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LD D Disk\2016\Отчети побликувани_2016\_Godishen_otchet_MZ_2015\"/>
    </mc:Choice>
  </mc:AlternateContent>
  <bookViews>
    <workbookView xWindow="480" yWindow="315" windowWidth="18195" windowHeight="11070" firstSheet="1" activeTab="3"/>
  </bookViews>
  <sheets>
    <sheet name="Guidelines" sheetId="3" r:id="rId1"/>
    <sheet name="Cash-Flow-2015-Leva" sheetId="1" r:id="rId2"/>
    <sheet name="Cash-Flow-2015" sheetId="2" r:id="rId3"/>
    <sheet name="Razh_Funkcii" sheetId="5" r:id="rId4"/>
  </sheets>
  <definedNames>
    <definedName name="Date">#REF!</definedName>
    <definedName name="_xlnm.Print_Area" localSheetId="2">'Cash-Flow-2015'!$B$3:$L$99</definedName>
    <definedName name="_xlnm.Print_Area" localSheetId="1">'Cash-Flow-2015-Leva'!$B$3:$L$99</definedName>
    <definedName name="_xlnm.Print_Area" localSheetId="0">Guidelines!$B$2:$N$82</definedName>
    <definedName name="_xlnm.Print_Area" localSheetId="3">Razh_Funkcii!$A$1:$G$28</definedName>
    <definedName name="_xlnm.Print_Titles" localSheetId="2">'Cash-Flow-2015'!$10:$14</definedName>
    <definedName name="_xlnm.Print_Titles" localSheetId="1">'Cash-Flow-2015-Leva'!$10:$14</definedName>
  </definedNames>
  <calcPr calcId="162913"/>
</workbook>
</file>

<file path=xl/calcChain.xml><?xml version="1.0" encoding="utf-8"?>
<calcChain xmlns="http://schemas.openxmlformats.org/spreadsheetml/2006/main">
  <c r="F18" i="5" l="1"/>
  <c r="G18" i="5"/>
  <c r="F16" i="5"/>
  <c r="G16" i="5"/>
  <c r="F6" i="5"/>
  <c r="G6" i="5"/>
  <c r="D14" i="5"/>
  <c r="E14" i="5"/>
  <c r="G14" i="5"/>
  <c r="E18" i="5" l="1"/>
  <c r="D18" i="5"/>
  <c r="E16" i="5"/>
  <c r="D16" i="5"/>
  <c r="F14" i="5"/>
  <c r="D11" i="5"/>
  <c r="E6" i="5" l="1"/>
  <c r="D6" i="5"/>
  <c r="E11" i="5"/>
  <c r="E3" i="5"/>
  <c r="F3" i="5"/>
  <c r="F21" i="5" s="1"/>
  <c r="G3" i="5"/>
  <c r="G21" i="5" s="1"/>
  <c r="D3" i="5"/>
  <c r="E21" i="5" l="1"/>
  <c r="D21" i="5"/>
  <c r="E2" i="5"/>
  <c r="F2" i="5" s="1"/>
  <c r="G2" i="5" s="1"/>
  <c r="D54" i="2" l="1"/>
  <c r="J99" i="2"/>
  <c r="D99" i="2"/>
  <c r="D97" i="2"/>
  <c r="J77" i="1"/>
  <c r="J68" i="1"/>
  <c r="J59" i="1"/>
  <c r="J58" i="1"/>
  <c r="J47" i="1"/>
  <c r="J31" i="1"/>
  <c r="J18" i="1"/>
  <c r="J17" i="1"/>
  <c r="H77" i="1"/>
  <c r="G77" i="1"/>
  <c r="H68" i="1"/>
  <c r="G68" i="1"/>
  <c r="H59" i="1"/>
  <c r="G59" i="1"/>
  <c r="H58" i="1"/>
  <c r="G57" i="1"/>
  <c r="H47" i="1"/>
  <c r="G47" i="1"/>
  <c r="H31" i="1"/>
  <c r="G31" i="1"/>
  <c r="H18" i="1"/>
  <c r="G18" i="1"/>
  <c r="H17" i="1"/>
  <c r="H57" i="1" l="1"/>
  <c r="J57" i="1"/>
  <c r="L11" i="2"/>
  <c r="J11" i="2"/>
  <c r="E11" i="2"/>
  <c r="D11" i="2"/>
  <c r="L11" i="1"/>
  <c r="J11" i="1"/>
  <c r="H11" i="1"/>
  <c r="H11" i="2" s="1"/>
  <c r="G11" i="1"/>
  <c r="G11" i="2" s="1"/>
  <c r="E11" i="1"/>
  <c r="D11" i="1"/>
  <c r="E70" i="3" l="1"/>
  <c r="H69" i="3"/>
  <c r="G50" i="3"/>
  <c r="H7" i="3"/>
  <c r="L61" i="3"/>
  <c r="E67" i="3"/>
  <c r="K68" i="3"/>
  <c r="F51" i="3"/>
  <c r="F49" i="3"/>
  <c r="F18" i="3"/>
  <c r="C9" i="3" l="1"/>
  <c r="C14" i="3" s="1"/>
  <c r="C16" i="3" s="1"/>
  <c r="C19" i="3" s="1"/>
  <c r="C20" i="3" s="1"/>
  <c r="C27" i="3" l="1"/>
  <c r="C37" i="3" s="1"/>
  <c r="C41" i="3" l="1"/>
  <c r="C43" i="3" s="1"/>
  <c r="C46" i="3" l="1"/>
  <c r="C50" i="3" s="1"/>
  <c r="C53" i="3" s="1"/>
  <c r="C58" i="3" s="1"/>
  <c r="C63" i="3" s="1"/>
  <c r="C66" i="3" s="1"/>
  <c r="D53" i="2"/>
  <c r="C69" i="3" l="1"/>
  <c r="C75" i="3" s="1"/>
  <c r="C76" i="3" s="1"/>
  <c r="D79" i="2"/>
  <c r="J4" i="2" l="1"/>
  <c r="G4" i="2"/>
  <c r="E4" i="2"/>
  <c r="D4" i="2"/>
  <c r="B4" i="2"/>
  <c r="J87" i="2" l="1"/>
  <c r="H87" i="2"/>
  <c r="G87" i="2"/>
  <c r="E87" i="2"/>
  <c r="D87" i="2"/>
  <c r="J85" i="2"/>
  <c r="H85" i="2"/>
  <c r="G85" i="2"/>
  <c r="E85" i="2"/>
  <c r="D85" i="2"/>
  <c r="J84" i="2"/>
  <c r="H84" i="2"/>
  <c r="G84" i="2"/>
  <c r="E84" i="2"/>
  <c r="D84" i="2"/>
  <c r="J83" i="2"/>
  <c r="H83" i="2"/>
  <c r="G83" i="2"/>
  <c r="E83" i="2"/>
  <c r="D83" i="2"/>
  <c r="J82" i="2"/>
  <c r="H82" i="2"/>
  <c r="G82" i="2"/>
  <c r="E82" i="2"/>
  <c r="D82" i="2"/>
  <c r="J81" i="2"/>
  <c r="H81" i="2"/>
  <c r="G81" i="2"/>
  <c r="E81" i="2"/>
  <c r="D81" i="2"/>
  <c r="J80" i="2"/>
  <c r="H80" i="2"/>
  <c r="G80" i="2"/>
  <c r="E80" i="2"/>
  <c r="D80" i="2"/>
  <c r="J79" i="2"/>
  <c r="H79" i="2"/>
  <c r="G79" i="2"/>
  <c r="E79" i="2"/>
  <c r="J78" i="2"/>
  <c r="H78" i="2"/>
  <c r="G78" i="2"/>
  <c r="E78" i="2"/>
  <c r="D78" i="2"/>
  <c r="J76" i="2"/>
  <c r="H76" i="2"/>
  <c r="G76" i="2"/>
  <c r="E76" i="2"/>
  <c r="D76" i="2"/>
  <c r="J75" i="2"/>
  <c r="H75" i="2"/>
  <c r="G75" i="2"/>
  <c r="E75" i="2"/>
  <c r="D75" i="2"/>
  <c r="J74" i="2"/>
  <c r="H74" i="2"/>
  <c r="G74" i="2"/>
  <c r="E74" i="2"/>
  <c r="D74" i="2"/>
  <c r="J73" i="2"/>
  <c r="H73" i="2"/>
  <c r="G73" i="2"/>
  <c r="E73" i="2"/>
  <c r="D73" i="2"/>
  <c r="J72" i="2"/>
  <c r="H72" i="2"/>
  <c r="G72" i="2"/>
  <c r="E72" i="2"/>
  <c r="D72" i="2"/>
  <c r="J71" i="2"/>
  <c r="H71" i="2"/>
  <c r="G71" i="2"/>
  <c r="E71" i="2"/>
  <c r="D71" i="2"/>
  <c r="J70" i="2"/>
  <c r="H70" i="2"/>
  <c r="G70" i="2"/>
  <c r="E70" i="2"/>
  <c r="D70" i="2"/>
  <c r="J69" i="2"/>
  <c r="H69" i="2"/>
  <c r="G69" i="2"/>
  <c r="E69" i="2"/>
  <c r="D69" i="2"/>
  <c r="J67" i="2"/>
  <c r="H67" i="2"/>
  <c r="G67" i="2"/>
  <c r="E67" i="2"/>
  <c r="D67" i="2"/>
  <c r="J66" i="2"/>
  <c r="H66" i="2"/>
  <c r="G66" i="2"/>
  <c r="E66" i="2"/>
  <c r="D66" i="2"/>
  <c r="J65" i="2"/>
  <c r="H65" i="2"/>
  <c r="G65" i="2"/>
  <c r="E65" i="2"/>
  <c r="D65" i="2"/>
  <c r="J64" i="2"/>
  <c r="H64" i="2"/>
  <c r="G64" i="2"/>
  <c r="E64" i="2"/>
  <c r="D64" i="2"/>
  <c r="J63" i="2"/>
  <c r="H63" i="2"/>
  <c r="G63" i="2"/>
  <c r="E63" i="2"/>
  <c r="D63" i="2"/>
  <c r="J62" i="2"/>
  <c r="H62" i="2"/>
  <c r="G62" i="2"/>
  <c r="E62" i="2"/>
  <c r="D62" i="2"/>
  <c r="J61" i="2"/>
  <c r="H61" i="2"/>
  <c r="G61" i="2"/>
  <c r="E61" i="2"/>
  <c r="D61" i="2"/>
  <c r="J60" i="2"/>
  <c r="H60" i="2"/>
  <c r="G60" i="2"/>
  <c r="E60" i="2"/>
  <c r="D60" i="2"/>
  <c r="D59" i="2" s="1"/>
  <c r="J54" i="2"/>
  <c r="H54" i="2"/>
  <c r="G54" i="2"/>
  <c r="E54" i="2"/>
  <c r="J53" i="2"/>
  <c r="H53" i="2"/>
  <c r="G53" i="2"/>
  <c r="E53" i="2"/>
  <c r="J52" i="2"/>
  <c r="H52" i="2"/>
  <c r="G52" i="2"/>
  <c r="E52" i="2"/>
  <c r="D52" i="2"/>
  <c r="J51" i="2"/>
  <c r="H51" i="2"/>
  <c r="G51" i="2"/>
  <c r="E51" i="2"/>
  <c r="D51" i="2"/>
  <c r="J50" i="2"/>
  <c r="H50" i="2"/>
  <c r="G50" i="2"/>
  <c r="E50" i="2"/>
  <c r="D50" i="2"/>
  <c r="J49" i="2"/>
  <c r="H49" i="2"/>
  <c r="G49" i="2"/>
  <c r="E49" i="2"/>
  <c r="D49" i="2"/>
  <c r="J48" i="2"/>
  <c r="H48" i="2"/>
  <c r="G48" i="2"/>
  <c r="E48" i="2"/>
  <c r="D48" i="2"/>
  <c r="J46" i="2"/>
  <c r="H46" i="2"/>
  <c r="G46" i="2"/>
  <c r="E46" i="2"/>
  <c r="D46" i="2"/>
  <c r="J45" i="2"/>
  <c r="H45" i="2"/>
  <c r="G45" i="2"/>
  <c r="E45" i="2"/>
  <c r="D45" i="2"/>
  <c r="J44" i="2"/>
  <c r="H44" i="2"/>
  <c r="G44" i="2"/>
  <c r="E44" i="2"/>
  <c r="D44" i="2"/>
  <c r="J43" i="2"/>
  <c r="H43" i="2"/>
  <c r="G43" i="2"/>
  <c r="E43" i="2"/>
  <c r="D43" i="2"/>
  <c r="J42" i="2"/>
  <c r="H42" i="2"/>
  <c r="G42" i="2"/>
  <c r="E42" i="2"/>
  <c r="D42" i="2"/>
  <c r="J41" i="2"/>
  <c r="H41" i="2"/>
  <c r="G41" i="2"/>
  <c r="E41" i="2"/>
  <c r="D41" i="2"/>
  <c r="J40" i="2"/>
  <c r="H40" i="2"/>
  <c r="G40" i="2"/>
  <c r="E40" i="2"/>
  <c r="D40" i="2"/>
  <c r="J39" i="2"/>
  <c r="H39" i="2"/>
  <c r="G39" i="2"/>
  <c r="E39" i="2"/>
  <c r="D39" i="2"/>
  <c r="J38" i="2"/>
  <c r="H38" i="2"/>
  <c r="G38" i="2"/>
  <c r="E38" i="2"/>
  <c r="D38" i="2"/>
  <c r="J37" i="2"/>
  <c r="H37" i="2"/>
  <c r="G37" i="2"/>
  <c r="E37" i="2"/>
  <c r="D37" i="2"/>
  <c r="J36" i="2"/>
  <c r="H36" i="2"/>
  <c r="G36" i="2"/>
  <c r="E36" i="2"/>
  <c r="D36" i="2"/>
  <c r="J35" i="2"/>
  <c r="H35" i="2"/>
  <c r="G35" i="2"/>
  <c r="E35" i="2"/>
  <c r="D35" i="2"/>
  <c r="J34" i="2"/>
  <c r="H34" i="2"/>
  <c r="G34" i="2"/>
  <c r="E34" i="2"/>
  <c r="D34" i="2"/>
  <c r="J33" i="2"/>
  <c r="H33" i="2"/>
  <c r="G33" i="2"/>
  <c r="E33" i="2"/>
  <c r="D33" i="2"/>
  <c r="J32" i="2"/>
  <c r="H32" i="2"/>
  <c r="G32" i="2"/>
  <c r="E32" i="2"/>
  <c r="D32" i="2"/>
  <c r="J30" i="2"/>
  <c r="H30" i="2"/>
  <c r="G30" i="2"/>
  <c r="E30" i="2"/>
  <c r="D30" i="2"/>
  <c r="J29" i="2"/>
  <c r="H29" i="2"/>
  <c r="G29" i="2"/>
  <c r="E29" i="2"/>
  <c r="D29" i="2"/>
  <c r="J28" i="2"/>
  <c r="H28" i="2"/>
  <c r="G28" i="2"/>
  <c r="E28" i="2"/>
  <c r="D28" i="2"/>
  <c r="J27" i="2"/>
  <c r="H27" i="2"/>
  <c r="G27" i="2"/>
  <c r="E27" i="2"/>
  <c r="D27" i="2"/>
  <c r="J26" i="2"/>
  <c r="H26" i="2"/>
  <c r="G26" i="2"/>
  <c r="E26" i="2"/>
  <c r="D26" i="2"/>
  <c r="J25" i="2"/>
  <c r="H25" i="2"/>
  <c r="G25" i="2"/>
  <c r="E25" i="2"/>
  <c r="D25" i="2"/>
  <c r="J24" i="2"/>
  <c r="H24" i="2"/>
  <c r="G24" i="2"/>
  <c r="E24" i="2"/>
  <c r="D24" i="2"/>
  <c r="J23" i="2"/>
  <c r="H23" i="2"/>
  <c r="G23" i="2"/>
  <c r="E23" i="2"/>
  <c r="D23" i="2"/>
  <c r="J22" i="2"/>
  <c r="H22" i="2"/>
  <c r="G22" i="2"/>
  <c r="E22" i="2"/>
  <c r="D22" i="2"/>
  <c r="J21" i="2"/>
  <c r="H21" i="2"/>
  <c r="G21" i="2"/>
  <c r="E21" i="2"/>
  <c r="D21" i="2"/>
  <c r="J20" i="2"/>
  <c r="H20" i="2"/>
  <c r="G20" i="2"/>
  <c r="E20" i="2"/>
  <c r="D20" i="2"/>
  <c r="J19" i="2"/>
  <c r="H19" i="2"/>
  <c r="G19" i="2"/>
  <c r="E19" i="2"/>
  <c r="D19" i="2"/>
  <c r="J16" i="2"/>
  <c r="H16" i="2"/>
  <c r="G16" i="2"/>
  <c r="E16" i="2"/>
  <c r="D16" i="2"/>
  <c r="J8" i="2" l="1"/>
  <c r="L87" i="2"/>
  <c r="L85" i="2"/>
  <c r="L84" i="2"/>
  <c r="L83" i="2"/>
  <c r="L82" i="2"/>
  <c r="L81" i="2"/>
  <c r="L80" i="2"/>
  <c r="L79" i="2"/>
  <c r="L78" i="2"/>
  <c r="O77" i="2"/>
  <c r="N77" i="2"/>
  <c r="N57" i="2" s="1"/>
  <c r="M77" i="2"/>
  <c r="J77" i="2"/>
  <c r="H77" i="2"/>
  <c r="G77" i="2"/>
  <c r="E77" i="2"/>
  <c r="L76" i="2"/>
  <c r="L75" i="2"/>
  <c r="L74" i="2"/>
  <c r="L73" i="2"/>
  <c r="L72" i="2"/>
  <c r="L71" i="2"/>
  <c r="L70" i="2"/>
  <c r="L69" i="2"/>
  <c r="O68" i="2"/>
  <c r="N68" i="2"/>
  <c r="M68" i="2"/>
  <c r="J68" i="2"/>
  <c r="H68" i="2"/>
  <c r="G68" i="2"/>
  <c r="E68" i="2"/>
  <c r="D68" i="2"/>
  <c r="L67" i="2"/>
  <c r="L66" i="2"/>
  <c r="L65" i="2"/>
  <c r="L64" i="2"/>
  <c r="L63" i="2"/>
  <c r="L62" i="2"/>
  <c r="L61" i="2"/>
  <c r="L59" i="2" s="1"/>
  <c r="L60" i="2"/>
  <c r="O59" i="2"/>
  <c r="N59" i="2"/>
  <c r="M59" i="2"/>
  <c r="J59" i="2"/>
  <c r="H59" i="2"/>
  <c r="G59" i="2"/>
  <c r="E59" i="2"/>
  <c r="L58" i="2"/>
  <c r="J58" i="2"/>
  <c r="H58" i="2"/>
  <c r="E58" i="2"/>
  <c r="O57" i="2"/>
  <c r="M57" i="2"/>
  <c r="L54" i="2"/>
  <c r="L53" i="2"/>
  <c r="L52" i="2"/>
  <c r="L51" i="2"/>
  <c r="L50" i="2"/>
  <c r="L49" i="2"/>
  <c r="L48" i="2"/>
  <c r="O47" i="2"/>
  <c r="N47" i="2"/>
  <c r="M47" i="2"/>
  <c r="J47" i="2"/>
  <c r="H47" i="2"/>
  <c r="G47" i="2"/>
  <c r="E47" i="2"/>
  <c r="D47" i="2"/>
  <c r="L46" i="2"/>
  <c r="L45" i="2"/>
  <c r="L44" i="2"/>
  <c r="L43" i="2"/>
  <c r="L42" i="2"/>
  <c r="L41" i="2"/>
  <c r="L40" i="2"/>
  <c r="L39" i="2"/>
  <c r="L38" i="2"/>
  <c r="L37" i="2"/>
  <c r="L36" i="2"/>
  <c r="L35" i="2"/>
  <c r="L34" i="2"/>
  <c r="L33" i="2"/>
  <c r="L32" i="2"/>
  <c r="O31" i="2"/>
  <c r="N31" i="2"/>
  <c r="M31" i="2"/>
  <c r="J31" i="2"/>
  <c r="H31" i="2"/>
  <c r="G31" i="2"/>
  <c r="E31" i="2"/>
  <c r="D31" i="2"/>
  <c r="L30" i="2"/>
  <c r="L29" i="2"/>
  <c r="L28" i="2"/>
  <c r="L27" i="2"/>
  <c r="L26" i="2"/>
  <c r="L25" i="2"/>
  <c r="L24" i="2"/>
  <c r="L23" i="2"/>
  <c r="L22" i="2"/>
  <c r="L21" i="2"/>
  <c r="L20" i="2"/>
  <c r="L19" i="2"/>
  <c r="O18" i="2"/>
  <c r="N18" i="2"/>
  <c r="N15" i="2" s="1"/>
  <c r="N55" i="2" s="1"/>
  <c r="M18" i="2"/>
  <c r="J18" i="2"/>
  <c r="J15" i="2" s="1"/>
  <c r="H18" i="2"/>
  <c r="H15" i="2" s="1"/>
  <c r="G18" i="2"/>
  <c r="G15" i="2" s="1"/>
  <c r="G55" i="2" s="1"/>
  <c r="E18" i="2"/>
  <c r="E15" i="2" s="1"/>
  <c r="D18" i="2"/>
  <c r="D15" i="2" s="1"/>
  <c r="L17" i="2"/>
  <c r="J17" i="2"/>
  <c r="H17" i="2"/>
  <c r="E17" i="2"/>
  <c r="L16" i="2"/>
  <c r="O15" i="2"/>
  <c r="O55" i="2" s="1"/>
  <c r="M15" i="2"/>
  <c r="M55" i="2" s="1"/>
  <c r="N56" i="2" l="1"/>
  <c r="M56" i="2"/>
  <c r="L77" i="2"/>
  <c r="L47" i="2"/>
  <c r="J55" i="2"/>
  <c r="L31" i="2"/>
  <c r="D55" i="2"/>
  <c r="L18" i="2"/>
  <c r="L15" i="2" s="1"/>
  <c r="L68" i="2"/>
  <c r="O56" i="2"/>
  <c r="E55" i="2"/>
  <c r="H55" i="2"/>
  <c r="L87" i="1"/>
  <c r="L86" i="1"/>
  <c r="L85" i="1"/>
  <c r="L84" i="1"/>
  <c r="L83" i="1"/>
  <c r="L82" i="1"/>
  <c r="L81" i="1"/>
  <c r="L80" i="1"/>
  <c r="L79" i="1"/>
  <c r="L78" i="1"/>
  <c r="L76" i="1"/>
  <c r="L75" i="1"/>
  <c r="L74" i="1"/>
  <c r="L73" i="1"/>
  <c r="L72" i="1"/>
  <c r="L71" i="1"/>
  <c r="L70" i="1"/>
  <c r="L69" i="1"/>
  <c r="L67" i="1"/>
  <c r="L66" i="1"/>
  <c r="L65" i="1"/>
  <c r="L64" i="1"/>
  <c r="L63" i="1"/>
  <c r="L62" i="1"/>
  <c r="L61" i="1"/>
  <c r="L60" i="1"/>
  <c r="L54" i="1"/>
  <c r="L53" i="1"/>
  <c r="L51" i="1"/>
  <c r="L50" i="1"/>
  <c r="L49" i="1"/>
  <c r="L48" i="1"/>
  <c r="L46" i="1"/>
  <c r="L45" i="1"/>
  <c r="L44" i="1"/>
  <c r="L43" i="1"/>
  <c r="L42" i="1"/>
  <c r="L41" i="1"/>
  <c r="L40" i="1"/>
  <c r="L39" i="1"/>
  <c r="L38" i="1"/>
  <c r="L37" i="1"/>
  <c r="L36" i="1"/>
  <c r="L35" i="1"/>
  <c r="L34" i="1"/>
  <c r="L33" i="1"/>
  <c r="L32" i="1"/>
  <c r="L30" i="1"/>
  <c r="L29" i="1"/>
  <c r="L26" i="1"/>
  <c r="L25" i="1"/>
  <c r="L24" i="1"/>
  <c r="L23" i="1"/>
  <c r="L22" i="1"/>
  <c r="L21" i="1"/>
  <c r="L20" i="1"/>
  <c r="L19" i="1"/>
  <c r="L16" i="1"/>
  <c r="L58" i="1"/>
  <c r="L17" i="1"/>
  <c r="J15" i="1"/>
  <c r="J55" i="1" s="1"/>
  <c r="J96" i="1" s="1"/>
  <c r="H15" i="1"/>
  <c r="H55" i="1" s="1"/>
  <c r="H96" i="1" s="1"/>
  <c r="G15" i="1"/>
  <c r="G55" i="1" s="1"/>
  <c r="G96" i="1" s="1"/>
  <c r="O77" i="1"/>
  <c r="N77" i="1"/>
  <c r="M77" i="1"/>
  <c r="O68" i="1"/>
  <c r="N68" i="1"/>
  <c r="M68" i="1"/>
  <c r="D59" i="1"/>
  <c r="O59" i="1"/>
  <c r="N59" i="1"/>
  <c r="M59" i="1"/>
  <c r="E58" i="1"/>
  <c r="O47" i="1"/>
  <c r="N47" i="1"/>
  <c r="M47" i="1"/>
  <c r="O31" i="1"/>
  <c r="N31" i="1"/>
  <c r="M31" i="1"/>
  <c r="O18" i="1"/>
  <c r="N18" i="1"/>
  <c r="M18" i="1"/>
  <c r="E17" i="1"/>
  <c r="O15" i="1"/>
  <c r="N15" i="1"/>
  <c r="M15" i="1"/>
  <c r="L55" i="2" l="1"/>
  <c r="J56" i="1"/>
  <c r="J88" i="2"/>
  <c r="J86" i="2" s="1"/>
  <c r="J57" i="2" s="1"/>
  <c r="J96" i="2" s="1"/>
  <c r="G56" i="1"/>
  <c r="G88" i="2"/>
  <c r="G86" i="2" s="1"/>
  <c r="G57" i="2" s="1"/>
  <c r="G96" i="2" s="1"/>
  <c r="H56" i="1"/>
  <c r="H88" i="2"/>
  <c r="L18" i="1"/>
  <c r="L15" i="1" s="1"/>
  <c r="L68" i="1"/>
  <c r="L77" i="1"/>
  <c r="L27" i="1"/>
  <c r="L52" i="1"/>
  <c r="L28" i="1"/>
  <c r="N57" i="1"/>
  <c r="L31" i="1"/>
  <c r="M55" i="1"/>
  <c r="O55" i="1"/>
  <c r="M57" i="1"/>
  <c r="M56" i="1" s="1"/>
  <c r="O57" i="1"/>
  <c r="L47" i="1"/>
  <c r="L59" i="1"/>
  <c r="N55" i="1"/>
  <c r="D31" i="1"/>
  <c r="D47" i="1"/>
  <c r="D68" i="1"/>
  <c r="D18" i="1"/>
  <c r="D15" i="1" s="1"/>
  <c r="E68" i="1"/>
  <c r="D77" i="1"/>
  <c r="E77" i="1"/>
  <c r="O56" i="1"/>
  <c r="E47" i="1"/>
  <c r="L55" i="1" l="1"/>
  <c r="J56" i="2"/>
  <c r="J101" i="2" s="1"/>
  <c r="L57" i="1"/>
  <c r="H86" i="2"/>
  <c r="G56" i="2"/>
  <c r="G101" i="2" s="1"/>
  <c r="N56" i="1"/>
  <c r="D57" i="1"/>
  <c r="D55" i="1"/>
  <c r="E31" i="1"/>
  <c r="E18" i="1"/>
  <c r="E15" i="1" s="1"/>
  <c r="E59" i="1"/>
  <c r="E57" i="1" s="1"/>
  <c r="L56" i="1" l="1"/>
  <c r="D96" i="1"/>
  <c r="L96" i="1"/>
  <c r="L88" i="2"/>
  <c r="L86" i="2" s="1"/>
  <c r="L57" i="2" s="1"/>
  <c r="L96" i="2" s="1"/>
  <c r="H57" i="2"/>
  <c r="H96" i="2" s="1"/>
  <c r="D88" i="2"/>
  <c r="D86" i="2" s="1"/>
  <c r="D56" i="1"/>
  <c r="E55" i="1"/>
  <c r="E88" i="2" s="1"/>
  <c r="E86" i="2" s="1"/>
  <c r="E57" i="2" s="1"/>
  <c r="D77" i="2"/>
  <c r="D57" i="2" l="1"/>
  <c r="D56" i="2" s="1"/>
  <c r="D101" i="2" s="1"/>
  <c r="E56" i="1"/>
  <c r="B56" i="1" s="1"/>
  <c r="E96" i="1"/>
  <c r="B96" i="1" s="1"/>
  <c r="E96" i="2"/>
  <c r="E56" i="2"/>
  <c r="E101" i="2" s="1"/>
  <c r="H56" i="2"/>
  <c r="H101" i="2" s="1"/>
  <c r="L56" i="2"/>
  <c r="L101" i="2" s="1"/>
  <c r="D96" i="2" l="1"/>
  <c r="B96" i="2" s="1"/>
  <c r="B56" i="2"/>
</calcChain>
</file>

<file path=xl/comments1.xml><?xml version="1.0" encoding="utf-8"?>
<comments xmlns="http://schemas.openxmlformats.org/spreadsheetml/2006/main">
  <authors>
    <author>Никола Павлов</author>
  </authors>
  <commentList>
    <comment ref="B10" authorId="0" shapeId="0">
      <text>
        <r>
          <rPr>
            <sz val="11"/>
            <color indexed="81"/>
            <rFont val="Times New Roman"/>
            <family val="1"/>
            <charset val="204"/>
          </rPr>
          <t xml:space="preserve">Това е отчетът съгласно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10"/>
            <rFont val="Times New Roman"/>
            <family val="1"/>
            <charset val="204"/>
          </rPr>
          <t>за 2015 г.</t>
        </r>
        <r>
          <rPr>
            <sz val="11"/>
            <color indexed="81"/>
            <rFont val="Times New Roman"/>
            <family val="1"/>
            <charset val="204"/>
          </rPr>
          <t xml:space="preserve">, който подлежи на публикуване съгласно </t>
        </r>
        <r>
          <rPr>
            <sz val="11"/>
            <color indexed="18"/>
            <rFont val="Times New Roman"/>
            <family val="1"/>
            <charset val="204"/>
          </rPr>
          <t>чл. 170</t>
        </r>
        <r>
          <rPr>
            <sz val="11"/>
            <color indexed="81"/>
            <rFont val="Times New Roman"/>
            <family val="1"/>
            <charset val="204"/>
          </rPr>
          <t xml:space="preserve"> от </t>
        </r>
        <r>
          <rPr>
            <sz val="11"/>
            <color indexed="18"/>
            <rFont val="Times New Roman"/>
            <family val="1"/>
            <charset val="204"/>
          </rPr>
          <t>Закона за публичните финанси</t>
        </r>
        <r>
          <rPr>
            <sz val="11"/>
            <color indexed="81"/>
            <rFont val="Times New Roman"/>
            <family val="1"/>
            <charset val="204"/>
          </rPr>
          <t>.</t>
        </r>
      </text>
    </comment>
    <comment ref="B101" authorId="0" shapeId="0">
      <text>
        <r>
          <rPr>
            <sz val="9"/>
            <color indexed="81"/>
            <rFont val="Times New Roman"/>
            <family val="1"/>
            <charset val="204"/>
          </rPr>
          <t xml:space="preserve">Виж </t>
        </r>
        <r>
          <rPr>
            <b/>
            <sz val="9"/>
            <color indexed="81"/>
            <rFont val="Times New Roman"/>
            <family val="1"/>
            <charset val="204"/>
          </rPr>
          <t xml:space="preserve">т. 14-16 </t>
        </r>
        <r>
          <rPr>
            <sz val="9"/>
            <color indexed="81"/>
            <rFont val="Times New Roman"/>
            <family val="1"/>
            <charset val="204"/>
          </rPr>
          <t xml:space="preserve">от указанията за попълване на файла
</t>
        </r>
      </text>
    </comment>
    <comment ref="B102" authorId="0" shapeId="0">
      <text>
        <r>
          <rPr>
            <sz val="9"/>
            <color indexed="81"/>
            <rFont val="Times New Roman"/>
            <family val="1"/>
            <charset val="204"/>
          </rPr>
          <t xml:space="preserve">Виж </t>
        </r>
        <r>
          <rPr>
            <b/>
            <sz val="9"/>
            <color indexed="81"/>
            <rFont val="Times New Roman"/>
            <family val="1"/>
            <charset val="204"/>
          </rPr>
          <t xml:space="preserve">т. 14-16 </t>
        </r>
        <r>
          <rPr>
            <sz val="9"/>
            <color indexed="81"/>
            <rFont val="Times New Roman"/>
            <family val="1"/>
            <charset val="204"/>
          </rPr>
          <t xml:space="preserve">от указанията за попълване на файла
</t>
        </r>
      </text>
    </comment>
  </commentList>
</comments>
</file>

<file path=xl/sharedStrings.xml><?xml version="1.0" encoding="utf-8"?>
<sst xmlns="http://schemas.openxmlformats.org/spreadsheetml/2006/main" count="424" uniqueCount="312">
  <si>
    <t>§§ от ЕБК, които се включват в съответния показател</t>
  </si>
  <si>
    <t>П О К А З А Т Е Л И</t>
  </si>
  <si>
    <t>ОТЧЕТ</t>
  </si>
  <si>
    <t>(а)</t>
  </si>
  <si>
    <t>(1)</t>
  </si>
  <si>
    <t>(2)</t>
  </si>
  <si>
    <t>(3)</t>
  </si>
  <si>
    <t>(4)</t>
  </si>
  <si>
    <t>(5)</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</si>
  <si>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</si>
  <si>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</si>
  <si>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</si>
  <si>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</si>
  <si>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</si>
  <si>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</si>
  <si>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</si>
  <si>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</si>
  <si>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</si>
  <si>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</si>
  <si>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§24</t>
  </si>
  <si>
    <t xml:space="preserve">             нетни приходи от продажба на услуги, стоки и продукция</t>
  </si>
  <si>
    <t xml:space="preserve">             приходи от наеми на имущество и земя </t>
  </si>
  <si>
    <t>§§ 25 - 27</t>
  </si>
  <si>
    <t>§28</t>
  </si>
  <si>
    <t>§§ 36 - 37 и §§ 41 - 42</t>
  </si>
  <si>
    <t>3. Помощи и  дарения от страната</t>
  </si>
  <si>
    <t xml:space="preserve">§ 45 </t>
  </si>
  <si>
    <t>4. Помощи и дарения от чужбина</t>
  </si>
  <si>
    <t xml:space="preserve">§§ 46 - 48  </t>
  </si>
  <si>
    <t xml:space="preserve">II. РАЗХОДИ </t>
  </si>
  <si>
    <t>§§ 01 - 57</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</si>
  <si>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</si>
  <si>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</si>
  <si>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</si>
  <si>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</si>
  <si>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</si>
  <si>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</si>
  <si>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</si>
  <si>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</si>
  <si>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</si>
  <si>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</si>
  <si>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</si>
  <si>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</si>
  <si>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</si>
  <si>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</si>
  <si>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</si>
  <si>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</si>
  <si>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</si>
  <si>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</si>
  <si>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</si>
  <si>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</si>
  <si>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</si>
  <si>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</si>
  <si>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в т. ч. плащания за попълване на държавния резерв</t>
  </si>
  <si>
    <t xml:space="preserve">          постъпления от продажби на държавния резерв (-)</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</si>
  <si>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</si>
  <si>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</si>
  <si>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</si>
  <si>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</si>
  <si>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</si>
  <si>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</si>
  <si>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</si>
  <si>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</si>
  <si>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</si>
  <si>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</si>
  <si>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</si>
  <si>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</si>
  <si>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</si>
  <si>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</si>
  <si>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</si>
  <si>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</si>
  <si>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</si>
  <si>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1. Външно финансиране</t>
  </si>
  <si>
    <t>§§ 80 - 82; 92-01; 95-21/95-22; 95-28/95-29 и 95-49</t>
  </si>
  <si>
    <t xml:space="preserve">            получени външни заеми </t>
  </si>
  <si>
    <t xml:space="preserve">            погашения по външни заеми </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</si>
  <si>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</si>
  <si>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</si>
  <si>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</si>
  <si>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</si>
  <si>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70</t>
  </si>
  <si>
    <t>3. Възмездни средства</t>
  </si>
  <si>
    <t>§§ 71 - 73 и 79</t>
  </si>
  <si>
    <t xml:space="preserve">            предоставени </t>
  </si>
  <si>
    <t xml:space="preserve">            възстановени</t>
  </si>
  <si>
    <t xml:space="preserve"> § 73</t>
  </si>
  <si>
    <t xml:space="preserve">            предоставени заеми към крайни бенифициенти</t>
  </si>
  <si>
    <t xml:space="preserve">            възстановени суми по заеми от крайни бенифициенти</t>
  </si>
  <si>
    <t>§ 90</t>
  </si>
  <si>
    <t>§ 91</t>
  </si>
  <si>
    <t xml:space="preserve">6. Друго вътрешно финансиране </t>
  </si>
  <si>
    <t>§§ 83; 85 - 88; 92-02; 93</t>
  </si>
  <si>
    <t>§§ 83; 85 - 86 и 92-02</t>
  </si>
  <si>
    <t xml:space="preserve">            друго финансиране </t>
  </si>
  <si>
    <t>§§ 87; 88 и 93</t>
  </si>
  <si>
    <t>§89</t>
  </si>
  <si>
    <t xml:space="preserve">8. Наличности в началото на периода </t>
  </si>
  <si>
    <t xml:space="preserve">9 Наличности в края на периода </t>
  </si>
  <si>
    <t xml:space="preserve">10. Преоценка на валутни наличности </t>
  </si>
  <si>
    <t xml:space="preserve">13. Касови операции, депозити, покупко-продажба на валута и сетълмент </t>
  </si>
  <si>
    <t>§ 98</t>
  </si>
  <si>
    <t xml:space="preserve">            в т. ч. покупко-продажба на валута (+/-) </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</si>
  <si>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</si>
  <si>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</si>
  <si>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</si>
  <si>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</si>
  <si>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</si>
  <si>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код по ЕБК</t>
  </si>
  <si>
    <t xml:space="preserve">            нето плащания по активирани гаранциии преоформен дълг </t>
  </si>
  <si>
    <t xml:space="preserve">            наличности  по валутни сметки и каса в чужбина в края на периода </t>
  </si>
  <si>
    <t xml:space="preserve">            остатък по валутни сметки и каса в чужбина от предходен. период </t>
  </si>
  <si>
    <t>в т. ч.   вноски от приходи на държ. и общински предприятия и институции</t>
  </si>
  <si>
    <t>1. Възнаграждения за персонала по трудови и служебни правоотношения</t>
  </si>
  <si>
    <t>(6)=(2)+(4)+(5)</t>
  </si>
  <si>
    <t>11. Депозити и сметки в "Единната сметка" - начални салда</t>
  </si>
  <si>
    <t>12. Депозити и сметки  в "Единната сметка" - крайни салда</t>
  </si>
  <si>
    <t>§ 24-01</t>
  </si>
  <si>
    <t>§ 24-04</t>
  </si>
  <si>
    <t>§§ 24-05 и 24-06</t>
  </si>
  <si>
    <t>§ 40 с изключение на § 40-71</t>
  </si>
  <si>
    <t>(+ § 57 - § 40-71)</t>
  </si>
  <si>
    <t>§;57-01</t>
  </si>
  <si>
    <t>(-)§ 40-71</t>
  </si>
  <si>
    <t>§§ 80-11/80-12; 80-31/80-32; 80-51/80-52 и 80-97</t>
  </si>
  <si>
    <t>§§ 80-17/80-18; 80-37/80-38; 80-57/80-58; 80-80 и 80-98;</t>
  </si>
  <si>
    <t xml:space="preserve"> § 92-01</t>
  </si>
  <si>
    <t xml:space="preserve"> §§ 95-28/95-29 и 95-49</t>
  </si>
  <si>
    <t xml:space="preserve"> § 71-01 и § 72-01</t>
  </si>
  <si>
    <t xml:space="preserve"> § 71-02 и § 72-02 </t>
  </si>
  <si>
    <t xml:space="preserve"> § 79-01</t>
  </si>
  <si>
    <t xml:space="preserve"> § 79-02</t>
  </si>
  <si>
    <t xml:space="preserve"> §§ 95-01 до 95-06</t>
  </si>
  <si>
    <t xml:space="preserve"> §§ 95-07 до 95-13</t>
  </si>
  <si>
    <t xml:space="preserve"> § 95-14</t>
  </si>
  <si>
    <t xml:space="preserve"> §§ 96-01 до 96-03</t>
  </si>
  <si>
    <t xml:space="preserve"> §§ 96-07 до 96-09</t>
  </si>
  <si>
    <t xml:space="preserve"> § 98-30</t>
  </si>
  <si>
    <t xml:space="preserve"> §§ 95-21 и 95-22</t>
  </si>
  <si>
    <t xml:space="preserve">              ГЛ. СЧЕТОВОДИТЕЛ:</t>
  </si>
  <si>
    <t xml:space="preserve">                      Ръководител:</t>
  </si>
  <si>
    <t xml:space="preserve">                                                              Дата:</t>
  </si>
  <si>
    <t>ЕИК/БУЛСТАТ</t>
  </si>
  <si>
    <t>e-mail</t>
  </si>
  <si>
    <t xml:space="preserve"> (бюджетна организация, предприятие по чл. 165, ал. 1 от ЗПФ, поделение)</t>
  </si>
  <si>
    <t>31.12.2015 г.</t>
  </si>
  <si>
    <t xml:space="preserve">                                  НА БЮДЖЕТА, СМЕТКИТЕ ЗА СРЕДСТВАТА ОТ ЕВРОПЕЙСКИЯ СЪЮЗ И СМЕТКИТЕ ЗА ЧУЖДИ СРЕДСТВА КЪМ</t>
  </si>
  <si>
    <t xml:space="preserve">                                                                                                                               ОТЧЕТ ЗА КАСОВОТО ИЗПЪЛНЕНИЕ </t>
  </si>
  <si>
    <t>4. Приватизация на дялове и акции</t>
  </si>
  <si>
    <t xml:space="preserve">            операции по вътрешен дълг и финансови активи - нето </t>
  </si>
  <si>
    <t>7.Суми по разчети за поети осигурителни вноски и данъци</t>
  </si>
  <si>
    <t xml:space="preserve">                    Web-адрес</t>
  </si>
  <si>
    <t>(в хил. лв)</t>
  </si>
  <si>
    <t>11. Резерв за непредвидени и неотложни разходи</t>
  </si>
  <si>
    <t xml:space="preserve">                       разлики от закръгления в хил. лв (+/-) </t>
  </si>
  <si>
    <t>Разлики от закръгления за въвеждане на ред 102</t>
  </si>
  <si>
    <r>
      <t xml:space="preserve">Ако на ред 101 има число, </t>
    </r>
    <r>
      <rPr>
        <i/>
        <sz val="10"/>
        <color rgb="FFA50021"/>
        <rFont val="Times New Roman"/>
        <family val="1"/>
        <charset val="204"/>
      </rPr>
      <t>различно от нула</t>
    </r>
    <r>
      <rPr>
        <sz val="10"/>
        <rFont val="Times New Roman"/>
        <family val="1"/>
        <charset val="204"/>
      </rPr>
      <t xml:space="preserve">, въведи същото число в клетката под него на ред 102 </t>
    </r>
  </si>
  <si>
    <t xml:space="preserve">5. Покупко-продажба на държавни /общински/ ценни книжа </t>
  </si>
  <si>
    <t xml:space="preserve">            операции с други ценни книжа и финансови активи </t>
  </si>
  <si>
    <t xml:space="preserve">            ценни книжа емитирани на международните капиталови пазари </t>
  </si>
  <si>
    <t xml:space="preserve">            остатък по валутни сметки и каса в чужбина от предходен период </t>
  </si>
  <si>
    <t xml:space="preserve">2. Придобиване на дялове, акции, съучастия и други финансови активи </t>
  </si>
  <si>
    <t xml:space="preserve">                              У К А З А Н И Я      З А      П О П Ъ Л В А Н Е    Н А     Ф А Й Л А</t>
  </si>
  <si>
    <t>I.</t>
  </si>
  <si>
    <t>Общи указания</t>
  </si>
  <si>
    <t>II.</t>
  </si>
  <si>
    <t>IІІ.</t>
  </si>
  <si>
    <t>Указания за таблица</t>
  </si>
  <si>
    <t>Указания за отпечатване</t>
  </si>
  <si>
    <r>
      <t xml:space="preserve">В съответните таблици е заложен обхватът на </t>
    </r>
    <r>
      <rPr>
        <b/>
        <sz val="12"/>
        <rFont val="Times New Roman CYR"/>
        <family val="1"/>
      </rPr>
      <t>Print area</t>
    </r>
    <r>
      <rPr>
        <sz val="12"/>
        <rFont val="Times New Roman CYR"/>
        <family val="1"/>
      </rPr>
      <t>, който може да се променя.</t>
    </r>
  </si>
  <si>
    <r>
      <t xml:space="preserve">При отпечатване, съответните полета може да се копират </t>
    </r>
    <r>
      <rPr>
        <b/>
        <i/>
        <sz val="12"/>
        <rFont val="Times New Roman Cyr"/>
        <family val="1"/>
      </rPr>
      <t>на отделен файл</t>
    </r>
    <r>
      <rPr>
        <sz val="12"/>
        <rFont val="Times New Roman CYR"/>
        <family val="1"/>
      </rPr>
      <t>, да им се зададат желания</t>
    </r>
  </si>
  <si>
    <t>цвят за текст и фон на клетката и така да се отпечатат. При отпечатване на таблиците,</t>
  </si>
  <si>
    <t>копирането на отделен файл е уместно да се съпроводи и с трансформирането на формулите в</t>
  </si>
  <si>
    <r>
      <t xml:space="preserve">стойности (маркира се текста, извиква се командата </t>
    </r>
    <r>
      <rPr>
        <b/>
        <sz val="12"/>
        <rFont val="Times New Roman CYR"/>
        <family val="1"/>
      </rPr>
      <t>Copy</t>
    </r>
    <r>
      <rPr>
        <sz val="12"/>
        <rFont val="Times New Roman CYR"/>
        <family val="1"/>
      </rPr>
      <t xml:space="preserve"> , върху маркирания текст се активира</t>
    </r>
  </si>
  <si>
    <r>
      <t xml:space="preserve">командата </t>
    </r>
    <r>
      <rPr>
        <b/>
        <sz val="12"/>
        <rFont val="Times New Roman CYR"/>
        <family val="1"/>
      </rPr>
      <t xml:space="preserve">Paste Special </t>
    </r>
    <r>
      <rPr>
        <sz val="12"/>
        <rFont val="Times New Roman CYR"/>
        <family val="1"/>
      </rPr>
      <t xml:space="preserve"> и от нейното меню се отбелязва</t>
    </r>
    <r>
      <rPr>
        <b/>
        <sz val="12"/>
        <rFont val="Times New Roman CYR"/>
        <family val="1"/>
      </rPr>
      <t xml:space="preserve"> Values</t>
    </r>
    <r>
      <rPr>
        <sz val="12"/>
        <rFont val="Times New Roman CYR"/>
        <family val="1"/>
      </rPr>
      <t>). По този начин ще се позволи</t>
    </r>
  </si>
  <si>
    <t xml:space="preserve">2.1. Приходи и доходи от собственост </t>
  </si>
  <si>
    <t>2.2. Приходи от такси</t>
  </si>
  <si>
    <t xml:space="preserve">2.3. Глоби, санкции и наказателни лихви </t>
  </si>
  <si>
    <t xml:space="preserve">2.4.  Други неданъчни приходи </t>
  </si>
  <si>
    <t>2.5.  Постъпления от продажба на нефинансови активи</t>
  </si>
  <si>
    <r>
      <t xml:space="preserve">В този файл се включва информацията, фигурираща в </t>
    </r>
    <r>
      <rPr>
        <i/>
        <sz val="12"/>
        <color rgb="FF000099"/>
        <rFont val="Times New Roman CYR"/>
        <charset val="204"/>
      </rPr>
      <t>колони 1 и 2</t>
    </r>
    <r>
      <rPr>
        <i/>
        <sz val="12"/>
        <color rgb="FF000000"/>
        <rFont val="Times New Roman CYR"/>
        <family val="1"/>
        <charset val="204"/>
      </rPr>
      <t xml:space="preserve"> </t>
    </r>
    <r>
      <rPr>
        <sz val="12"/>
        <color rgb="FF000000"/>
        <rFont val="Times New Roman CYR"/>
        <family val="1"/>
        <charset val="204"/>
      </rPr>
      <t xml:space="preserve">на таблици </t>
    </r>
    <r>
      <rPr>
        <i/>
        <sz val="12"/>
        <color rgb="FF000099"/>
        <rFont val="Times New Roman CYR"/>
        <charset val="204"/>
      </rPr>
      <t>'OTCHET-agregirani pokazateli'</t>
    </r>
  </si>
  <si>
    <t>с изключение на добавения в таблицата за данните в хил. лв. ред за разлики от закръгления.</t>
  </si>
  <si>
    <t>ГОДИНА</t>
  </si>
  <si>
    <t>31.03.2015 г.</t>
  </si>
  <si>
    <t>30.06.2015 г.</t>
  </si>
  <si>
    <t>30.09.2015 г.</t>
  </si>
  <si>
    <t xml:space="preserve">Указания за таблица </t>
  </si>
  <si>
    <t>.</t>
  </si>
  <si>
    <t>В тази таблица се въвеждат и съответните идентификационни данни на бюджетната организация</t>
  </si>
  <si>
    <t xml:space="preserve">Всички данни в таблица </t>
  </si>
  <si>
    <t>се получават автоматично в резултат на въвеждането на</t>
  </si>
  <si>
    <t xml:space="preserve">данните от таблица </t>
  </si>
  <si>
    <t>В тази таблица също е заложена контрола за равнение на бюджетното салдо (дефицит/излишък)</t>
  </si>
  <si>
    <t>и размера на това неравнение, което трябва да се коригира чрез нанасяне на корекции в другата таблица</t>
  </si>
  <si>
    <t>и финансирането. При липса на равнение, ще се появи в съответните клетки съобщение за неравнение</t>
  </si>
  <si>
    <t>автоматичното прехвърляне на съответните данни от другата таблица.</t>
  </si>
  <si>
    <t xml:space="preserve"> автоматичното изчисляване на на данните в тази таблица в хил. лв от данните в левове другата таблица.</t>
  </si>
  <si>
    <t>безпроблемното редактиране на данните (изтриване на излишни редове и др.) за целите на отпечатването.</t>
  </si>
  <si>
    <t>ІV.</t>
  </si>
  <si>
    <t xml:space="preserve">Ако е необходимо да се генерира отчет към съответните тримесечия на годината, дадена е възможност </t>
  </si>
  <si>
    <t>В този файл се попълва информация за целите на изготвяне на отчета за касовото изпълнение на бюджета,</t>
  </si>
  <si>
    <t>сметките за средствата от Европейския съюз и сметките за чужди средства, като елемент от годишния/меж-</t>
  </si>
  <si>
    <t>В полетата за ръчно въвеждане на суми се попълват само числа.</t>
  </si>
  <si>
    <t>в таблица</t>
  </si>
  <si>
    <r>
      <t xml:space="preserve">      се появи число, то следва задължително да се въведе на </t>
    </r>
    <r>
      <rPr>
        <b/>
        <i/>
        <sz val="12"/>
        <color rgb="FFA50021"/>
        <rFont val="Times New Roman Cyr"/>
        <charset val="204"/>
      </rPr>
      <t>ред 102</t>
    </r>
    <r>
      <rPr>
        <b/>
        <sz val="12"/>
        <color indexed="18"/>
        <rFont val="Times New Roman CYR"/>
        <charset val="204"/>
      </rPr>
      <t>!</t>
    </r>
  </si>
  <si>
    <r>
      <t xml:space="preserve">      В случай,  че  в  съответната клетка   на  </t>
    </r>
    <r>
      <rPr>
        <b/>
        <i/>
        <sz val="12"/>
        <color rgb="FFA50021"/>
        <rFont val="Times New Roman Cyr"/>
        <charset val="204"/>
      </rPr>
      <t xml:space="preserve">ред 101   </t>
    </r>
    <r>
      <rPr>
        <b/>
        <sz val="12"/>
        <color indexed="18"/>
        <rFont val="Times New Roman CYR"/>
        <charset val="204"/>
      </rPr>
      <t xml:space="preserve">в   таблица </t>
    </r>
  </si>
  <si>
    <t>да  се  коригират съответните данни  в  левове  в  таблица</t>
  </si>
  <si>
    <t>министъра на финансите.</t>
  </si>
  <si>
    <r>
      <t>съгласно</t>
    </r>
    <r>
      <rPr>
        <i/>
        <sz val="12"/>
        <color rgb="FF000000"/>
        <rFont val="Times New Roman CYR"/>
        <family val="1"/>
        <charset val="204"/>
      </rPr>
      <t xml:space="preserve"> </t>
    </r>
    <r>
      <rPr>
        <i/>
        <sz val="12"/>
        <color rgb="FF000099"/>
        <rFont val="Times New Roman CYR"/>
        <charset val="204"/>
      </rPr>
      <t>т. 1.3</t>
    </r>
    <r>
      <rPr>
        <sz val="12"/>
        <color rgb="FF000000"/>
        <rFont val="Times New Roman CYR"/>
        <family val="1"/>
        <charset val="204"/>
      </rPr>
      <t xml:space="preserve"> от </t>
    </r>
    <r>
      <rPr>
        <i/>
        <sz val="12"/>
        <color rgb="FF000099"/>
        <rFont val="Times New Roman CYR"/>
        <charset val="204"/>
      </rPr>
      <t>Заповед № ЗМФ-1338/22.12.2015 г.</t>
    </r>
    <r>
      <rPr>
        <sz val="12"/>
        <color rgb="FF000000"/>
        <rFont val="Times New Roman CYR"/>
        <family val="1"/>
        <charset val="204"/>
      </rPr>
      <t xml:space="preserve"> на</t>
    </r>
  </si>
  <si>
    <t>(име, ЕИК/БУЛСТАТ, код по ЕБК и др.) в предвидените за това полета.</t>
  </si>
  <si>
    <t>В тази таблица е заложена контрола за равнение на бюджетното салдо (дефицит/излишък) и финансирането.</t>
  </si>
  <si>
    <t>При липса на равнение, ще се появи в съответните клетки съобщение за неравнение, както и размера на</t>
  </si>
  <si>
    <t>това неравнение, което трябва да се коригира, за да е коректно изготвена таблицата.</t>
  </si>
  <si>
    <t xml:space="preserve">Отчетът в хил. лв в таблица </t>
  </si>
  <si>
    <t xml:space="preserve">отчет за </t>
  </si>
  <si>
    <t>е елементът от годишния/междинния финансов</t>
  </si>
  <si>
    <t xml:space="preserve">БЮДЖЕТ -ОТЧЕТ  </t>
  </si>
  <si>
    <t xml:space="preserve">Сметки за сред-ства от Евро-пейския съюз - разчети                      </t>
  </si>
  <si>
    <t>Сметки за сред-ства от Евро-пейския съюз - ОТЧЕТ</t>
  </si>
  <si>
    <t xml:space="preserve">Сметки за чуж-ди средства - ОТЧЕТ                </t>
  </si>
  <si>
    <t xml:space="preserve">ОБЩО КАСОВ ОТЧЕТ  </t>
  </si>
  <si>
    <r>
      <rPr>
        <b/>
        <sz val="14"/>
        <rFont val="Times New Roman"/>
        <family val="1"/>
        <charset val="204"/>
      </rPr>
      <t xml:space="preserve">БЮДЖЕТ </t>
    </r>
    <r>
      <rPr>
        <b/>
        <sz val="12"/>
        <rFont val="Times New Roman"/>
        <family val="1"/>
        <charset val="204"/>
      </rPr>
      <t xml:space="preserve">Годишен         уточнен план                           </t>
    </r>
  </si>
  <si>
    <t xml:space="preserve">динния  финансов  отчет  за </t>
  </si>
  <si>
    <t>и подлежи на публикуване съгласно съответните указания на министъра на финансите, издадени</t>
  </si>
  <si>
    <r>
      <rPr>
        <b/>
        <sz val="14"/>
        <color rgb="FF660066"/>
        <rFont val="Times New Roman"/>
        <family val="1"/>
        <charset val="204"/>
      </rPr>
      <t xml:space="preserve">БЮДЖЕТ </t>
    </r>
    <r>
      <rPr>
        <b/>
        <sz val="12"/>
        <color rgb="FF660066"/>
        <rFont val="Times New Roman"/>
        <family val="1"/>
        <charset val="204"/>
      </rPr>
      <t xml:space="preserve">Годишен         уточнен план                           </t>
    </r>
  </si>
  <si>
    <t xml:space="preserve"> закръгления в в хил. лв на данните ще изчезне и отчетът в хил. лв ще бъде балансиран и равнен.</t>
  </si>
  <si>
    <t>(В ЛЕВОВЕ)</t>
  </si>
  <si>
    <r>
      <t xml:space="preserve">(за общините - </t>
    </r>
    <r>
      <rPr>
        <i/>
        <sz val="12"/>
        <color rgb="FF000099"/>
        <rFont val="Times New Roman CYR"/>
        <charset val="204"/>
      </rPr>
      <t>колона (1) "Уточнен план ОБЩО"</t>
    </r>
    <r>
      <rPr>
        <i/>
        <sz val="12"/>
        <rFont val="Times New Roman CYR"/>
        <family val="1"/>
        <charset val="204"/>
      </rPr>
      <t xml:space="preserve"> </t>
    </r>
    <r>
      <rPr>
        <sz val="12"/>
        <rFont val="Times New Roman CYR"/>
        <family val="1"/>
        <charset val="204"/>
      </rPr>
      <t>от таблица</t>
    </r>
    <r>
      <rPr>
        <i/>
        <sz val="12"/>
        <color rgb="FF000099"/>
        <rFont val="Times New Roman CYR"/>
        <charset val="204"/>
      </rPr>
      <t xml:space="preserve"> 'OTCHET' </t>
    </r>
    <r>
      <rPr>
        <sz val="12"/>
        <rFont val="Times New Roman CYR"/>
        <family val="1"/>
        <charset val="204"/>
      </rPr>
      <t xml:space="preserve"> и </t>
    </r>
    <r>
      <rPr>
        <i/>
        <sz val="12"/>
        <color rgb="FF000099"/>
        <rFont val="Times New Roman CYR"/>
        <charset val="204"/>
      </rPr>
      <t>колона (код 1) "ОБЩО"</t>
    </r>
    <r>
      <rPr>
        <sz val="12"/>
        <rFont val="Times New Roman CYR"/>
        <family val="1"/>
        <charset val="204"/>
      </rPr>
      <t xml:space="preserve"> (колона F)</t>
    </r>
  </si>
  <si>
    <r>
      <t xml:space="preserve">на таблица </t>
    </r>
    <r>
      <rPr>
        <sz val="12"/>
        <color rgb="FF000099"/>
        <rFont val="Times New Roman Cyr"/>
        <charset val="204"/>
      </rPr>
      <t>''</t>
    </r>
    <r>
      <rPr>
        <i/>
        <sz val="12"/>
        <color rgb="FF000099"/>
        <rFont val="Times New Roman CYR"/>
        <charset val="204"/>
      </rPr>
      <t>OTCHET-agregirani pokazateli'</t>
    </r>
    <r>
      <rPr>
        <sz val="12"/>
        <color rgb="FF000099"/>
        <rFont val="Times New Roman Cyr"/>
        <charset val="204"/>
      </rPr>
      <t xml:space="preserve"> </t>
    </r>
    <r>
      <rPr>
        <sz val="12"/>
        <rFont val="Times New Roman CYR"/>
        <family val="1"/>
        <charset val="204"/>
      </rPr>
      <t xml:space="preserve">)      от файла на годишния отчет за касовото изпълнение на </t>
    </r>
  </si>
  <si>
    <r>
      <rPr>
        <sz val="12"/>
        <rFont val="Times New Roman Cyr"/>
        <charset val="204"/>
      </rPr>
      <t xml:space="preserve">Полетата за ръчно въвеждане на суми в тази таблица се попълват </t>
    </r>
    <r>
      <rPr>
        <i/>
        <sz val="12"/>
        <rFont val="Times New Roman CYR"/>
        <charset val="204"/>
      </rPr>
      <t>в ЛЕВОВЕ</t>
    </r>
    <r>
      <rPr>
        <i/>
        <sz val="12"/>
        <color rgb="FF000099"/>
        <rFont val="Times New Roman CYR"/>
        <family val="1"/>
        <charset val="204"/>
      </rPr>
      <t xml:space="preserve"> </t>
    </r>
    <r>
      <rPr>
        <i/>
        <u/>
        <sz val="12"/>
        <color rgb="FFFF0000"/>
        <rFont val="Times New Roman CYR"/>
        <charset val="204"/>
      </rPr>
      <t>без стотинки</t>
    </r>
    <r>
      <rPr>
        <sz val="12"/>
        <color rgb="FF000099"/>
        <rFont val="Times New Roman CYR"/>
        <family val="1"/>
        <charset val="204"/>
      </rPr>
      <t>.</t>
    </r>
  </si>
  <si>
    <r>
      <t xml:space="preserve">В </t>
    </r>
    <r>
      <rPr>
        <i/>
        <sz val="12"/>
        <rFont val="Times New Roman CYR"/>
        <family val="1"/>
        <charset val="204"/>
      </rPr>
      <t>колони 1 и 2</t>
    </r>
    <r>
      <rPr>
        <sz val="12"/>
        <rFont val="Times New Roman CYR"/>
        <family val="1"/>
        <charset val="204"/>
      </rPr>
      <t xml:space="preserve"> се попълват данните от </t>
    </r>
    <r>
      <rPr>
        <i/>
        <sz val="12"/>
        <rFont val="Times New Roman CYR"/>
        <family val="1"/>
        <charset val="204"/>
      </rPr>
      <t>колони 1 и 2</t>
    </r>
    <r>
      <rPr>
        <sz val="12"/>
        <rFont val="Times New Roman CYR"/>
        <family val="1"/>
        <charset val="204"/>
      </rPr>
      <t xml:space="preserve"> на таблица</t>
    </r>
    <r>
      <rPr>
        <i/>
        <sz val="12"/>
        <rFont val="Times New Roman CYR"/>
        <family val="1"/>
        <charset val="204"/>
      </rPr>
      <t xml:space="preserve"> 'OTCHET-agregirani pokazateli'</t>
    </r>
  </si>
  <si>
    <r>
      <t xml:space="preserve">от файла на годишния касов отчет за касовото изпълнение на </t>
    </r>
    <r>
      <rPr>
        <i/>
        <sz val="12"/>
        <rFont val="Times New Roman CYR"/>
        <family val="1"/>
        <charset val="204"/>
      </rPr>
      <t>бюджета</t>
    </r>
    <r>
      <rPr>
        <sz val="12"/>
        <rFont val="Times New Roman CYR"/>
        <family val="1"/>
        <charset val="204"/>
      </rPr>
      <t>.</t>
    </r>
  </si>
  <si>
    <r>
      <t xml:space="preserve">Общините попълват в </t>
    </r>
    <r>
      <rPr>
        <i/>
        <sz val="12"/>
        <rFont val="Times New Roman CYR"/>
        <family val="1"/>
        <charset val="204"/>
      </rPr>
      <t>колона 1</t>
    </r>
    <r>
      <rPr>
        <sz val="12"/>
        <rFont val="Times New Roman CYR"/>
        <family val="1"/>
        <charset val="204"/>
      </rPr>
      <t xml:space="preserve"> данните за съответната позиция, като посочват в нея сумите по уточен план </t>
    </r>
  </si>
  <si>
    <r>
      <t xml:space="preserve">на включените в позицията параграфи и подпараграфи, отразени в </t>
    </r>
    <r>
      <rPr>
        <i/>
        <sz val="12"/>
        <rFont val="Times New Roman CYR"/>
        <family val="1"/>
        <charset val="204"/>
      </rPr>
      <t>колона (1) "Уточнен план ОБЩО"</t>
    </r>
  </si>
  <si>
    <r>
      <t xml:space="preserve"> на таблица</t>
    </r>
    <r>
      <rPr>
        <i/>
        <sz val="12"/>
        <rFont val="Times New Roman CYR"/>
        <family val="1"/>
        <charset val="204"/>
      </rPr>
      <t xml:space="preserve"> 'OTCHET'</t>
    </r>
    <r>
      <rPr>
        <sz val="12"/>
        <rFont val="Times New Roman CYR"/>
        <family val="1"/>
        <charset val="204"/>
      </rPr>
      <t xml:space="preserve"> от файла на годишния отчет за касовото изпълнение на </t>
    </r>
    <r>
      <rPr>
        <i/>
        <sz val="12"/>
        <rFont val="Times New Roman CYR"/>
        <family val="1"/>
        <charset val="204"/>
      </rPr>
      <t>общинския бюджет</t>
    </r>
    <r>
      <rPr>
        <sz val="12"/>
        <rFont val="Times New Roman CYR"/>
        <family val="1"/>
        <charset val="204"/>
      </rPr>
      <t>.</t>
    </r>
  </si>
  <si>
    <r>
      <t xml:space="preserve">Общините попълват в </t>
    </r>
    <r>
      <rPr>
        <i/>
        <sz val="12"/>
        <rFont val="Times New Roman CYR"/>
        <family val="1"/>
        <charset val="204"/>
      </rPr>
      <t>колона 2</t>
    </r>
    <r>
      <rPr>
        <sz val="12"/>
        <rFont val="Times New Roman CYR"/>
        <family val="1"/>
        <charset val="204"/>
      </rPr>
      <t xml:space="preserve"> данните от колона </t>
    </r>
    <r>
      <rPr>
        <i/>
        <sz val="12"/>
        <rFont val="Times New Roman CYR"/>
        <family val="1"/>
        <charset val="204"/>
      </rPr>
      <t>(код 1) "ОБЩО"</t>
    </r>
    <r>
      <rPr>
        <sz val="12"/>
        <rFont val="Times New Roman CYR"/>
        <family val="1"/>
        <charset val="204"/>
      </rPr>
      <t xml:space="preserve"> (колона F)</t>
    </r>
    <r>
      <rPr>
        <i/>
        <sz val="12"/>
        <rFont val="Times New Roman CYR"/>
        <family val="1"/>
        <charset val="204"/>
      </rPr>
      <t xml:space="preserve"> </t>
    </r>
    <r>
      <rPr>
        <sz val="12"/>
        <rFont val="Times New Roman CYR"/>
        <family val="1"/>
        <charset val="204"/>
      </rPr>
      <t>на таблица</t>
    </r>
  </si>
  <si>
    <r>
      <t>'</t>
    </r>
    <r>
      <rPr>
        <i/>
        <sz val="12"/>
        <rFont val="Times New Roman CYR"/>
        <family val="1"/>
        <charset val="204"/>
      </rPr>
      <t>OTCHET-agregirani pokazateli'</t>
    </r>
    <r>
      <rPr>
        <sz val="12"/>
        <rFont val="Times New Roman CYR"/>
        <family val="1"/>
        <charset val="204"/>
      </rPr>
      <t xml:space="preserve"> от файла на годишния отчет за касовото изпълнение на общинския бюджет.</t>
    </r>
  </si>
  <si>
    <r>
      <t xml:space="preserve">В </t>
    </r>
    <r>
      <rPr>
        <i/>
        <sz val="12"/>
        <rFont val="Times New Roman CYR"/>
        <family val="1"/>
        <charset val="204"/>
      </rPr>
      <t xml:space="preserve">колони 3 и 4 </t>
    </r>
    <r>
      <rPr>
        <sz val="12"/>
        <rFont val="Times New Roman CYR"/>
        <family val="1"/>
        <charset val="204"/>
      </rPr>
      <t xml:space="preserve">на съответните редове за ръчно въвеждане се попълва общата сума на отчетените по </t>
    </r>
  </si>
  <si>
    <r>
      <t xml:space="preserve">съответните показатели стойности в </t>
    </r>
    <r>
      <rPr>
        <i/>
        <sz val="12"/>
        <rFont val="Times New Roman CYR"/>
        <family val="1"/>
        <charset val="204"/>
      </rPr>
      <t>колони 1 и 2</t>
    </r>
    <r>
      <rPr>
        <sz val="12"/>
        <rFont val="Times New Roman CYR"/>
        <family val="1"/>
        <charset val="204"/>
      </rPr>
      <t xml:space="preserve"> на таблици </t>
    </r>
    <r>
      <rPr>
        <i/>
        <sz val="12"/>
        <rFont val="Times New Roman CYR"/>
        <family val="1"/>
        <charset val="204"/>
      </rPr>
      <t xml:space="preserve">'OTCHET-agregirani pokazateli' </t>
    </r>
    <r>
      <rPr>
        <sz val="12"/>
        <rFont val="Times New Roman CYR"/>
        <family val="1"/>
        <charset val="204"/>
      </rPr>
      <t xml:space="preserve">от </t>
    </r>
    <r>
      <rPr>
        <i/>
        <sz val="12"/>
        <rFont val="Times New Roman CYR"/>
        <family val="1"/>
        <charset val="204"/>
      </rPr>
      <t>четирите</t>
    </r>
  </si>
  <si>
    <r>
      <rPr>
        <i/>
        <sz val="12"/>
        <rFont val="Times New Roman CYR"/>
        <family val="1"/>
        <charset val="204"/>
      </rPr>
      <t xml:space="preserve">файла </t>
    </r>
    <r>
      <rPr>
        <sz val="12"/>
        <rFont val="Times New Roman CYR"/>
        <family val="1"/>
        <charset val="204"/>
      </rPr>
      <t xml:space="preserve">за годишните касови отчети на сметките за средствата от Европейския съюз - </t>
    </r>
    <r>
      <rPr>
        <i/>
        <sz val="12"/>
        <rFont val="Times New Roman CYR"/>
        <family val="1"/>
        <charset val="204"/>
      </rPr>
      <t>КСФ, РА, ДЕС и ДМП</t>
    </r>
    <r>
      <rPr>
        <sz val="12"/>
        <rFont val="Times New Roman CYR"/>
        <family val="1"/>
        <charset val="204"/>
      </rPr>
      <t>.</t>
    </r>
  </si>
  <si>
    <r>
      <t xml:space="preserve">Общините попълват в </t>
    </r>
    <r>
      <rPr>
        <i/>
        <sz val="12"/>
        <rFont val="Times New Roman CYR"/>
        <family val="1"/>
        <charset val="204"/>
      </rPr>
      <t>колона 3</t>
    </r>
    <r>
      <rPr>
        <sz val="12"/>
        <rFont val="Times New Roman CYR"/>
        <family val="1"/>
        <charset val="204"/>
      </rPr>
      <t xml:space="preserve"> данните за съответната позиция, като посочват в нея сумите по уточен план </t>
    </r>
  </si>
  <si>
    <r>
      <t>на таблица</t>
    </r>
    <r>
      <rPr>
        <i/>
        <sz val="12"/>
        <rFont val="Times New Roman CYR"/>
        <family val="1"/>
        <charset val="204"/>
      </rPr>
      <t xml:space="preserve"> 'OTCHET'</t>
    </r>
    <r>
      <rPr>
        <sz val="12"/>
        <rFont val="Times New Roman CYR"/>
        <family val="1"/>
        <charset val="204"/>
      </rPr>
      <t xml:space="preserve"> от </t>
    </r>
    <r>
      <rPr>
        <i/>
        <sz val="12"/>
        <rFont val="Times New Roman CYR"/>
        <family val="1"/>
        <charset val="204"/>
      </rPr>
      <t>четирите файла</t>
    </r>
    <r>
      <rPr>
        <sz val="12"/>
        <rFont val="Times New Roman CYR"/>
        <family val="1"/>
        <charset val="204"/>
      </rPr>
      <t xml:space="preserve"> за годишните касови отчети на сметките за средствата</t>
    </r>
  </si>
  <si>
    <r>
      <t xml:space="preserve">от Европейския съюз - </t>
    </r>
    <r>
      <rPr>
        <i/>
        <sz val="12"/>
        <rFont val="Times New Roman CYR"/>
        <family val="1"/>
        <charset val="204"/>
      </rPr>
      <t>КСФ, РА, ДЕС и ДМП</t>
    </r>
    <r>
      <rPr>
        <sz val="12"/>
        <rFont val="Times New Roman CYR"/>
        <family val="1"/>
        <charset val="204"/>
      </rPr>
      <t>.</t>
    </r>
  </si>
  <si>
    <r>
      <t xml:space="preserve">Общините попълват в </t>
    </r>
    <r>
      <rPr>
        <i/>
        <sz val="12"/>
        <rFont val="Times New Roman CYR"/>
        <family val="1"/>
        <charset val="204"/>
      </rPr>
      <t>колона 4</t>
    </r>
    <r>
      <rPr>
        <sz val="12"/>
        <rFont val="Times New Roman CYR"/>
        <family val="1"/>
        <charset val="204"/>
      </rPr>
      <t xml:space="preserve"> данните от </t>
    </r>
    <r>
      <rPr>
        <i/>
        <sz val="12"/>
        <rFont val="Times New Roman CYR"/>
        <family val="1"/>
        <charset val="204"/>
      </rPr>
      <t>колона</t>
    </r>
    <r>
      <rPr>
        <sz val="12"/>
        <rFont val="Times New Roman CYR"/>
        <family val="1"/>
        <charset val="204"/>
      </rPr>
      <t xml:space="preserve"> </t>
    </r>
    <r>
      <rPr>
        <i/>
        <sz val="12"/>
        <rFont val="Times New Roman CYR"/>
        <family val="1"/>
        <charset val="204"/>
      </rPr>
      <t>(код 1) "ОБЩО"</t>
    </r>
    <r>
      <rPr>
        <sz val="12"/>
        <rFont val="Times New Roman CYR"/>
        <family val="1"/>
        <charset val="204"/>
      </rPr>
      <t xml:space="preserve"> (колона F)</t>
    </r>
    <r>
      <rPr>
        <i/>
        <sz val="12"/>
        <rFont val="Times New Roman CYR"/>
        <family val="1"/>
        <charset val="204"/>
      </rPr>
      <t xml:space="preserve"> </t>
    </r>
    <r>
      <rPr>
        <sz val="12"/>
        <rFont val="Times New Roman CYR"/>
        <family val="1"/>
        <charset val="204"/>
      </rPr>
      <t>на таблица</t>
    </r>
  </si>
  <si>
    <r>
      <rPr>
        <i/>
        <sz val="12"/>
        <rFont val="Times New Roman CYR"/>
        <family val="1"/>
        <charset val="204"/>
      </rPr>
      <t>'OTCHET-agregirani pokazateli'</t>
    </r>
    <r>
      <rPr>
        <sz val="12"/>
        <rFont val="Times New Roman CYR"/>
        <family val="1"/>
        <charset val="204"/>
      </rPr>
      <t xml:space="preserve"> от </t>
    </r>
    <r>
      <rPr>
        <i/>
        <sz val="12"/>
        <rFont val="Times New Roman CYR"/>
        <family val="1"/>
        <charset val="204"/>
      </rPr>
      <t>четирите файла</t>
    </r>
    <r>
      <rPr>
        <sz val="12"/>
        <rFont val="Times New Roman CYR"/>
        <family val="1"/>
        <charset val="204"/>
      </rPr>
      <t xml:space="preserve"> за годишните касови отчети на сметките за средствата</t>
    </r>
  </si>
  <si>
    <r>
      <t xml:space="preserve">В </t>
    </r>
    <r>
      <rPr>
        <i/>
        <sz val="12"/>
        <rFont val="Times New Roman CYR"/>
        <family val="1"/>
        <charset val="204"/>
      </rPr>
      <t>колона 5</t>
    </r>
    <r>
      <rPr>
        <sz val="12"/>
        <rFont val="Times New Roman CYR"/>
        <family val="1"/>
        <charset val="204"/>
      </rPr>
      <t xml:space="preserve"> се попълват данните от </t>
    </r>
    <r>
      <rPr>
        <i/>
        <sz val="12"/>
        <rFont val="Times New Roman CYR"/>
        <family val="1"/>
        <charset val="204"/>
      </rPr>
      <t>колона  2</t>
    </r>
    <r>
      <rPr>
        <sz val="12"/>
        <rFont val="Times New Roman CYR"/>
        <family val="1"/>
        <charset val="204"/>
      </rPr>
      <t xml:space="preserve"> на таблица</t>
    </r>
    <r>
      <rPr>
        <i/>
        <sz val="12"/>
        <rFont val="Times New Roman CYR"/>
        <family val="1"/>
        <charset val="204"/>
      </rPr>
      <t xml:space="preserve"> 'OTCHET-agregirani pokazateli'</t>
    </r>
  </si>
  <si>
    <r>
      <t xml:space="preserve">от файла на годишния касов отчет за </t>
    </r>
    <r>
      <rPr>
        <i/>
        <sz val="12"/>
        <rFont val="Times New Roman CYR"/>
        <family val="1"/>
        <charset val="204"/>
      </rPr>
      <t>сметките за чужди средства</t>
    </r>
    <r>
      <rPr>
        <sz val="12"/>
        <rFont val="Times New Roman CYR"/>
        <family val="1"/>
        <charset val="204"/>
      </rPr>
      <t>.</t>
    </r>
  </si>
  <si>
    <r>
      <t xml:space="preserve">Общините попълват в </t>
    </r>
    <r>
      <rPr>
        <i/>
        <sz val="12"/>
        <rFont val="Times New Roman CYR"/>
        <family val="1"/>
        <charset val="204"/>
      </rPr>
      <t>колона 5</t>
    </r>
    <r>
      <rPr>
        <sz val="12"/>
        <rFont val="Times New Roman CYR"/>
        <family val="1"/>
        <charset val="204"/>
      </rPr>
      <t xml:space="preserve"> данните от </t>
    </r>
    <r>
      <rPr>
        <i/>
        <sz val="12"/>
        <rFont val="Times New Roman CYR"/>
        <family val="1"/>
        <charset val="204"/>
      </rPr>
      <t>колона</t>
    </r>
    <r>
      <rPr>
        <sz val="12"/>
        <rFont val="Times New Roman CYR"/>
        <family val="1"/>
        <charset val="204"/>
      </rPr>
      <t xml:space="preserve"> </t>
    </r>
    <r>
      <rPr>
        <i/>
        <sz val="12"/>
        <rFont val="Times New Roman CYR"/>
        <family val="1"/>
        <charset val="204"/>
      </rPr>
      <t>(код 1) "ОБЩО"</t>
    </r>
    <r>
      <rPr>
        <sz val="12"/>
        <rFont val="Times New Roman CYR"/>
        <family val="1"/>
        <charset val="204"/>
      </rPr>
      <t xml:space="preserve"> (колона F)</t>
    </r>
    <r>
      <rPr>
        <i/>
        <sz val="12"/>
        <rFont val="Times New Roman CYR"/>
        <family val="1"/>
        <charset val="204"/>
      </rPr>
      <t xml:space="preserve"> </t>
    </r>
    <r>
      <rPr>
        <sz val="12"/>
        <rFont val="Times New Roman CYR"/>
        <family val="1"/>
        <charset val="204"/>
      </rPr>
      <t>на таблица</t>
    </r>
  </si>
  <si>
    <r>
      <t>'</t>
    </r>
    <r>
      <rPr>
        <i/>
        <sz val="12"/>
        <rFont val="Times New Roman CYR"/>
        <family val="1"/>
        <charset val="204"/>
      </rPr>
      <t>OTCHET-agregirani pokazateli'</t>
    </r>
    <r>
      <rPr>
        <sz val="12"/>
        <rFont val="Times New Roman CYR"/>
        <family val="1"/>
        <charset val="204"/>
      </rPr>
      <t xml:space="preserve"> от файла на годишния касов отчет за сметките за чужди средства.</t>
    </r>
  </si>
  <si>
    <r>
      <t>за избор на съответния период в клетка</t>
    </r>
    <r>
      <rPr>
        <i/>
        <sz val="12"/>
        <rFont val="Times New Roman CYR"/>
        <family val="1"/>
        <charset val="204"/>
      </rPr>
      <t xml:space="preserve"> J8</t>
    </r>
    <r>
      <rPr>
        <sz val="12"/>
        <rFont val="Times New Roman CYR"/>
        <family val="1"/>
        <charset val="204"/>
      </rPr>
      <t>.</t>
    </r>
  </si>
  <si>
    <r>
      <rPr>
        <i/>
        <u/>
        <sz val="12"/>
        <rFont val="Times New Roman CYR"/>
        <family val="1"/>
        <charset val="204"/>
      </rPr>
      <t xml:space="preserve">неравнение от закръгления на данните в хил. лв </t>
    </r>
    <r>
      <rPr>
        <sz val="12"/>
        <rFont val="Times New Roman CYR"/>
        <family val="1"/>
        <charset val="204"/>
      </rPr>
      <t xml:space="preserve">съгласно </t>
    </r>
    <r>
      <rPr>
        <b/>
        <sz val="12"/>
        <rFont val="Times New Roman Cyr"/>
        <family val="1"/>
        <charset val="204"/>
      </rPr>
      <t>т. 14</t>
    </r>
    <r>
      <rPr>
        <sz val="12"/>
        <rFont val="Times New Roman CYR"/>
        <family val="1"/>
        <charset val="204"/>
      </rPr>
      <t>.</t>
    </r>
  </si>
  <si>
    <r>
      <t xml:space="preserve">(данните в левове) освен в случаите по </t>
    </r>
    <r>
      <rPr>
        <b/>
        <sz val="12"/>
        <rFont val="Times New Roman CYR"/>
      </rPr>
      <t xml:space="preserve">т. 14 </t>
    </r>
    <r>
      <rPr>
        <sz val="12"/>
        <rFont val="Times New Roman CYR"/>
      </rPr>
      <t xml:space="preserve">при неравнение, произтичащо </t>
    </r>
    <r>
      <rPr>
        <i/>
        <u/>
        <sz val="12"/>
        <rFont val="Times New Roman CYR"/>
      </rPr>
      <t>само</t>
    </r>
    <r>
      <rPr>
        <sz val="12"/>
        <rFont val="Times New Roman CYR"/>
      </rPr>
      <t xml:space="preserve"> от закръгления при</t>
    </r>
  </si>
  <si>
    <r>
      <t>На</t>
    </r>
    <r>
      <rPr>
        <i/>
        <sz val="12"/>
        <rFont val="Times New Roman CYR"/>
      </rPr>
      <t xml:space="preserve"> ред 101</t>
    </r>
    <r>
      <rPr>
        <sz val="12"/>
        <rFont val="Times New Roman CYR"/>
      </rPr>
      <t xml:space="preserve"> в тази таблица е заложена контрола за идентифициране на неравнението муежду бюджетното</t>
    </r>
  </si>
  <si>
    <r>
      <t xml:space="preserve">салдо (дефицит/излишък) и финансирането, което произтича </t>
    </r>
    <r>
      <rPr>
        <i/>
        <u/>
        <sz val="12"/>
        <rFont val="Times New Roman CYR"/>
      </rPr>
      <t>само от закръгления</t>
    </r>
    <r>
      <rPr>
        <sz val="12"/>
        <rFont val="Times New Roman CYR"/>
      </rPr>
      <t xml:space="preserve"> в хил. лв. при </t>
    </r>
  </si>
  <si>
    <r>
      <t xml:space="preserve">При попълването на </t>
    </r>
    <r>
      <rPr>
        <i/>
        <sz val="12"/>
        <rFont val="Times New Roman CYR"/>
        <family val="1"/>
        <charset val="204"/>
      </rPr>
      <t>ред 102</t>
    </r>
    <r>
      <rPr>
        <sz val="12"/>
        <rFont val="Times New Roman CYR"/>
        <family val="1"/>
        <charset val="204"/>
      </rPr>
      <t xml:space="preserve"> с отчетената на </t>
    </r>
    <r>
      <rPr>
        <i/>
        <sz val="12"/>
        <rFont val="Times New Roman CYR"/>
        <family val="1"/>
        <charset val="204"/>
      </rPr>
      <t xml:space="preserve">ред 101 </t>
    </r>
    <r>
      <rPr>
        <sz val="12"/>
        <rFont val="Times New Roman CYR"/>
        <family val="1"/>
        <charset val="204"/>
      </rPr>
      <t>разлика от такива закръгления, тя автоматично се</t>
    </r>
  </si>
  <si>
    <r>
      <t xml:space="preserve">включва на </t>
    </r>
    <r>
      <rPr>
        <i/>
        <sz val="12"/>
        <rFont val="Times New Roman CYR"/>
        <family val="1"/>
        <charset val="204"/>
      </rPr>
      <t>ред 88</t>
    </r>
    <r>
      <rPr>
        <sz val="12"/>
        <rFont val="Times New Roman CYR"/>
        <family val="1"/>
        <charset val="204"/>
      </rPr>
      <t xml:space="preserve"> -  позиция</t>
    </r>
    <r>
      <rPr>
        <i/>
        <sz val="12"/>
        <rFont val="Times New Roman CYR"/>
        <family val="1"/>
        <charset val="204"/>
      </rPr>
      <t xml:space="preserve"> "разлики от закръгления в хил. лв (+/-) "</t>
    </r>
    <r>
      <rPr>
        <sz val="12"/>
        <rFont val="Times New Roman CYR"/>
        <family val="1"/>
        <charset val="204"/>
      </rPr>
      <t>, при което неравнението поради</t>
    </r>
  </si>
  <si>
    <r>
      <rPr>
        <sz val="12"/>
        <rFont val="Times New Roman Cyr"/>
        <charset val="204"/>
      </rPr>
      <t>Ако е налице неравнение, което</t>
    </r>
    <r>
      <rPr>
        <sz val="12"/>
        <color indexed="18"/>
        <rFont val="Times New Roman CYR"/>
        <family val="1"/>
        <charset val="204"/>
      </rPr>
      <t xml:space="preserve"> </t>
    </r>
    <r>
      <rPr>
        <i/>
        <u/>
        <sz val="12"/>
        <color rgb="FFFF0000"/>
        <rFont val="Times New Roman CYR"/>
        <charset val="204"/>
      </rPr>
      <t>не</t>
    </r>
    <r>
      <rPr>
        <sz val="12"/>
        <color indexed="18"/>
        <rFont val="Times New Roman CYR"/>
        <family val="1"/>
        <charset val="204"/>
      </rPr>
      <t xml:space="preserve"> </t>
    </r>
    <r>
      <rPr>
        <sz val="12"/>
        <rFont val="Times New Roman Cyr"/>
        <charset val="204"/>
      </rPr>
      <t>произтича от закръгления (т.е. фигурира и в данните в левове</t>
    </r>
  </si>
  <si>
    <r>
      <rPr>
        <sz val="12"/>
        <rFont val="Times New Roman Cyr"/>
        <charset val="204"/>
      </rPr>
      <t>), тогава</t>
    </r>
    <r>
      <rPr>
        <sz val="12"/>
        <color rgb="FF000099"/>
        <rFont val="Times New Roman CYR"/>
        <family val="1"/>
        <charset val="204"/>
      </rPr>
      <t xml:space="preserve"> </t>
    </r>
    <r>
      <rPr>
        <i/>
        <u/>
        <sz val="12"/>
        <color rgb="FFFF0000"/>
        <rFont val="Times New Roman CYR"/>
        <charset val="204"/>
      </rPr>
      <t>не следва да се въвежда сума на ред 102</t>
    </r>
    <r>
      <rPr>
        <sz val="12"/>
        <color rgb="FF000099"/>
        <rFont val="Times New Roman CYR"/>
        <family val="1"/>
        <charset val="204"/>
      </rPr>
      <t xml:space="preserve">, </t>
    </r>
    <r>
      <rPr>
        <sz val="12"/>
        <rFont val="Times New Roman Cyr"/>
        <charset val="204"/>
      </rPr>
      <t>а следва</t>
    </r>
  </si>
  <si>
    <r>
      <t xml:space="preserve">на основание на  </t>
    </r>
    <r>
      <rPr>
        <i/>
        <sz val="12"/>
        <rFont val="Times New Roman CYR"/>
        <charset val="204"/>
      </rPr>
      <t xml:space="preserve">чл. 170 </t>
    </r>
    <r>
      <rPr>
        <sz val="12"/>
        <rFont val="Times New Roman Cyr"/>
        <charset val="204"/>
      </rPr>
      <t xml:space="preserve">от </t>
    </r>
    <r>
      <rPr>
        <i/>
        <sz val="12"/>
        <rFont val="Times New Roman CYR"/>
        <charset val="204"/>
      </rPr>
      <t>Закона за публичните финанси</t>
    </r>
    <r>
      <rPr>
        <sz val="12"/>
        <rFont val="Times New Roman Cyr"/>
        <charset val="204"/>
      </rPr>
      <t>.</t>
    </r>
  </si>
  <si>
    <r>
      <t xml:space="preserve">съгласно </t>
    </r>
    <r>
      <rPr>
        <i/>
        <sz val="12"/>
        <rFont val="Times New Roman CYR"/>
        <charset val="204"/>
      </rPr>
      <t xml:space="preserve"> т. 1.3</t>
    </r>
    <r>
      <rPr>
        <sz val="12"/>
        <rFont val="Times New Roman Cyr"/>
        <charset val="204"/>
      </rPr>
      <t xml:space="preserve"> от </t>
    </r>
    <r>
      <rPr>
        <i/>
        <sz val="12"/>
        <rFont val="Times New Roman CYR"/>
        <charset val="204"/>
      </rPr>
      <t>Заповед № ЗМФ-1338/22.12.2015 г.</t>
    </r>
    <r>
      <rPr>
        <sz val="12"/>
        <rFont val="Times New Roman Cyr"/>
        <charset val="204"/>
      </rPr>
      <t xml:space="preserve"> на министъра на финансите</t>
    </r>
  </si>
  <si>
    <r>
      <t xml:space="preserve">, с изключение на попълването  на </t>
    </r>
    <r>
      <rPr>
        <i/>
        <sz val="12"/>
        <rFont val="Times New Roman CYR"/>
        <family val="1"/>
        <charset val="204"/>
      </rPr>
      <t>ред 102</t>
    </r>
    <r>
      <rPr>
        <sz val="12"/>
        <rFont val="Times New Roman CYR"/>
        <family val="1"/>
        <charset val="204"/>
      </rPr>
      <t>, ако е налице</t>
    </r>
  </si>
  <si>
    <r>
      <rPr>
        <i/>
        <sz val="12"/>
        <rFont val="Times New Roman CYR"/>
        <family val="1"/>
        <charset val="204"/>
      </rPr>
      <t>бюджета</t>
    </r>
    <r>
      <rPr>
        <sz val="12"/>
        <rFont val="Times New Roman CYR"/>
        <family val="1"/>
        <charset val="204"/>
      </rPr>
      <t>, отделните файлове за годишните касови отчети на сметките за средствата от Европейския съюз</t>
    </r>
  </si>
  <si>
    <r>
      <t>-</t>
    </r>
    <r>
      <rPr>
        <i/>
        <sz val="12"/>
        <rFont val="Times New Roman CYR"/>
        <family val="1"/>
        <charset val="204"/>
      </rPr>
      <t xml:space="preserve"> КСФ, РА, ДЕС и ДМП</t>
    </r>
    <r>
      <rPr>
        <sz val="12"/>
        <rFont val="Times New Roman CYR"/>
        <family val="1"/>
        <charset val="204"/>
      </rPr>
      <t xml:space="preserve"> и файла за годишния касов отчет на </t>
    </r>
    <r>
      <rPr>
        <i/>
        <sz val="12"/>
        <rFont val="Times New Roman CYR"/>
        <family val="1"/>
        <charset val="204"/>
      </rPr>
      <t>сметките за чужди средства</t>
    </r>
    <r>
      <rPr>
        <sz val="12"/>
        <rFont val="Times New Roman CYR"/>
        <family val="1"/>
        <charset val="204"/>
      </rPr>
      <t>.</t>
    </r>
  </si>
  <si>
    <r>
      <t>Показателите в таблиците в този файл са идентични на тези от от таблици</t>
    </r>
    <r>
      <rPr>
        <i/>
        <sz val="12"/>
        <rFont val="Times New Roman CYR"/>
        <family val="1"/>
        <charset val="204"/>
      </rPr>
      <t xml:space="preserve"> 'OTCHET-agregirani pokazateli'</t>
    </r>
  </si>
  <si>
    <t>(лева)</t>
  </si>
  <si>
    <t>Максимален размер на новите задължения за разходи, които могат да бъдат натрупани през 2015 г.</t>
  </si>
  <si>
    <t>Максимален размер на ангажиментите за разходи, които могат да бъдат поети през 2015 г.</t>
  </si>
  <si>
    <t>Показатели</t>
  </si>
  <si>
    <t>РАЗПРЕДЕЛЕНИЕ НА РАЗХОДИТЕ ПО ФУНКЦИИ</t>
  </si>
  <si>
    <t>НАИМЕНОВАНИЕ НА ФУНКЦИИТЕ</t>
  </si>
  <si>
    <t>ОБЩИ ДЪРЖАВНИ СЛУЖБИ</t>
  </si>
  <si>
    <t>ОТБРАНА И СИГУРНОСТ</t>
  </si>
  <si>
    <t>III.</t>
  </si>
  <si>
    <t>ОБРАЗОВАНИЕ</t>
  </si>
  <si>
    <t>IV.</t>
  </si>
  <si>
    <t>ЗДРАВЕОПАЗВАНЕ</t>
  </si>
  <si>
    <t>V.</t>
  </si>
  <si>
    <t>СОЦИАЛНО ОСИГУРЯВАНЕ, ПОДПОМАГАНЕ И ГРИЖИ</t>
  </si>
  <si>
    <t>VI.</t>
  </si>
  <si>
    <t>ЖИЛИЩНО СТРОИТЕЛСТВО, БЛАГОУСТРОЙСТВО, КОМУНАЛНО СТОПАНСТВО И ОПАЗВАНЕ НА ОКОЛНАТА СРЕДА</t>
  </si>
  <si>
    <t>VII.</t>
  </si>
  <si>
    <t>ПОЧИВНО ДЕЛО, КУЛТУРА, РЕЛИГИОЗНИ ДЕЙНОСТИ</t>
  </si>
  <si>
    <t>VIII.</t>
  </si>
  <si>
    <t>ИКОНОМИЧЕСКИ ДЕЙНОСТИ И УСЛУГИ</t>
  </si>
  <si>
    <t>IX.</t>
  </si>
  <si>
    <t>РАЗХОДИ НЕКЛАСИФИЦИРАНИ В ДРУГИТЕ ДЕЙНОСТИ</t>
  </si>
  <si>
    <t>ОБЩО РАЗХОДИ ПО ФУНКЦИИ</t>
  </si>
  <si>
    <t>БЮДЖЕТ              Уточнен план</t>
  </si>
  <si>
    <t>БЮДЖЕТ                       Отчет</t>
  </si>
  <si>
    <t>Сметки за средства от Европейския съюз                        Отчет</t>
  </si>
  <si>
    <t xml:space="preserve">Сметки за чужди средства                   Отчет            </t>
  </si>
  <si>
    <t xml:space="preserve">Уточнен план     </t>
  </si>
  <si>
    <t xml:space="preserve">Отчет             </t>
  </si>
  <si>
    <t>Група А)</t>
  </si>
  <si>
    <t>Изпълнителни и законодателни органи</t>
  </si>
  <si>
    <t>Общи служби</t>
  </si>
  <si>
    <t>Група Б)</t>
  </si>
  <si>
    <t>Отбрана</t>
  </si>
  <si>
    <t xml:space="preserve">Защита на населението, управление и дейности при стихийни бедствия и аварии </t>
  </si>
  <si>
    <t>Група Д)</t>
  </si>
  <si>
    <t>Социални помощи и обезщетения</t>
  </si>
  <si>
    <t>Програми, дейности и служби по социалното осигуряване, подпомагане и заетостта</t>
  </si>
  <si>
    <t>Група В)</t>
  </si>
  <si>
    <t>Опазване на околната среда</t>
  </si>
  <si>
    <t>Почивно дело</t>
  </si>
  <si>
    <t xml:space="preserve"> Други дейности по икономиката</t>
  </si>
  <si>
    <t>Група Е)</t>
  </si>
  <si>
    <t>Министерство на здравеопазването</t>
  </si>
  <si>
    <t>www.mh.government.bg</t>
  </si>
  <si>
    <t>Д-р Петър Москов</t>
  </si>
  <si>
    <t xml:space="preserve">        Марин Налбански ,Директор дирекция ФСДУС </t>
  </si>
  <si>
    <t>000695317</t>
  </si>
  <si>
    <t>22.02.2016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</si>
</sst>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л_в_._-;\-* #,##0.00\ _л_в_._-;_-* &quot;-&quot;??\ _л_в_._-;_-@_-"/>
    <numFmt numFmtId="164" formatCode="0&quot; &quot;0&quot; &quot;0&quot; &quot;0"/>
    <numFmt numFmtId="165" formatCode="0.0"/>
    <numFmt numFmtId="166" formatCode="#,##0;[Red]\(#,##0\)"/>
    <numFmt numFmtId="167" formatCode="0&quot;.&quot;"/>
    <numFmt numFmtId="168" formatCode="0000&quot; г.&quot;"/>
    <numFmt numFmtId="169" formatCode="&quot;'Cash-Flow-&quot;0000&quot;-leva'&quot;"/>
    <numFmt numFmtId="170" formatCode="&quot;'Cash-Flow-&quot;0000&quot;'&quot;"/>
    <numFmt numFmtId="171" formatCode="&quot;за &quot;0000&quot; г.&quot;"/>
    <numFmt numFmtId="172" formatCode="&quot;БЮДЖЕТ Годишен         уточнен план &quot;0000&quot; г.&quot;"/>
    <numFmt numFmtId="173" formatCode="&quot;към &quot;00&quot;.&quot;00&quot;.&quot;0000&quot; г.&quot;"/>
    <numFmt numFmtId="174" formatCode="0#&quot;-&quot;0#"/>
  </numFmts>
  <fonts count="90">
    <font>
      <sz val="11"/>
      <color theme="1"/>
      <name val="Calibri"/>
      <family val="2"/>
      <charset val="204"/>
      <scheme val="minor"/>
    </font>
    <font>
      <sz val="11"/>
      <color theme="1"/>
      <name val="Calibri"/>
      <family val="2"/>
      <charset val="204"/>
      <scheme val="minor"/>
    </font>
    <font>
      <sz val="10"/>
      <name val="Times New Roman"/>
      <family val="1"/>
      <charset val="204"/>
    </font>
    <font>
      <sz val="12"/>
      <name val="Times New Roman"/>
      <family val="1"/>
      <charset val="204"/>
    </font>
    <font>
      <b/>
      <sz val="12"/>
      <name val="Times New Roman"/>
      <family val="1"/>
      <charset val="204"/>
    </font>
    <font>
      <b/>
      <sz val="14"/>
      <name val="Times New Roman"/>
      <family val="1"/>
      <charset val="204"/>
    </font>
    <font>
      <b/>
      <sz val="10"/>
      <name val="Times New Roman"/>
      <family val="1"/>
      <charset val="204"/>
    </font>
    <font>
      <sz val="10"/>
      <name val="Arial"/>
      <family val="2"/>
      <charset val="204"/>
    </font>
    <font>
      <b/>
      <sz val="12"/>
      <name val="Times New Roman Cyr"/>
      <charset val="204"/>
    </font>
    <font>
      <sz val="12"/>
      <name val="Times New Roman CYR"/>
      <family val="1"/>
      <charset val="204"/>
    </font>
    <font>
      <b/>
      <sz val="11"/>
      <name val="Times New Roman"/>
      <family val="1"/>
      <charset val="204"/>
    </font>
    <font>
      <sz val="11"/>
      <name val="Times New Roman"/>
      <family val="1"/>
      <charset val="204"/>
    </font>
    <font>
      <b/>
      <sz val="10"/>
      <color rgb="FFFFFF00"/>
      <name val="Times New Roman"/>
      <family val="1"/>
      <charset val="204"/>
    </font>
    <font>
      <b/>
      <sz val="10"/>
      <color theme="0"/>
      <name val="Times New Roman"/>
      <family val="1"/>
      <charset val="204"/>
    </font>
    <font>
      <b/>
      <sz val="12"/>
      <color theme="0"/>
      <name val="Times New Roman"/>
      <family val="1"/>
      <charset val="204"/>
    </font>
    <font>
      <b/>
      <i/>
      <sz val="12"/>
      <name val="Times New Roman"/>
      <family val="1"/>
      <charset val="204"/>
    </font>
    <font>
      <i/>
      <sz val="11"/>
      <name val="Times New Roman"/>
      <family val="1"/>
      <charset val="204"/>
    </font>
    <font>
      <b/>
      <sz val="16"/>
      <name val="Times New Roman"/>
      <family val="1"/>
      <charset val="204"/>
    </font>
    <font>
      <b/>
      <sz val="12"/>
      <color rgb="FF800000"/>
      <name val="Times New Roman"/>
      <family val="1"/>
      <charset val="204"/>
    </font>
    <font>
      <b/>
      <sz val="14"/>
      <name val="Times New Roman Cyr"/>
      <family val="1"/>
      <charset val="204"/>
    </font>
    <font>
      <sz val="10"/>
      <name val="Times New Roman Cyr"/>
      <family val="1"/>
      <charset val="204"/>
    </font>
    <font>
      <b/>
      <sz val="12"/>
      <color rgb="FF000099"/>
      <name val="Times New Roman Cyr"/>
      <family val="1"/>
      <charset val="204"/>
    </font>
    <font>
      <b/>
      <sz val="11"/>
      <name val="Times New Roman CYR"/>
      <family val="1"/>
      <charset val="204"/>
    </font>
    <font>
      <sz val="12"/>
      <name val="Times New Roman Cyr"/>
      <charset val="204"/>
    </font>
    <font>
      <sz val="12"/>
      <color rgb="FF000099"/>
      <name val="Times New Roman Cyr"/>
      <charset val="204"/>
    </font>
    <font>
      <b/>
      <sz val="10"/>
      <color rgb="FF000099"/>
      <name val="Times New Roman"/>
      <family val="1"/>
      <charset val="204"/>
    </font>
    <font>
      <sz val="10"/>
      <color rgb="FF000099"/>
      <name val="Times New Roman Cyr"/>
      <family val="1"/>
      <charset val="204"/>
    </font>
    <font>
      <sz val="12"/>
      <color rgb="FF000099"/>
      <name val="Times New Roman CYR"/>
      <family val="1"/>
      <charset val="204"/>
    </font>
    <font>
      <b/>
      <sz val="12"/>
      <color rgb="FF000099"/>
      <name val="Times New Roman Cyr"/>
      <charset val="204"/>
    </font>
    <font>
      <b/>
      <sz val="11"/>
      <color rgb="FF000099"/>
      <name val="Times New Roman CYR"/>
      <charset val="204"/>
    </font>
    <font>
      <sz val="11"/>
      <color rgb="FF000099"/>
      <name val="Times New Roman Cyr"/>
      <charset val="204"/>
    </font>
    <font>
      <sz val="11"/>
      <color rgb="FF000099"/>
      <name val="Times New Roman CYR"/>
      <family val="1"/>
      <charset val="204"/>
    </font>
    <font>
      <sz val="12"/>
      <color rgb="FF000099"/>
      <name val="Times New Roman"/>
      <family val="1"/>
      <charset val="204"/>
    </font>
    <font>
      <b/>
      <i/>
      <sz val="12"/>
      <color rgb="FFA50021"/>
      <name val="Times New Roman Bold"/>
      <charset val="204"/>
    </font>
    <font>
      <sz val="11"/>
      <name val="Times New Roman CYR"/>
      <family val="1"/>
      <charset val="204"/>
    </font>
    <font>
      <sz val="11"/>
      <name val="Times New Roman Cyr"/>
      <charset val="204"/>
    </font>
    <font>
      <b/>
      <i/>
      <sz val="12"/>
      <name val="Times New Roman Cyr"/>
      <charset val="204"/>
    </font>
    <font>
      <b/>
      <sz val="12"/>
      <name val="Times New Roman Cyr"/>
      <family val="1"/>
      <charset val="204"/>
    </font>
    <font>
      <b/>
      <sz val="11"/>
      <name val="Times New Roman CYR"/>
      <charset val="204"/>
    </font>
    <font>
      <b/>
      <i/>
      <sz val="12"/>
      <name val="Times New Roman Bold"/>
      <charset val="204"/>
    </font>
    <font>
      <b/>
      <i/>
      <sz val="12"/>
      <color rgb="FF000099"/>
      <name val="Times New Roman Bold"/>
      <charset val="204"/>
    </font>
    <font>
      <i/>
      <sz val="10"/>
      <color rgb="FFA50021"/>
      <name val="Times New Roman"/>
      <family val="1"/>
      <charset val="204"/>
    </font>
    <font>
      <sz val="12"/>
      <color indexed="22"/>
      <name val="Times New Roman CYR"/>
      <family val="1"/>
      <charset val="204"/>
    </font>
    <font>
      <b/>
      <sz val="12"/>
      <color indexed="22"/>
      <name val="Times New Roman CYR"/>
      <family val="1"/>
      <charset val="204"/>
    </font>
    <font>
      <b/>
      <sz val="12"/>
      <name val="Times New Roman CYR"/>
    </font>
    <font>
      <sz val="12"/>
      <color indexed="16"/>
      <name val="Times New Roman CYR"/>
      <family val="1"/>
      <charset val="204"/>
    </font>
    <font>
      <sz val="12"/>
      <color indexed="60"/>
      <name val="Times New Roman CYR"/>
      <family val="1"/>
      <charset val="204"/>
    </font>
    <font>
      <sz val="12"/>
      <color indexed="18"/>
      <name val="Times New Roman CYR"/>
    </font>
    <font>
      <sz val="12"/>
      <color indexed="18"/>
      <name val="Times New Roman CYR"/>
      <charset val="204"/>
    </font>
    <font>
      <sz val="12"/>
      <color indexed="18"/>
      <name val="Times New Roman CYR"/>
      <family val="1"/>
      <charset val="204"/>
    </font>
    <font>
      <sz val="12"/>
      <color indexed="62"/>
      <name val="Times New Roman CYR"/>
      <family val="1"/>
      <charset val="204"/>
    </font>
    <font>
      <b/>
      <sz val="12"/>
      <color indexed="18"/>
      <name val="Times New Roman CYR"/>
      <charset val="204"/>
    </font>
    <font>
      <i/>
      <u/>
      <sz val="12"/>
      <color rgb="FFFF0000"/>
      <name val="Times New Roman CYR"/>
      <charset val="204"/>
    </font>
    <font>
      <i/>
      <sz val="12"/>
      <name val="Times New Roman CYR"/>
      <charset val="204"/>
    </font>
    <font>
      <sz val="12"/>
      <name val="Times New Roman CYR"/>
      <family val="1"/>
    </font>
    <font>
      <b/>
      <sz val="12"/>
      <name val="Times New Roman CYR"/>
      <family val="1"/>
    </font>
    <font>
      <b/>
      <i/>
      <sz val="12"/>
      <name val="Times New Roman Cyr"/>
      <family val="1"/>
    </font>
    <font>
      <sz val="10"/>
      <name val="Arial CYR"/>
      <charset val="204"/>
    </font>
    <font>
      <sz val="12"/>
      <color rgb="FF000000"/>
      <name val="Times New Roman CYR"/>
      <family val="1"/>
      <charset val="204"/>
    </font>
    <font>
      <i/>
      <sz val="12"/>
      <color rgb="FF000000"/>
      <name val="Times New Roman CYR"/>
      <family val="1"/>
      <charset val="204"/>
    </font>
    <font>
      <i/>
      <sz val="12"/>
      <color rgb="FF000099"/>
      <name val="Times New Roman CYR"/>
      <charset val="204"/>
    </font>
    <font>
      <i/>
      <sz val="12"/>
      <color rgb="FF000099"/>
      <name val="Times New Roman CYR"/>
      <family val="1"/>
      <charset val="204"/>
    </font>
    <font>
      <b/>
      <i/>
      <sz val="12"/>
      <color rgb="FFA50021"/>
      <name val="Times New Roman Cyr"/>
      <charset val="204"/>
    </font>
    <font>
      <sz val="9"/>
      <color indexed="81"/>
      <name val="Times New Roman"/>
      <family val="1"/>
      <charset val="204"/>
    </font>
    <font>
      <b/>
      <sz val="9"/>
      <color indexed="81"/>
      <name val="Times New Roman"/>
      <family val="1"/>
      <charset val="204"/>
    </font>
    <font>
      <b/>
      <sz val="12"/>
      <color rgb="FF660066"/>
      <name val="Times New Roman"/>
      <family val="1"/>
      <charset val="204"/>
    </font>
    <font>
      <b/>
      <sz val="12"/>
      <color rgb="FF000099"/>
      <name val="Times New Roman"/>
      <family val="1"/>
      <charset val="204"/>
    </font>
    <font>
      <b/>
      <sz val="14"/>
      <color rgb="FF660066"/>
      <name val="Times New Roman"/>
      <family val="1"/>
      <charset val="204"/>
    </font>
    <font>
      <sz val="10"/>
      <color rgb="FFFFFFCC"/>
      <name val="Times New Roman"/>
      <family val="1"/>
      <charset val="204"/>
    </font>
    <font>
      <sz val="10"/>
      <color theme="0"/>
      <name val="Times New Roman"/>
      <family val="1"/>
      <charset val="204"/>
    </font>
    <font>
      <sz val="11"/>
      <color indexed="81"/>
      <name val="Times New Roman"/>
      <family val="1"/>
      <charset val="204"/>
    </font>
    <font>
      <sz val="11"/>
      <color indexed="18"/>
      <name val="Times New Roman"/>
      <family val="1"/>
      <charset val="204"/>
    </font>
    <font>
      <b/>
      <i/>
      <sz val="11"/>
      <color indexed="18"/>
      <name val="Times New Roman"/>
      <family val="1"/>
      <charset val="204"/>
    </font>
    <font>
      <b/>
      <i/>
      <sz val="12"/>
      <color rgb="FFFFFF00"/>
      <name val="Times New Roman"/>
      <family val="1"/>
      <charset val="204"/>
    </font>
    <font>
      <b/>
      <i/>
      <u/>
      <sz val="11"/>
      <color indexed="10"/>
      <name val="Times New Roman"/>
      <family val="1"/>
      <charset val="204"/>
    </font>
    <font>
      <u/>
      <sz val="11"/>
      <color theme="10"/>
      <name val="Calibri"/>
      <family val="2"/>
      <charset val="204"/>
      <scheme val="minor"/>
    </font>
    <font>
      <i/>
      <sz val="12"/>
      <name val="Times New Roman CYR"/>
      <family val="1"/>
      <charset val="204"/>
    </font>
    <font>
      <i/>
      <u/>
      <sz val="12"/>
      <name val="Times New Roman CYR"/>
      <family val="1"/>
      <charset val="204"/>
    </font>
    <font>
      <sz val="12"/>
      <name val="Times New Roman CYR"/>
    </font>
    <font>
      <i/>
      <u/>
      <sz val="12"/>
      <name val="Times New Roman CYR"/>
    </font>
    <font>
      <i/>
      <sz val="12"/>
      <name val="Times New Roman CYR"/>
    </font>
    <font>
      <sz val="12"/>
      <name val="Hebar"/>
      <family val="2"/>
      <charset val="204"/>
    </font>
    <font>
      <sz val="10"/>
      <name val="Hebar"/>
      <charset val="204"/>
    </font>
    <font>
      <sz val="14"/>
      <name val="Times New Roman"/>
      <family val="1"/>
      <charset val="204"/>
    </font>
    <font>
      <b/>
      <sz val="12"/>
      <color indexed="12"/>
      <name val="Times New Roman"/>
      <family val="1"/>
      <charset val="204"/>
    </font>
    <font>
      <b/>
      <i/>
      <sz val="12"/>
      <color indexed="12"/>
      <name val="Times New Roman"/>
      <family val="1"/>
      <charset val="204"/>
    </font>
    <font>
      <i/>
      <sz val="10"/>
      <color indexed="12"/>
      <name val="Times New Roman"/>
      <family val="1"/>
      <charset val="204"/>
    </font>
    <font>
      <b/>
      <sz val="14"/>
      <color indexed="12"/>
      <name val="Times New Roman"/>
      <family val="1"/>
      <charset val="204"/>
    </font>
    <font>
      <i/>
      <sz val="11"/>
      <color indexed="12"/>
      <name val="Times New Roman"/>
      <family val="1"/>
      <charset val="204"/>
    </font>
    <font>
      <b/>
      <i/>
      <sz val="11"/>
      <color indexed="12"/>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D5D5FF"/>
        <bgColor indexed="64"/>
      </patternFill>
    </fill>
    <fill>
      <patternFill patternType="solid">
        <fgColor indexed="22"/>
        <bgColor indexed="64"/>
      </patternFill>
    </fill>
    <fill>
      <patternFill patternType="solid">
        <fgColor indexed="26"/>
        <bgColor indexed="26"/>
      </patternFill>
    </fill>
    <fill>
      <patternFill patternType="solid">
        <fgColor theme="0"/>
        <bgColor indexed="26"/>
      </patternFill>
    </fill>
    <fill>
      <patternFill patternType="solid">
        <fgColor rgb="FFCCCCFF"/>
        <bgColor indexed="64"/>
      </patternFill>
    </fill>
    <fill>
      <patternFill patternType="solid">
        <fgColor indexed="43"/>
        <bgColor indexed="64"/>
      </patternFill>
    </fill>
    <fill>
      <patternFill patternType="solid">
        <fgColor indexed="9"/>
        <bgColor indexed="64"/>
      </patternFill>
    </fill>
    <fill>
      <patternFill patternType="solid">
        <fgColor rgb="FF0033CC"/>
        <bgColor indexed="64"/>
      </patternFill>
    </fill>
    <fill>
      <patternFill patternType="solid">
        <fgColor indexed="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thin">
        <color indexed="64"/>
      </bottom>
      <diagonal/>
    </border>
    <border>
      <left style="double">
        <color indexed="64"/>
      </left>
      <right style="medium">
        <color indexed="64"/>
      </right>
      <top style="hair">
        <color auto="1"/>
      </top>
      <bottom style="double">
        <color indexed="64"/>
      </bottom>
      <diagonal/>
    </border>
    <border>
      <left style="medium">
        <color indexed="64"/>
      </left>
      <right style="medium">
        <color indexed="64"/>
      </right>
      <top style="hair">
        <color auto="1"/>
      </top>
      <bottom style="double">
        <color indexed="64"/>
      </bottom>
      <diagonal/>
    </border>
    <border>
      <left style="double">
        <color indexed="64"/>
      </left>
      <right style="double">
        <color indexed="64"/>
      </right>
      <top style="hair">
        <color auto="1"/>
      </top>
      <bottom style="double">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right/>
      <top/>
      <bottom style="thin">
        <color indexed="64"/>
      </bottom>
      <diagonal/>
    </border>
    <border>
      <left/>
      <right/>
      <top style="thin">
        <color indexed="64"/>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1"/>
      </left>
      <right/>
      <top/>
      <bottom style="thin">
        <color indexed="64"/>
      </bottom>
      <diagonal/>
    </border>
    <border>
      <left/>
      <right style="medium">
        <color indexed="61"/>
      </right>
      <top/>
      <bottom style="thin">
        <color indexed="64"/>
      </bottom>
      <diagonal/>
    </border>
    <border>
      <left style="medium">
        <color indexed="61"/>
      </left>
      <right/>
      <top style="thin">
        <color indexed="64"/>
      </top>
      <bottom/>
      <diagonal/>
    </border>
    <border>
      <left/>
      <right style="medium">
        <color indexed="61"/>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7" fillId="0" borderId="0"/>
    <xf numFmtId="0" fontId="75" fillId="0" borderId="0" applyNumberFormat="0" applyFill="0" applyBorder="0" applyAlignment="0" applyProtection="0"/>
    <xf numFmtId="0" fontId="81" fillId="0" borderId="0" applyFill="0" applyBorder="0" applyAlignment="0" applyProtection="0"/>
    <xf numFmtId="0" fontId="82" fillId="0" borderId="0"/>
  </cellStyleXfs>
  <cellXfs count="546">
    <xf numFmtId="0" fontId="0" fillId="0" borderId="0" xfId="0"/>
    <xf numFmtId="0" fontId="2" fillId="2" borderId="0" xfId="0" applyFont="1" applyFill="1" applyProtection="1"/>
    <xf numFmtId="0" fontId="6" fillId="2" borderId="0" xfId="0" applyFont="1" applyFill="1" applyProtection="1"/>
    <xf numFmtId="0" fontId="6" fillId="0" borderId="0" xfId="0" applyFont="1" applyProtection="1"/>
    <xf numFmtId="0" fontId="3" fillId="4" borderId="0" xfId="0" applyFont="1" applyFill="1" applyBorder="1" applyProtection="1"/>
    <xf numFmtId="0" fontId="2" fillId="4" borderId="0" xfId="0" applyFont="1" applyFill="1" applyBorder="1" applyProtection="1"/>
    <xf numFmtId="0" fontId="6" fillId="4" borderId="0" xfId="0" applyFont="1" applyFill="1" applyBorder="1" applyProtection="1"/>
    <xf numFmtId="0" fontId="6" fillId="2" borderId="0" xfId="0" applyFont="1" applyFill="1" applyAlignment="1" applyProtection="1">
      <alignment horizontal="right"/>
    </xf>
    <xf numFmtId="0" fontId="2" fillId="2" borderId="0" xfId="0" applyFont="1" applyFill="1" applyBorder="1" applyProtection="1"/>
    <xf numFmtId="165" fontId="4" fillId="2" borderId="4" xfId="0" applyNumberFormat="1" applyFont="1" applyFill="1" applyBorder="1" applyProtection="1"/>
    <xf numFmtId="165" fontId="4" fillId="0" borderId="8" xfId="0" applyNumberFormat="1" applyFont="1" applyFill="1" applyBorder="1" applyAlignment="1" applyProtection="1">
      <alignment horizontal="center" vertical="center" wrapText="1"/>
    </xf>
    <xf numFmtId="0" fontId="10" fillId="5" borderId="9" xfId="2" applyFont="1" applyFill="1" applyBorder="1" applyAlignment="1" applyProtection="1">
      <alignment horizontal="center" vertical="center"/>
    </xf>
    <xf numFmtId="0" fontId="4" fillId="0" borderId="5" xfId="0" applyFont="1" applyBorder="1" applyAlignment="1" applyProtection="1">
      <alignment horizontal="center"/>
    </xf>
    <xf numFmtId="0" fontId="4" fillId="2" borderId="5" xfId="0" applyFont="1" applyFill="1" applyBorder="1" applyAlignment="1" applyProtection="1">
      <alignment horizontal="center"/>
    </xf>
    <xf numFmtId="0" fontId="4" fillId="0" borderId="8" xfId="0" applyFont="1" applyBorder="1" applyAlignment="1" applyProtection="1">
      <alignment horizontal="center"/>
    </xf>
    <xf numFmtId="0" fontId="10" fillId="2" borderId="11" xfId="0" applyFont="1" applyFill="1" applyBorder="1" applyAlignment="1" applyProtection="1">
      <alignment horizontal="left"/>
    </xf>
    <xf numFmtId="0" fontId="4" fillId="2" borderId="12" xfId="0" quotePrefix="1" applyFont="1" applyFill="1" applyBorder="1" applyAlignment="1" applyProtection="1">
      <alignment horizontal="center"/>
    </xf>
    <xf numFmtId="0" fontId="6" fillId="0" borderId="13" xfId="0" quotePrefix="1" applyFont="1" applyBorder="1" applyAlignment="1" applyProtection="1">
      <alignment horizontal="center"/>
    </xf>
    <xf numFmtId="0" fontId="10" fillId="2" borderId="1" xfId="0" quotePrefix="1" applyFont="1" applyFill="1" applyBorder="1" applyAlignment="1" applyProtection="1">
      <alignment horizontal="left"/>
    </xf>
    <xf numFmtId="0" fontId="4" fillId="2" borderId="5" xfId="0" applyFont="1" applyFill="1" applyBorder="1" applyAlignment="1" applyProtection="1"/>
    <xf numFmtId="0" fontId="4" fillId="0" borderId="15" xfId="0" applyFont="1" applyBorder="1" applyAlignment="1" applyProtection="1"/>
    <xf numFmtId="0" fontId="10" fillId="2" borderId="14" xfId="0" applyFont="1" applyFill="1" applyBorder="1" applyAlignment="1" applyProtection="1">
      <alignment horizontal="left"/>
    </xf>
    <xf numFmtId="3" fontId="4" fillId="5" borderId="16" xfId="0" applyNumberFormat="1" applyFont="1" applyFill="1" applyBorder="1" applyAlignment="1" applyProtection="1"/>
    <xf numFmtId="1" fontId="4" fillId="0" borderId="13" xfId="0" applyNumberFormat="1" applyFont="1" applyBorder="1" applyAlignment="1" applyProtection="1"/>
    <xf numFmtId="3" fontId="10" fillId="5" borderId="17" xfId="0" applyNumberFormat="1" applyFont="1" applyFill="1" applyBorder="1" applyAlignment="1" applyProtection="1">
      <alignment horizontal="center"/>
    </xf>
    <xf numFmtId="3" fontId="3" fillId="2" borderId="18" xfId="0" applyNumberFormat="1" applyFont="1" applyFill="1" applyBorder="1" applyAlignment="1" applyProtection="1"/>
    <xf numFmtId="1" fontId="4" fillId="0" borderId="7" xfId="0" applyNumberFormat="1" applyFont="1" applyBorder="1" applyAlignment="1" applyProtection="1"/>
    <xf numFmtId="3" fontId="11" fillId="2" borderId="19" xfId="0" applyNumberFormat="1" applyFont="1" applyFill="1" applyBorder="1" applyAlignment="1" applyProtection="1">
      <alignment horizontal="center"/>
    </xf>
    <xf numFmtId="3" fontId="3" fillId="2" borderId="20" xfId="0" applyNumberFormat="1" applyFont="1" applyFill="1" applyBorder="1" applyAlignment="1" applyProtection="1"/>
    <xf numFmtId="1" fontId="4" fillId="0" borderId="22" xfId="0" applyNumberFormat="1" applyFont="1" applyBorder="1" applyAlignment="1" applyProtection="1"/>
    <xf numFmtId="3" fontId="11" fillId="2" borderId="21" xfId="0" applyNumberFormat="1" applyFont="1" applyFill="1" applyBorder="1" applyAlignment="1" applyProtection="1">
      <alignment horizontal="center"/>
    </xf>
    <xf numFmtId="3" fontId="3" fillId="2" borderId="12" xfId="0" applyNumberFormat="1" applyFont="1" applyFill="1" applyBorder="1" applyAlignment="1" applyProtection="1"/>
    <xf numFmtId="3" fontId="11" fillId="2" borderId="1" xfId="0" applyNumberFormat="1" applyFont="1" applyFill="1" applyBorder="1" applyAlignment="1" applyProtection="1">
      <alignment horizontal="center"/>
    </xf>
    <xf numFmtId="3" fontId="3" fillId="2" borderId="8" xfId="0" applyNumberFormat="1" applyFont="1" applyFill="1" applyBorder="1" applyAlignment="1" applyProtection="1"/>
    <xf numFmtId="3" fontId="11" fillId="2" borderId="11" xfId="0" applyNumberFormat="1" applyFont="1" applyFill="1" applyBorder="1" applyAlignment="1" applyProtection="1">
      <alignment horizontal="center"/>
    </xf>
    <xf numFmtId="3" fontId="11" fillId="3" borderId="23" xfId="0" applyNumberFormat="1" applyFont="1" applyFill="1" applyBorder="1" applyAlignment="1" applyProtection="1"/>
    <xf numFmtId="1" fontId="4" fillId="0" borderId="8" xfId="0" applyNumberFormat="1" applyFont="1" applyBorder="1" applyAlignment="1" applyProtection="1"/>
    <xf numFmtId="3" fontId="11" fillId="3" borderId="24" xfId="0" applyNumberFormat="1" applyFont="1" applyFill="1" applyBorder="1" applyAlignment="1" applyProtection="1">
      <alignment horizontal="center"/>
    </xf>
    <xf numFmtId="3" fontId="11" fillId="3" borderId="25" xfId="0" applyNumberFormat="1" applyFont="1" applyFill="1" applyBorder="1" applyAlignment="1" applyProtection="1"/>
    <xf numFmtId="1" fontId="4" fillId="0" borderId="12" xfId="0" applyNumberFormat="1" applyFont="1" applyBorder="1" applyAlignment="1" applyProtection="1"/>
    <xf numFmtId="3" fontId="11" fillId="3" borderId="26" xfId="0" applyNumberFormat="1" applyFont="1" applyFill="1" applyBorder="1" applyAlignment="1" applyProtection="1">
      <alignment horizontal="center"/>
    </xf>
    <xf numFmtId="3" fontId="11" fillId="3" borderId="27" xfId="0" applyNumberFormat="1" applyFont="1" applyFill="1" applyBorder="1" applyAlignment="1" applyProtection="1"/>
    <xf numFmtId="3" fontId="11" fillId="3" borderId="28" xfId="0" applyNumberFormat="1" applyFont="1" applyFill="1" applyBorder="1" applyAlignment="1" applyProtection="1">
      <alignment horizontal="center"/>
    </xf>
    <xf numFmtId="3" fontId="3" fillId="2" borderId="23" xfId="0" applyNumberFormat="1" applyFont="1" applyFill="1" applyBorder="1" applyAlignment="1" applyProtection="1"/>
    <xf numFmtId="3" fontId="11" fillId="2" borderId="24" xfId="0" applyNumberFormat="1" applyFont="1" applyFill="1" applyBorder="1" applyAlignment="1" applyProtection="1">
      <alignment horizontal="center"/>
    </xf>
    <xf numFmtId="3" fontId="3" fillId="2" borderId="25" xfId="0" applyNumberFormat="1" applyFont="1" applyFill="1" applyBorder="1" applyAlignment="1" applyProtection="1"/>
    <xf numFmtId="3" fontId="11" fillId="2" borderId="26" xfId="0" applyNumberFormat="1" applyFont="1" applyFill="1" applyBorder="1" applyAlignment="1" applyProtection="1">
      <alignment horizontal="center"/>
    </xf>
    <xf numFmtId="1" fontId="4" fillId="0" borderId="29" xfId="0" applyNumberFormat="1" applyFont="1" applyBorder="1" applyAlignment="1" applyProtection="1"/>
    <xf numFmtId="3" fontId="3" fillId="2" borderId="29" xfId="0" applyNumberFormat="1" applyFont="1" applyFill="1" applyBorder="1" applyAlignment="1" applyProtection="1"/>
    <xf numFmtId="3" fontId="11" fillId="2" borderId="10" xfId="0" applyNumberFormat="1" applyFont="1" applyFill="1" applyBorder="1" applyAlignment="1" applyProtection="1">
      <alignment horizontal="center"/>
    </xf>
    <xf numFmtId="3" fontId="3" fillId="2" borderId="7" xfId="0" applyNumberFormat="1" applyFont="1" applyFill="1" applyBorder="1" applyAlignment="1" applyProtection="1"/>
    <xf numFmtId="1" fontId="4" fillId="0" borderId="31" xfId="0" applyNumberFormat="1" applyFont="1" applyBorder="1" applyAlignment="1" applyProtection="1"/>
    <xf numFmtId="3" fontId="11" fillId="2" borderId="30" xfId="0" applyNumberFormat="1" applyFont="1" applyFill="1" applyBorder="1" applyAlignment="1" applyProtection="1">
      <alignment horizontal="center"/>
    </xf>
    <xf numFmtId="3" fontId="3" fillId="2" borderId="23" xfId="0" quotePrefix="1" applyNumberFormat="1" applyFont="1" applyFill="1" applyBorder="1" applyAlignment="1" applyProtection="1"/>
    <xf numFmtId="1" fontId="3" fillId="0" borderId="31" xfId="0" quotePrefix="1" applyNumberFormat="1" applyFont="1" applyBorder="1" applyAlignment="1" applyProtection="1"/>
    <xf numFmtId="3" fontId="11" fillId="2" borderId="24" xfId="0" quotePrefix="1" applyNumberFormat="1" applyFont="1" applyFill="1" applyBorder="1" applyAlignment="1" applyProtection="1">
      <alignment horizontal="center"/>
    </xf>
    <xf numFmtId="3" fontId="3" fillId="2" borderId="27" xfId="0" quotePrefix="1" applyNumberFormat="1" applyFont="1" applyFill="1" applyBorder="1" applyAlignment="1" applyProtection="1"/>
    <xf numFmtId="1" fontId="3" fillId="0" borderId="5" xfId="0" quotePrefix="1" applyNumberFormat="1" applyFont="1" applyBorder="1" applyAlignment="1" applyProtection="1"/>
    <xf numFmtId="3" fontId="11" fillId="2" borderId="28" xfId="0" quotePrefix="1" applyNumberFormat="1" applyFont="1" applyFill="1" applyBorder="1" applyAlignment="1" applyProtection="1">
      <alignment horizontal="center"/>
    </xf>
    <xf numFmtId="3" fontId="4" fillId="6" borderId="16" xfId="0" applyNumberFormat="1" applyFont="1" applyFill="1" applyBorder="1" applyAlignment="1" applyProtection="1"/>
    <xf numFmtId="1" fontId="4" fillId="0" borderId="32" xfId="0" applyNumberFormat="1" applyFont="1" applyBorder="1" applyAlignment="1" applyProtection="1"/>
    <xf numFmtId="3" fontId="10" fillId="6" borderId="17" xfId="0" applyNumberFormat="1" applyFont="1" applyFill="1" applyBorder="1" applyAlignment="1" applyProtection="1">
      <alignment horizontal="center"/>
    </xf>
    <xf numFmtId="165" fontId="3" fillId="4" borderId="0" xfId="0" applyNumberFormat="1" applyFont="1" applyFill="1" applyBorder="1" applyProtection="1"/>
    <xf numFmtId="165" fontId="4" fillId="4" borderId="0" xfId="0" applyNumberFormat="1" applyFont="1" applyFill="1" applyBorder="1" applyProtection="1"/>
    <xf numFmtId="3" fontId="3" fillId="7" borderId="12" xfId="0" applyNumberFormat="1" applyFont="1" applyFill="1" applyBorder="1" applyAlignment="1" applyProtection="1"/>
    <xf numFmtId="3" fontId="11" fillId="7" borderId="1" xfId="0" applyNumberFormat="1" applyFont="1" applyFill="1" applyBorder="1" applyAlignment="1" applyProtection="1">
      <alignment horizontal="center"/>
    </xf>
    <xf numFmtId="3" fontId="3" fillId="2" borderId="33" xfId="0" applyNumberFormat="1" applyFont="1" applyFill="1" applyBorder="1" applyAlignment="1" applyProtection="1"/>
    <xf numFmtId="3" fontId="11" fillId="2" borderId="34" xfId="0" applyNumberFormat="1" applyFont="1" applyFill="1" applyBorder="1" applyAlignment="1" applyProtection="1">
      <alignment horizontal="center"/>
    </xf>
    <xf numFmtId="3" fontId="3" fillId="7" borderId="23" xfId="0" applyNumberFormat="1" applyFont="1" applyFill="1" applyBorder="1" applyAlignment="1" applyProtection="1"/>
    <xf numFmtId="3" fontId="11" fillId="7" borderId="24" xfId="0" applyNumberFormat="1" applyFont="1" applyFill="1" applyBorder="1" applyAlignment="1" applyProtection="1">
      <alignment horizontal="center"/>
    </xf>
    <xf numFmtId="3" fontId="3" fillId="7" borderId="27" xfId="0" applyNumberFormat="1" applyFont="1" applyFill="1" applyBorder="1" applyAlignment="1" applyProtection="1"/>
    <xf numFmtId="1" fontId="4" fillId="0" borderId="35" xfId="0" applyNumberFormat="1" applyFont="1" applyBorder="1" applyAlignment="1" applyProtection="1"/>
    <xf numFmtId="1" fontId="4" fillId="0" borderId="36" xfId="0" applyNumberFormat="1" applyFont="1" applyBorder="1" applyAlignment="1" applyProtection="1"/>
    <xf numFmtId="3" fontId="11" fillId="7" borderId="28" xfId="0" applyNumberFormat="1" applyFont="1" applyFill="1" applyBorder="1" applyAlignment="1" applyProtection="1">
      <alignment horizontal="center"/>
    </xf>
    <xf numFmtId="3" fontId="3" fillId="2" borderId="5" xfId="0" quotePrefix="1" applyNumberFormat="1" applyFont="1" applyFill="1" applyBorder="1" applyAlignment="1" applyProtection="1"/>
    <xf numFmtId="1" fontId="3" fillId="0" borderId="8" xfId="0" quotePrefix="1" applyNumberFormat="1" applyFont="1" applyBorder="1" applyAlignment="1" applyProtection="1"/>
    <xf numFmtId="1" fontId="3" fillId="0" borderId="12" xfId="0" quotePrefix="1" applyNumberFormat="1" applyFont="1" applyBorder="1" applyAlignment="1" applyProtection="1"/>
    <xf numFmtId="3" fontId="11" fillId="2" borderId="14" xfId="0" quotePrefix="1" applyNumberFormat="1" applyFont="1" applyFill="1" applyBorder="1" applyAlignment="1" applyProtection="1">
      <alignment horizontal="center"/>
    </xf>
    <xf numFmtId="3" fontId="4" fillId="8" borderId="16" xfId="0" applyNumberFormat="1" applyFont="1" applyFill="1" applyBorder="1" applyAlignment="1" applyProtection="1"/>
    <xf numFmtId="3" fontId="11" fillId="8" borderId="17" xfId="0" applyNumberFormat="1" applyFont="1" applyFill="1" applyBorder="1" applyAlignment="1" applyProtection="1">
      <alignment horizontal="center"/>
    </xf>
    <xf numFmtId="3" fontId="3" fillId="2" borderId="33" xfId="0" quotePrefix="1" applyNumberFormat="1" applyFont="1" applyFill="1" applyBorder="1" applyAlignment="1" applyProtection="1"/>
    <xf numFmtId="3" fontId="11" fillId="2" borderId="34" xfId="0" quotePrefix="1" applyNumberFormat="1" applyFont="1" applyFill="1" applyBorder="1" applyAlignment="1" applyProtection="1">
      <alignment horizontal="center"/>
    </xf>
    <xf numFmtId="3" fontId="3" fillId="2" borderId="25" xfId="0" quotePrefix="1" applyNumberFormat="1" applyFont="1" applyFill="1" applyBorder="1" applyAlignment="1" applyProtection="1"/>
    <xf numFmtId="3" fontId="11" fillId="2" borderId="26" xfId="0" quotePrefix="1" applyNumberFormat="1" applyFont="1" applyFill="1" applyBorder="1" applyAlignment="1" applyProtection="1">
      <alignment horizontal="center"/>
    </xf>
    <xf numFmtId="3" fontId="3" fillId="2" borderId="20" xfId="0" quotePrefix="1" applyNumberFormat="1" applyFont="1" applyFill="1" applyBorder="1" applyAlignment="1" applyProtection="1"/>
    <xf numFmtId="3" fontId="11" fillId="2" borderId="21" xfId="0" quotePrefix="1" applyNumberFormat="1" applyFont="1" applyFill="1" applyBorder="1" applyAlignment="1" applyProtection="1">
      <alignment horizontal="center"/>
    </xf>
    <xf numFmtId="3" fontId="3" fillId="9" borderId="12" xfId="0" quotePrefix="1" applyNumberFormat="1" applyFont="1" applyFill="1" applyBorder="1" applyAlignment="1" applyProtection="1"/>
    <xf numFmtId="3" fontId="11" fillId="9" borderId="1" xfId="0" quotePrefix="1" applyNumberFormat="1" applyFont="1" applyFill="1" applyBorder="1" applyAlignment="1" applyProtection="1">
      <alignment horizontal="center"/>
    </xf>
    <xf numFmtId="1" fontId="3" fillId="0" borderId="15" xfId="0" quotePrefix="1" applyNumberFormat="1" applyFont="1" applyBorder="1" applyAlignment="1" applyProtection="1"/>
    <xf numFmtId="3" fontId="4" fillId="7" borderId="16" xfId="0" applyNumberFormat="1" applyFont="1" applyFill="1" applyBorder="1" applyAlignment="1" applyProtection="1"/>
    <xf numFmtId="1" fontId="3" fillId="0" borderId="37" xfId="0" quotePrefix="1" applyNumberFormat="1" applyFont="1" applyBorder="1" applyAlignment="1" applyProtection="1"/>
    <xf numFmtId="3" fontId="11" fillId="7" borderId="17" xfId="0" applyNumberFormat="1" applyFont="1" applyFill="1" applyBorder="1" applyAlignment="1" applyProtection="1">
      <alignment horizontal="center"/>
    </xf>
    <xf numFmtId="166" fontId="4" fillId="5" borderId="38" xfId="0" applyNumberFormat="1" applyFont="1" applyFill="1" applyBorder="1" applyAlignment="1" applyProtection="1"/>
    <xf numFmtId="3" fontId="11" fillId="5" borderId="39" xfId="0" applyNumberFormat="1" applyFont="1" applyFill="1" applyBorder="1" applyAlignment="1" applyProtection="1">
      <alignment horizontal="center"/>
    </xf>
    <xf numFmtId="166" fontId="13" fillId="2" borderId="40" xfId="0" quotePrefix="1" applyNumberFormat="1" applyFont="1" applyFill="1" applyBorder="1" applyAlignment="1" applyProtection="1"/>
    <xf numFmtId="166" fontId="4" fillId="5" borderId="16" xfId="0" applyNumberFormat="1" applyFont="1" applyFill="1" applyBorder="1" applyAlignment="1" applyProtection="1">
      <alignment horizontal="right"/>
    </xf>
    <xf numFmtId="1" fontId="4" fillId="0" borderId="13" xfId="0" applyNumberFormat="1" applyFont="1" applyBorder="1" applyAlignment="1" applyProtection="1">
      <alignment horizontal="right"/>
    </xf>
    <xf numFmtId="3" fontId="11" fillId="5" borderId="17" xfId="0" applyNumberFormat="1" applyFont="1" applyFill="1" applyBorder="1" applyAlignment="1" applyProtection="1">
      <alignment horizontal="center"/>
    </xf>
    <xf numFmtId="3" fontId="4" fillId="2" borderId="5" xfId="0" applyNumberFormat="1" applyFont="1" applyFill="1" applyBorder="1" applyAlignment="1" applyProtection="1">
      <alignment horizontal="right"/>
    </xf>
    <xf numFmtId="3" fontId="4" fillId="11" borderId="5" xfId="0" applyNumberFormat="1" applyFont="1" applyFill="1" applyBorder="1" applyAlignment="1" applyProtection="1">
      <alignment horizontal="right"/>
    </xf>
    <xf numFmtId="1" fontId="4" fillId="0" borderId="5" xfId="0" applyNumberFormat="1" applyFont="1" applyBorder="1" applyAlignment="1" applyProtection="1">
      <alignment horizontal="right"/>
    </xf>
    <xf numFmtId="3" fontId="11" fillId="2" borderId="14" xfId="0" applyNumberFormat="1" applyFont="1" applyFill="1" applyBorder="1" applyAlignment="1" applyProtection="1">
      <alignment horizontal="center"/>
    </xf>
    <xf numFmtId="1" fontId="3" fillId="0" borderId="23" xfId="0" quotePrefix="1" applyNumberFormat="1" applyFont="1" applyBorder="1" applyAlignment="1" applyProtection="1"/>
    <xf numFmtId="3" fontId="3" fillId="12" borderId="23" xfId="0" quotePrefix="1" applyNumberFormat="1" applyFont="1" applyFill="1" applyBorder="1" applyAlignment="1" applyProtection="1"/>
    <xf numFmtId="3" fontId="3" fillId="0" borderId="25" xfId="0" quotePrefix="1" applyNumberFormat="1" applyFont="1" applyBorder="1" applyAlignment="1" applyProtection="1"/>
    <xf numFmtId="3" fontId="11" fillId="12" borderId="24" xfId="0" quotePrefix="1" applyNumberFormat="1" applyFont="1" applyFill="1" applyBorder="1" applyAlignment="1" applyProtection="1">
      <alignment horizontal="center"/>
    </xf>
    <xf numFmtId="3" fontId="3" fillId="12" borderId="25" xfId="0" quotePrefix="1" applyNumberFormat="1" applyFont="1" applyFill="1" applyBorder="1" applyAlignment="1" applyProtection="1"/>
    <xf numFmtId="3" fontId="11" fillId="12" borderId="26" xfId="0" quotePrefix="1" applyNumberFormat="1" applyFont="1" applyFill="1" applyBorder="1" applyAlignment="1" applyProtection="1">
      <alignment horizontal="center"/>
    </xf>
    <xf numFmtId="3" fontId="3" fillId="12" borderId="27" xfId="0" quotePrefix="1" applyNumberFormat="1" applyFont="1" applyFill="1" applyBorder="1" applyAlignment="1" applyProtection="1"/>
    <xf numFmtId="3" fontId="11" fillId="12" borderId="28" xfId="0" quotePrefix="1" applyNumberFormat="1" applyFont="1" applyFill="1" applyBorder="1" applyAlignment="1" applyProtection="1">
      <alignment horizontal="center"/>
    </xf>
    <xf numFmtId="1" fontId="3" fillId="0" borderId="25" xfId="0" quotePrefix="1" applyNumberFormat="1" applyFont="1" applyBorder="1" applyAlignment="1" applyProtection="1"/>
    <xf numFmtId="1" fontId="4" fillId="0" borderId="25" xfId="0" applyNumberFormat="1" applyFont="1" applyBorder="1" applyAlignment="1" applyProtection="1"/>
    <xf numFmtId="1" fontId="4" fillId="0" borderId="44" xfId="0" applyNumberFormat="1" applyFont="1" applyBorder="1" applyAlignment="1" applyProtection="1"/>
    <xf numFmtId="3" fontId="11" fillId="12" borderId="43" xfId="0" applyNumberFormat="1" applyFont="1" applyFill="1" applyBorder="1" applyAlignment="1" applyProtection="1">
      <alignment horizontal="center"/>
    </xf>
    <xf numFmtId="165" fontId="3" fillId="2" borderId="45" xfId="0" applyNumberFormat="1" applyFont="1" applyFill="1" applyBorder="1" applyProtection="1"/>
    <xf numFmtId="1" fontId="4" fillId="2" borderId="13" xfId="0" applyNumberFormat="1" applyFont="1" applyFill="1" applyBorder="1" applyAlignment="1" applyProtection="1"/>
    <xf numFmtId="1" fontId="4" fillId="0" borderId="46" xfId="0" applyNumberFormat="1" applyFont="1" applyBorder="1" applyAlignment="1" applyProtection="1"/>
    <xf numFmtId="0" fontId="3" fillId="2" borderId="47" xfId="0" applyFont="1" applyFill="1" applyBorder="1" applyAlignment="1" applyProtection="1">
      <alignment horizontal="left"/>
    </xf>
    <xf numFmtId="0" fontId="3" fillId="2" borderId="45" xfId="0" applyFont="1" applyFill="1" applyBorder="1" applyAlignment="1" applyProtection="1">
      <alignment horizontal="left"/>
    </xf>
    <xf numFmtId="1" fontId="4" fillId="2" borderId="31" xfId="0" applyNumberFormat="1" applyFont="1" applyFill="1" applyBorder="1" applyProtection="1"/>
    <xf numFmtId="1" fontId="4" fillId="0" borderId="35" xfId="0" applyNumberFormat="1" applyFont="1" applyBorder="1" applyProtection="1"/>
    <xf numFmtId="1" fontId="4" fillId="0" borderId="31" xfId="0" applyNumberFormat="1" applyFont="1" applyBorder="1" applyProtection="1"/>
    <xf numFmtId="1" fontId="4" fillId="2" borderId="48" xfId="0" applyNumberFormat="1" applyFont="1" applyFill="1" applyBorder="1" applyProtection="1"/>
    <xf numFmtId="1" fontId="4" fillId="0" borderId="0" xfId="0" applyNumberFormat="1" applyFont="1" applyBorder="1" applyProtection="1"/>
    <xf numFmtId="0" fontId="2" fillId="4" borderId="0" xfId="0" applyFont="1" applyFill="1" applyProtection="1"/>
    <xf numFmtId="0" fontId="6" fillId="4" borderId="0" xfId="0" applyFont="1" applyFill="1" applyProtection="1"/>
    <xf numFmtId="0" fontId="4" fillId="2" borderId="0" xfId="0" quotePrefix="1" applyFont="1" applyFill="1" applyAlignment="1" applyProtection="1">
      <alignment horizontal="left"/>
    </xf>
    <xf numFmtId="0" fontId="4" fillId="2" borderId="0" xfId="0" applyFont="1" applyFill="1" applyAlignment="1" applyProtection="1">
      <alignment horizontal="left"/>
    </xf>
    <xf numFmtId="0" fontId="17" fillId="2" borderId="0" xfId="0" quotePrefix="1" applyFont="1" applyFill="1" applyBorder="1" applyAlignment="1" applyProtection="1">
      <alignment horizontal="left"/>
    </xf>
    <xf numFmtId="165" fontId="4" fillId="0" borderId="37" xfId="0"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4" fillId="0" borderId="37" xfId="0" applyFont="1" applyBorder="1" applyAlignment="1" applyProtection="1">
      <alignment horizontal="center"/>
    </xf>
    <xf numFmtId="0" fontId="6" fillId="0" borderId="46" xfId="0" quotePrefix="1" applyFont="1" applyBorder="1" applyAlignment="1" applyProtection="1">
      <alignment horizontal="center"/>
    </xf>
    <xf numFmtId="1" fontId="4" fillId="0" borderId="3" xfId="0" applyNumberFormat="1" applyFont="1" applyBorder="1" applyAlignment="1" applyProtection="1"/>
    <xf numFmtId="1" fontId="4" fillId="0" borderId="50" xfId="0" applyNumberFormat="1" applyFont="1" applyBorder="1" applyAlignment="1" applyProtection="1"/>
    <xf numFmtId="1" fontId="4" fillId="0" borderId="37" xfId="0" applyNumberFormat="1" applyFont="1" applyBorder="1" applyAlignment="1" applyProtection="1"/>
    <xf numFmtId="1" fontId="4" fillId="0" borderId="51" xfId="0" applyNumberFormat="1" applyFont="1" applyBorder="1" applyAlignment="1" applyProtection="1"/>
    <xf numFmtId="1" fontId="3" fillId="0" borderId="35" xfId="0" quotePrefix="1" applyNumberFormat="1" applyFont="1" applyBorder="1" applyAlignment="1" applyProtection="1"/>
    <xf numFmtId="1" fontId="4" fillId="0" borderId="52" xfId="0" applyNumberFormat="1" applyFont="1" applyBorder="1" applyAlignment="1" applyProtection="1"/>
    <xf numFmtId="1" fontId="3" fillId="0" borderId="36" xfId="0" quotePrefix="1" applyNumberFormat="1" applyFont="1" applyBorder="1" applyAlignment="1" applyProtection="1"/>
    <xf numFmtId="1" fontId="4" fillId="0" borderId="46" xfId="0" applyNumberFormat="1" applyFont="1" applyBorder="1" applyAlignment="1" applyProtection="1">
      <alignment horizontal="right"/>
    </xf>
    <xf numFmtId="1" fontId="4" fillId="0" borderId="15" xfId="0" applyNumberFormat="1" applyFont="1" applyBorder="1" applyAlignment="1" applyProtection="1">
      <alignment horizontal="right"/>
    </xf>
    <xf numFmtId="1" fontId="3" fillId="0" borderId="53" xfId="0" quotePrefix="1" applyNumberFormat="1" applyFont="1" applyBorder="1" applyAlignment="1" applyProtection="1"/>
    <xf numFmtId="3" fontId="3" fillId="0" borderId="54" xfId="0" quotePrefix="1" applyNumberFormat="1" applyFont="1" applyBorder="1" applyAlignment="1" applyProtection="1"/>
    <xf numFmtId="1" fontId="3" fillId="0" borderId="54" xfId="0" quotePrefix="1" applyNumberFormat="1" applyFont="1" applyBorder="1" applyAlignment="1" applyProtection="1"/>
    <xf numFmtId="1" fontId="4" fillId="0" borderId="54" xfId="0" applyNumberFormat="1" applyFont="1" applyBorder="1" applyAlignment="1" applyProtection="1"/>
    <xf numFmtId="1" fontId="4" fillId="0" borderId="55" xfId="0" applyNumberFormat="1" applyFont="1" applyBorder="1" applyAlignment="1" applyProtection="1"/>
    <xf numFmtId="0" fontId="4" fillId="2" borderId="58" xfId="0" applyFont="1" applyFill="1" applyBorder="1" applyAlignment="1" applyProtection="1">
      <alignment horizontal="center"/>
    </xf>
    <xf numFmtId="0" fontId="4" fillId="2" borderId="59" xfId="0" quotePrefix="1" applyFont="1" applyFill="1" applyBorder="1" applyAlignment="1" applyProtection="1">
      <alignment horizontal="center"/>
    </xf>
    <xf numFmtId="0" fontId="4" fillId="2" borderId="58" xfId="0" applyFont="1" applyFill="1" applyBorder="1" applyAlignment="1" applyProtection="1"/>
    <xf numFmtId="3" fontId="4" fillId="5" borderId="60" xfId="0" applyNumberFormat="1" applyFont="1" applyFill="1" applyBorder="1" applyAlignment="1" applyProtection="1"/>
    <xf numFmtId="3" fontId="3" fillId="2" borderId="61" xfId="0" applyNumberFormat="1" applyFont="1" applyFill="1" applyBorder="1" applyAlignment="1" applyProtection="1"/>
    <xf numFmtId="3" fontId="3" fillId="2" borderId="62" xfId="0" applyNumberFormat="1" applyFont="1" applyFill="1" applyBorder="1" applyAlignment="1" applyProtection="1"/>
    <xf numFmtId="3" fontId="3" fillId="2" borderId="59" xfId="0" applyNumberFormat="1" applyFont="1" applyFill="1" applyBorder="1" applyAlignment="1" applyProtection="1"/>
    <xf numFmtId="3" fontId="3" fillId="2" borderId="57" xfId="0" applyNumberFormat="1" applyFont="1" applyFill="1" applyBorder="1" applyAlignment="1" applyProtection="1"/>
    <xf numFmtId="3" fontId="11" fillId="3" borderId="63" xfId="0" applyNumberFormat="1" applyFont="1" applyFill="1" applyBorder="1" applyAlignment="1" applyProtection="1"/>
    <xf numFmtId="3" fontId="11" fillId="3" borderId="64" xfId="0" applyNumberFormat="1" applyFont="1" applyFill="1" applyBorder="1" applyAlignment="1" applyProtection="1"/>
    <xf numFmtId="3" fontId="11" fillId="3" borderId="65" xfId="0" applyNumberFormat="1" applyFont="1" applyFill="1" applyBorder="1" applyAlignment="1" applyProtection="1"/>
    <xf numFmtId="3" fontId="3" fillId="2" borderId="63" xfId="0" applyNumberFormat="1" applyFont="1" applyFill="1" applyBorder="1" applyAlignment="1" applyProtection="1"/>
    <xf numFmtId="3" fontId="3" fillId="2" borderId="64" xfId="0" applyNumberFormat="1" applyFont="1" applyFill="1" applyBorder="1" applyAlignment="1" applyProtection="1"/>
    <xf numFmtId="3" fontId="3" fillId="2" borderId="66" xfId="0" applyNumberFormat="1" applyFont="1" applyFill="1" applyBorder="1" applyAlignment="1" applyProtection="1"/>
    <xf numFmtId="3" fontId="3" fillId="2" borderId="56" xfId="0" applyNumberFormat="1" applyFont="1" applyFill="1" applyBorder="1" applyAlignment="1" applyProtection="1"/>
    <xf numFmtId="3" fontId="3" fillId="2" borderId="63" xfId="0" quotePrefix="1" applyNumberFormat="1" applyFont="1" applyFill="1" applyBorder="1" applyAlignment="1" applyProtection="1"/>
    <xf numFmtId="3" fontId="3" fillId="2" borderId="65" xfId="0" quotePrefix="1" applyNumberFormat="1" applyFont="1" applyFill="1" applyBorder="1" applyAlignment="1" applyProtection="1"/>
    <xf numFmtId="3" fontId="4" fillId="6" borderId="60" xfId="0" applyNumberFormat="1" applyFont="1" applyFill="1" applyBorder="1" applyAlignment="1" applyProtection="1"/>
    <xf numFmtId="3" fontId="3" fillId="7" borderId="59" xfId="0" applyNumberFormat="1" applyFont="1" applyFill="1" applyBorder="1" applyAlignment="1" applyProtection="1"/>
    <xf numFmtId="3" fontId="3" fillId="2" borderId="67" xfId="0" applyNumberFormat="1" applyFont="1" applyFill="1" applyBorder="1" applyAlignment="1" applyProtection="1"/>
    <xf numFmtId="3" fontId="3" fillId="7" borderId="63" xfId="0" applyNumberFormat="1" applyFont="1" applyFill="1" applyBorder="1" applyAlignment="1" applyProtection="1"/>
    <xf numFmtId="3" fontId="3" fillId="7" borderId="65" xfId="0" applyNumberFormat="1" applyFont="1" applyFill="1" applyBorder="1" applyAlignment="1" applyProtection="1"/>
    <xf numFmtId="3" fontId="3" fillId="2" borderId="58" xfId="0" quotePrefix="1" applyNumberFormat="1" applyFont="1" applyFill="1" applyBorder="1" applyAlignment="1" applyProtection="1"/>
    <xf numFmtId="3" fontId="4" fillId="8" borderId="60" xfId="0" applyNumberFormat="1" applyFont="1" applyFill="1" applyBorder="1" applyAlignment="1" applyProtection="1"/>
    <xf numFmtId="3" fontId="3" fillId="2" borderId="67" xfId="0" quotePrefix="1" applyNumberFormat="1" applyFont="1" applyFill="1" applyBorder="1" applyAlignment="1" applyProtection="1"/>
    <xf numFmtId="3" fontId="3" fillId="2" borderId="64" xfId="0" quotePrefix="1" applyNumberFormat="1" applyFont="1" applyFill="1" applyBorder="1" applyAlignment="1" applyProtection="1"/>
    <xf numFmtId="3" fontId="3" fillId="2" borderId="62" xfId="0" quotePrefix="1" applyNumberFormat="1" applyFont="1" applyFill="1" applyBorder="1" applyAlignment="1" applyProtection="1"/>
    <xf numFmtId="3" fontId="3" fillId="9" borderId="59" xfId="0" quotePrefix="1" applyNumberFormat="1" applyFont="1" applyFill="1" applyBorder="1" applyAlignment="1" applyProtection="1"/>
    <xf numFmtId="3" fontId="4" fillId="7" borderId="60" xfId="0" applyNumberFormat="1" applyFont="1" applyFill="1" applyBorder="1" applyAlignment="1" applyProtection="1"/>
    <xf numFmtId="166" fontId="4" fillId="5" borderId="68" xfId="0" applyNumberFormat="1" applyFont="1" applyFill="1" applyBorder="1" applyAlignment="1" applyProtection="1"/>
    <xf numFmtId="166" fontId="4" fillId="5" borderId="60" xfId="0" applyNumberFormat="1" applyFont="1" applyFill="1" applyBorder="1" applyAlignment="1" applyProtection="1">
      <alignment horizontal="right"/>
    </xf>
    <xf numFmtId="3" fontId="4" fillId="11" borderId="58" xfId="0" applyNumberFormat="1" applyFont="1" applyFill="1" applyBorder="1" applyAlignment="1" applyProtection="1">
      <alignment horizontal="right"/>
    </xf>
    <xf numFmtId="3" fontId="3" fillId="12" borderId="63" xfId="0" quotePrefix="1" applyNumberFormat="1" applyFont="1" applyFill="1" applyBorder="1" applyAlignment="1" applyProtection="1"/>
    <xf numFmtId="3" fontId="3" fillId="12" borderId="64" xfId="0" quotePrefix="1" applyNumberFormat="1" applyFont="1" applyFill="1" applyBorder="1" applyAlignment="1" applyProtection="1"/>
    <xf numFmtId="3" fontId="3" fillId="12" borderId="65" xfId="0" quotePrefix="1" applyNumberFormat="1" applyFont="1" applyFill="1" applyBorder="1" applyAlignment="1" applyProtection="1"/>
    <xf numFmtId="3" fontId="3" fillId="12" borderId="60" xfId="0" applyNumberFormat="1" applyFont="1" applyFill="1" applyBorder="1" applyAlignment="1" applyProtection="1"/>
    <xf numFmtId="0" fontId="4" fillId="2" borderId="69" xfId="0" quotePrefix="1" applyFont="1" applyFill="1" applyBorder="1" applyAlignment="1" applyProtection="1">
      <alignment horizontal="center"/>
    </xf>
    <xf numFmtId="0" fontId="3" fillId="2" borderId="71" xfId="0" applyFont="1" applyFill="1" applyBorder="1" applyAlignment="1" applyProtection="1">
      <alignment horizontal="center"/>
    </xf>
    <xf numFmtId="0" fontId="3" fillId="2" borderId="72" xfId="0" applyFont="1" applyFill="1" applyBorder="1" applyAlignment="1" applyProtection="1">
      <alignment horizontal="center"/>
    </xf>
    <xf numFmtId="0" fontId="3" fillId="2" borderId="71" xfId="0" applyFont="1" applyFill="1" applyBorder="1" applyProtection="1"/>
    <xf numFmtId="0" fontId="5" fillId="5" borderId="73" xfId="0" applyFont="1" applyFill="1" applyBorder="1" applyAlignment="1" applyProtection="1">
      <alignment horizontal="left"/>
    </xf>
    <xf numFmtId="0" fontId="3" fillId="2" borderId="74" xfId="0" applyFont="1" applyFill="1" applyBorder="1" applyAlignment="1" applyProtection="1">
      <alignment horizontal="left"/>
    </xf>
    <xf numFmtId="0" fontId="3" fillId="2" borderId="75" xfId="0" applyFont="1" applyFill="1" applyBorder="1" applyAlignment="1" applyProtection="1">
      <alignment horizontal="left"/>
    </xf>
    <xf numFmtId="0" fontId="3" fillId="2" borderId="72" xfId="0" applyFont="1" applyFill="1" applyBorder="1" applyAlignment="1" applyProtection="1">
      <alignment horizontal="left"/>
    </xf>
    <xf numFmtId="0" fontId="3" fillId="2" borderId="70" xfId="0" applyFont="1" applyFill="1" applyBorder="1" applyAlignment="1" applyProtection="1">
      <alignment horizontal="left"/>
    </xf>
    <xf numFmtId="0" fontId="3" fillId="3" borderId="76" xfId="0" applyFont="1" applyFill="1" applyBorder="1" applyAlignment="1" applyProtection="1">
      <alignment horizontal="left"/>
    </xf>
    <xf numFmtId="0" fontId="3" fillId="3" borderId="77" xfId="0" applyFont="1" applyFill="1" applyBorder="1" applyAlignment="1" applyProtection="1">
      <alignment horizontal="left"/>
    </xf>
    <xf numFmtId="0" fontId="3" fillId="3" borderId="78" xfId="0" applyFont="1" applyFill="1" applyBorder="1" applyAlignment="1" applyProtection="1">
      <alignment horizontal="left"/>
    </xf>
    <xf numFmtId="0" fontId="3" fillId="2" borderId="76" xfId="0" applyFont="1" applyFill="1" applyBorder="1" applyAlignment="1" applyProtection="1">
      <alignment horizontal="left"/>
    </xf>
    <xf numFmtId="0" fontId="3" fillId="2" borderId="77" xfId="0" applyFont="1" applyFill="1" applyBorder="1" applyAlignment="1" applyProtection="1">
      <alignment horizontal="left"/>
    </xf>
    <xf numFmtId="0" fontId="3" fillId="2" borderId="71" xfId="0" applyFont="1" applyFill="1" applyBorder="1" applyAlignment="1" applyProtection="1">
      <alignment horizontal="left"/>
    </xf>
    <xf numFmtId="0" fontId="3" fillId="2" borderId="69" xfId="0" applyFont="1" applyFill="1" applyBorder="1" applyAlignment="1" applyProtection="1">
      <alignment horizontal="left"/>
    </xf>
    <xf numFmtId="0" fontId="3" fillId="2" borderId="78" xfId="0" applyFont="1" applyFill="1" applyBorder="1" applyAlignment="1" applyProtection="1">
      <alignment horizontal="left"/>
    </xf>
    <xf numFmtId="0" fontId="5" fillId="6" borderId="73" xfId="0" quotePrefix="1" applyFont="1" applyFill="1" applyBorder="1" applyAlignment="1" applyProtection="1">
      <alignment horizontal="left"/>
    </xf>
    <xf numFmtId="0" fontId="3" fillId="2" borderId="74" xfId="0" quotePrefix="1" applyFont="1" applyFill="1" applyBorder="1" applyAlignment="1" applyProtection="1">
      <alignment horizontal="left"/>
    </xf>
    <xf numFmtId="0" fontId="3" fillId="2" borderId="77" xfId="0" quotePrefix="1" applyFont="1" applyFill="1" applyBorder="1" applyAlignment="1" applyProtection="1">
      <alignment horizontal="left"/>
    </xf>
    <xf numFmtId="0" fontId="3" fillId="2" borderId="75" xfId="0" quotePrefix="1" applyFont="1" applyFill="1" applyBorder="1" applyAlignment="1" applyProtection="1">
      <alignment horizontal="left"/>
    </xf>
    <xf numFmtId="0" fontId="3" fillId="7" borderId="72" xfId="0" applyFont="1" applyFill="1" applyBorder="1" applyAlignment="1" applyProtection="1">
      <alignment horizontal="left"/>
    </xf>
    <xf numFmtId="0" fontId="3" fillId="2" borderId="79" xfId="0" quotePrefix="1" applyFont="1" applyFill="1" applyBorder="1" applyAlignment="1" applyProtection="1">
      <alignment horizontal="left"/>
    </xf>
    <xf numFmtId="0" fontId="3" fillId="7" borderId="76" xfId="0" applyFont="1" applyFill="1" applyBorder="1" applyAlignment="1" applyProtection="1">
      <alignment horizontal="left"/>
    </xf>
    <xf numFmtId="0" fontId="3" fillId="7" borderId="78" xfId="0" applyFont="1" applyFill="1" applyBorder="1" applyAlignment="1" applyProtection="1">
      <alignment horizontal="left"/>
    </xf>
    <xf numFmtId="0" fontId="5" fillId="8" borderId="73" xfId="0" applyFont="1" applyFill="1" applyBorder="1" applyAlignment="1" applyProtection="1">
      <alignment horizontal="left"/>
    </xf>
    <xf numFmtId="0" fontId="3" fillId="9" borderId="72" xfId="0" applyFont="1" applyFill="1" applyBorder="1" applyAlignment="1" applyProtection="1">
      <alignment horizontal="left"/>
    </xf>
    <xf numFmtId="43" fontId="3" fillId="2" borderId="79" xfId="1" applyFont="1" applyFill="1" applyBorder="1" applyAlignment="1" applyProtection="1">
      <alignment horizontal="left"/>
    </xf>
    <xf numFmtId="0" fontId="3" fillId="2" borderId="78" xfId="0" quotePrefix="1" applyFont="1" applyFill="1" applyBorder="1" applyAlignment="1" applyProtection="1">
      <alignment horizontal="left"/>
    </xf>
    <xf numFmtId="0" fontId="5" fillId="7" borderId="73" xfId="0" quotePrefix="1" applyFont="1" applyFill="1" applyBorder="1" applyAlignment="1" applyProtection="1">
      <alignment horizontal="left"/>
    </xf>
    <xf numFmtId="0" fontId="5" fillId="5" borderId="80" xfId="0" applyFont="1" applyFill="1" applyBorder="1" applyAlignment="1" applyProtection="1">
      <alignment horizontal="left"/>
    </xf>
    <xf numFmtId="0" fontId="12" fillId="10" borderId="72" xfId="3" applyFont="1" applyFill="1" applyBorder="1" applyAlignment="1" applyProtection="1">
      <alignment horizontal="center"/>
    </xf>
    <xf numFmtId="0" fontId="4" fillId="2" borderId="71" xfId="0" applyFont="1" applyFill="1" applyBorder="1" applyAlignment="1" applyProtection="1">
      <alignment horizontal="left"/>
    </xf>
    <xf numFmtId="0" fontId="3" fillId="12" borderId="76" xfId="0" applyFont="1" applyFill="1" applyBorder="1" applyAlignment="1" applyProtection="1">
      <alignment horizontal="left"/>
    </xf>
    <xf numFmtId="0" fontId="3" fillId="12" borderId="77" xfId="0" applyFont="1" applyFill="1" applyBorder="1" applyAlignment="1" applyProtection="1">
      <alignment horizontal="left"/>
    </xf>
    <xf numFmtId="165" fontId="3" fillId="12" borderId="77" xfId="0" applyNumberFormat="1" applyFont="1" applyFill="1" applyBorder="1" applyProtection="1"/>
    <xf numFmtId="165" fontId="3" fillId="12" borderId="78" xfId="0" applyNumberFormat="1" applyFont="1" applyFill="1" applyBorder="1" applyProtection="1"/>
    <xf numFmtId="0" fontId="3" fillId="12" borderId="78" xfId="0" applyFont="1" applyFill="1" applyBorder="1" applyAlignment="1" applyProtection="1">
      <alignment horizontal="left"/>
    </xf>
    <xf numFmtId="165" fontId="3" fillId="2" borderId="77" xfId="0" applyNumberFormat="1" applyFont="1" applyFill="1" applyBorder="1" applyProtection="1"/>
    <xf numFmtId="0" fontId="3" fillId="12" borderId="81" xfId="0" applyFont="1" applyFill="1" applyBorder="1" applyAlignment="1" applyProtection="1">
      <alignment horizontal="left"/>
    </xf>
    <xf numFmtId="0" fontId="10" fillId="2" borderId="1" xfId="0" applyFont="1" applyFill="1" applyBorder="1" applyAlignment="1" applyProtection="1">
      <alignment horizontal="left" vertical="center" wrapText="1"/>
    </xf>
    <xf numFmtId="0" fontId="20" fillId="15" borderId="0" xfId="5" applyFont="1" applyFill="1" applyProtection="1"/>
    <xf numFmtId="0" fontId="20" fillId="4" borderId="0" xfId="5" applyFont="1" applyFill="1" applyProtection="1"/>
    <xf numFmtId="0" fontId="2" fillId="3" borderId="0" xfId="0" applyFont="1" applyFill="1" applyProtection="1"/>
    <xf numFmtId="0" fontId="6" fillId="3" borderId="0" xfId="0" applyFont="1" applyFill="1" applyBorder="1" applyProtection="1"/>
    <xf numFmtId="0" fontId="2" fillId="3" borderId="0" xfId="0" applyFont="1" applyFill="1" applyBorder="1" applyProtection="1"/>
    <xf numFmtId="0" fontId="6" fillId="3" borderId="0" xfId="0" applyFont="1" applyFill="1" applyAlignment="1" applyProtection="1">
      <alignment horizontal="right"/>
    </xf>
    <xf numFmtId="0" fontId="20" fillId="3" borderId="0" xfId="5" applyFont="1" applyFill="1" applyBorder="1" applyAlignment="1" applyProtection="1">
      <alignment horizontal="center"/>
    </xf>
    <xf numFmtId="0" fontId="23" fillId="3" borderId="0" xfId="2" quotePrefix="1" applyFont="1" applyFill="1" applyAlignment="1" applyProtection="1">
      <alignment vertical="center"/>
    </xf>
    <xf numFmtId="0" fontId="6" fillId="3" borderId="0" xfId="0" quotePrefix="1" applyFont="1" applyFill="1" applyAlignment="1" applyProtection="1">
      <alignment horizontal="left"/>
    </xf>
    <xf numFmtId="0" fontId="20" fillId="3" borderId="0" xfId="5" applyFont="1" applyFill="1" applyProtection="1"/>
    <xf numFmtId="166" fontId="9" fillId="3" borderId="0" xfId="6" applyNumberFormat="1" applyFont="1" applyFill="1" applyAlignment="1" applyProtection="1"/>
    <xf numFmtId="38" fontId="9" fillId="3" borderId="0" xfId="6" applyNumberFormat="1" applyFont="1" applyFill="1" applyProtection="1"/>
    <xf numFmtId="0" fontId="6" fillId="3" borderId="0" xfId="0" applyFont="1" applyFill="1" applyProtection="1"/>
    <xf numFmtId="0" fontId="3" fillId="3" borderId="2" xfId="0" applyFont="1" applyFill="1" applyBorder="1" applyProtection="1"/>
    <xf numFmtId="0" fontId="4" fillId="3" borderId="2" xfId="0" applyFont="1" applyFill="1" applyBorder="1" applyProtection="1"/>
    <xf numFmtId="165" fontId="4" fillId="3" borderId="3" xfId="0" applyNumberFormat="1" applyFont="1" applyFill="1" applyBorder="1" applyProtection="1"/>
    <xf numFmtId="0" fontId="24" fillId="3" borderId="0" xfId="2" quotePrefix="1" applyFont="1" applyFill="1" applyAlignment="1" applyProtection="1">
      <alignment vertical="center"/>
    </xf>
    <xf numFmtId="0" fontId="25" fillId="3" borderId="0" xfId="0" applyFont="1" applyFill="1" applyAlignment="1" applyProtection="1">
      <alignment horizontal="right"/>
    </xf>
    <xf numFmtId="0" fontId="25" fillId="3" borderId="0" xfId="0" quotePrefix="1" applyFont="1" applyFill="1" applyAlignment="1" applyProtection="1">
      <alignment horizontal="left"/>
    </xf>
    <xf numFmtId="0" fontId="21" fillId="3" borderId="0" xfId="5" applyFont="1" applyFill="1" applyAlignment="1" applyProtection="1">
      <alignment horizontal="right"/>
    </xf>
    <xf numFmtId="0" fontId="26" fillId="3" borderId="0" xfId="5" applyFont="1" applyFill="1" applyBorder="1" applyAlignment="1" applyProtection="1">
      <alignment horizontal="center"/>
    </xf>
    <xf numFmtId="166" fontId="27" fillId="3" borderId="0" xfId="6" applyNumberFormat="1" applyFont="1" applyFill="1" applyAlignment="1" applyProtection="1"/>
    <xf numFmtId="0" fontId="28" fillId="3" borderId="0" xfId="2" quotePrefix="1" applyFont="1" applyFill="1" applyAlignment="1" applyProtection="1"/>
    <xf numFmtId="0" fontId="29" fillId="3" borderId="0" xfId="4" applyFont="1" applyFill="1" applyBorder="1" applyAlignment="1" applyProtection="1">
      <alignment horizontal="left"/>
    </xf>
    <xf numFmtId="0" fontId="30" fillId="3" borderId="0" xfId="4" applyFont="1" applyFill="1" applyBorder="1" applyAlignment="1" applyProtection="1">
      <alignment horizontal="left"/>
    </xf>
    <xf numFmtId="0" fontId="24" fillId="16" borderId="0" xfId="4" applyFont="1" applyFill="1" applyAlignment="1" applyProtection="1">
      <alignment horizontal="left"/>
    </xf>
    <xf numFmtId="0" fontId="31" fillId="3" borderId="0" xfId="5" applyFont="1" applyFill="1" applyProtection="1"/>
    <xf numFmtId="0" fontId="32" fillId="3" borderId="0" xfId="0" applyFont="1" applyFill="1" applyAlignment="1" applyProtection="1">
      <alignment horizontal="center" vertical="center"/>
    </xf>
    <xf numFmtId="0" fontId="33" fillId="3" borderId="0" xfId="0" applyFont="1" applyFill="1" applyAlignment="1" applyProtection="1"/>
    <xf numFmtId="0" fontId="14" fillId="3" borderId="49" xfId="3" applyFont="1" applyFill="1" applyBorder="1" applyProtection="1"/>
    <xf numFmtId="166" fontId="13" fillId="3" borderId="4" xfId="0" quotePrefix="1" applyNumberFormat="1" applyFont="1" applyFill="1" applyBorder="1" applyAlignment="1" applyProtection="1"/>
    <xf numFmtId="0" fontId="19" fillId="3" borderId="0" xfId="4" applyFont="1" applyFill="1" applyAlignment="1" applyProtection="1">
      <alignment horizontal="right"/>
    </xf>
    <xf numFmtId="1" fontId="10" fillId="3" borderId="0" xfId="0" applyNumberFormat="1" applyFont="1" applyFill="1" applyBorder="1" applyAlignment="1" applyProtection="1">
      <alignment horizontal="left"/>
    </xf>
    <xf numFmtId="0" fontId="9" fillId="3" borderId="0" xfId="2" applyFont="1" applyFill="1" applyBorder="1" applyAlignment="1" applyProtection="1">
      <alignment horizontal="left" vertical="center"/>
    </xf>
    <xf numFmtId="1" fontId="4" fillId="3" borderId="0" xfId="0" applyNumberFormat="1" applyFont="1" applyFill="1" applyBorder="1" applyProtection="1"/>
    <xf numFmtId="0" fontId="3" fillId="3" borderId="0" xfId="0" applyFont="1" applyFill="1" applyBorder="1" applyAlignment="1" applyProtection="1">
      <alignment horizontal="left"/>
    </xf>
    <xf numFmtId="0" fontId="9" fillId="3" borderId="0" xfId="2" applyFont="1" applyFill="1" applyBorder="1" applyAlignment="1" applyProtection="1">
      <alignment horizontal="right" vertical="center"/>
    </xf>
    <xf numFmtId="1" fontId="10" fillId="3" borderId="0" xfId="0" applyNumberFormat="1" applyFont="1" applyFill="1" applyBorder="1" applyAlignment="1" applyProtection="1">
      <alignment horizontal="right"/>
    </xf>
    <xf numFmtId="0" fontId="19" fillId="3" borderId="0" xfId="4" applyFont="1" applyFill="1" applyProtection="1"/>
    <xf numFmtId="1" fontId="15" fillId="3" borderId="0" xfId="0" applyNumberFormat="1" applyFont="1" applyFill="1" applyBorder="1" applyProtection="1"/>
    <xf numFmtId="3" fontId="11" fillId="3" borderId="23" xfId="0" applyNumberFormat="1" applyFont="1" applyFill="1" applyBorder="1" applyAlignment="1" applyProtection="1">
      <protection locked="0"/>
    </xf>
    <xf numFmtId="3" fontId="11" fillId="3" borderId="25" xfId="0" applyNumberFormat="1" applyFont="1" applyFill="1" applyBorder="1" applyAlignment="1" applyProtection="1">
      <protection locked="0"/>
    </xf>
    <xf numFmtId="3" fontId="11" fillId="3" borderId="27" xfId="0" applyNumberFormat="1" applyFont="1" applyFill="1" applyBorder="1" applyAlignment="1" applyProtection="1">
      <protection locked="0"/>
    </xf>
    <xf numFmtId="3" fontId="16" fillId="3" borderId="42" xfId="0" applyNumberFormat="1" applyFont="1" applyFill="1" applyBorder="1" applyAlignment="1" applyProtection="1">
      <alignment horizontal="center" vertical="center"/>
    </xf>
    <xf numFmtId="3" fontId="16" fillId="3" borderId="0" xfId="0" applyNumberFormat="1" applyFont="1" applyFill="1" applyBorder="1" applyAlignment="1" applyProtection="1">
      <alignment horizontal="center" vertical="center"/>
    </xf>
    <xf numFmtId="165" fontId="4" fillId="3" borderId="0" xfId="0" applyNumberFormat="1" applyFont="1" applyFill="1" applyBorder="1" applyProtection="1"/>
    <xf numFmtId="165" fontId="4" fillId="3" borderId="6" xfId="0" applyNumberFormat="1" applyFont="1" applyFill="1" applyBorder="1" applyAlignment="1" applyProtection="1">
      <alignment horizontal="center" vertical="center" wrapText="1"/>
    </xf>
    <xf numFmtId="0" fontId="4" fillId="3" borderId="6" xfId="0" applyFont="1" applyFill="1" applyBorder="1" applyAlignment="1" applyProtection="1">
      <alignment horizontal="center"/>
    </xf>
    <xf numFmtId="0" fontId="2" fillId="3" borderId="6" xfId="0" applyFont="1" applyFill="1" applyBorder="1" applyProtection="1"/>
    <xf numFmtId="0" fontId="4" fillId="3" borderId="6" xfId="0" applyFont="1" applyFill="1" applyBorder="1" applyAlignment="1" applyProtection="1"/>
    <xf numFmtId="4" fontId="4" fillId="3" borderId="6" xfId="0" applyNumberFormat="1" applyFont="1" applyFill="1" applyBorder="1" applyAlignment="1" applyProtection="1"/>
    <xf numFmtId="1" fontId="4" fillId="3" borderId="6" xfId="0" applyNumberFormat="1" applyFont="1" applyFill="1" applyBorder="1" applyAlignment="1" applyProtection="1">
      <alignment horizontal="right"/>
    </xf>
    <xf numFmtId="1" fontId="3" fillId="3" borderId="6" xfId="0" quotePrefix="1" applyNumberFormat="1" applyFont="1" applyFill="1" applyBorder="1" applyAlignment="1" applyProtection="1">
      <alignment horizontal="right"/>
    </xf>
    <xf numFmtId="1" fontId="4" fillId="3" borderId="0" xfId="0" applyNumberFormat="1" applyFont="1" applyFill="1" applyBorder="1" applyAlignment="1" applyProtection="1">
      <alignment horizontal="right"/>
    </xf>
    <xf numFmtId="1" fontId="3" fillId="3" borderId="0" xfId="0" quotePrefix="1" applyNumberFormat="1" applyFont="1" applyFill="1" applyBorder="1" applyAlignment="1" applyProtection="1">
      <alignment horizontal="right"/>
    </xf>
    <xf numFmtId="3" fontId="3" fillId="3" borderId="0" xfId="0" applyNumberFormat="1" applyFont="1" applyFill="1" applyBorder="1" applyProtection="1"/>
    <xf numFmtId="165" fontId="4" fillId="3" borderId="0" xfId="0" applyNumberFormat="1" applyFont="1" applyFill="1" applyBorder="1" applyAlignment="1" applyProtection="1">
      <alignment horizontal="left"/>
    </xf>
    <xf numFmtId="0" fontId="3" fillId="3" borderId="0" xfId="0" applyFont="1" applyFill="1" applyProtection="1"/>
    <xf numFmtId="165" fontId="3" fillId="3" borderId="0" xfId="0" applyNumberFormat="1" applyFont="1" applyFill="1" applyBorder="1" applyProtection="1"/>
    <xf numFmtId="165" fontId="3" fillId="3" borderId="0" xfId="0" applyNumberFormat="1" applyFont="1" applyFill="1" applyProtection="1"/>
    <xf numFmtId="0" fontId="0" fillId="0" borderId="0" xfId="0" applyProtection="1"/>
    <xf numFmtId="0" fontId="5" fillId="2" borderId="85" xfId="0" quotePrefix="1" applyFont="1" applyFill="1" applyBorder="1" applyAlignment="1" applyProtection="1">
      <alignment horizontal="center" vertical="top"/>
    </xf>
    <xf numFmtId="0" fontId="8" fillId="2" borderId="1" xfId="2" quotePrefix="1" applyFont="1" applyFill="1" applyBorder="1" applyAlignment="1" applyProtection="1">
      <alignment vertical="center"/>
      <protection locked="0"/>
    </xf>
    <xf numFmtId="3" fontId="3" fillId="2" borderId="18" xfId="0" applyNumberFormat="1" applyFont="1" applyFill="1" applyBorder="1" applyAlignment="1" applyProtection="1">
      <protection locked="0"/>
    </xf>
    <xf numFmtId="3" fontId="3" fillId="2" borderId="8" xfId="0" applyNumberFormat="1" applyFont="1" applyFill="1" applyBorder="1" applyAlignment="1" applyProtection="1">
      <protection locked="0"/>
    </xf>
    <xf numFmtId="3" fontId="3" fillId="2" borderId="23" xfId="0" applyNumberFormat="1" applyFont="1" applyFill="1" applyBorder="1" applyAlignment="1" applyProtection="1">
      <protection locked="0"/>
    </xf>
    <xf numFmtId="3" fontId="3" fillId="2" borderId="25" xfId="0" applyNumberFormat="1" applyFont="1" applyFill="1" applyBorder="1" applyAlignment="1" applyProtection="1">
      <protection locked="0"/>
    </xf>
    <xf numFmtId="3" fontId="3" fillId="2" borderId="20" xfId="0" applyNumberFormat="1" applyFont="1" applyFill="1" applyBorder="1" applyAlignment="1" applyProtection="1">
      <protection locked="0"/>
    </xf>
    <xf numFmtId="3" fontId="3" fillId="2" borderId="29" xfId="0" applyNumberFormat="1" applyFont="1" applyFill="1" applyBorder="1" applyAlignment="1" applyProtection="1">
      <protection locked="0"/>
    </xf>
    <xf numFmtId="3" fontId="3" fillId="2" borderId="7" xfId="0" applyNumberFormat="1" applyFont="1" applyFill="1" applyBorder="1" applyAlignment="1" applyProtection="1">
      <protection locked="0"/>
    </xf>
    <xf numFmtId="3" fontId="3" fillId="2" borderId="23" xfId="0" quotePrefix="1" applyNumberFormat="1" applyFont="1" applyFill="1" applyBorder="1" applyAlignment="1" applyProtection="1">
      <protection locked="0"/>
    </xf>
    <xf numFmtId="3" fontId="3" fillId="2" borderId="27" xfId="0" quotePrefix="1" applyNumberFormat="1" applyFont="1" applyFill="1" applyBorder="1" applyAlignment="1" applyProtection="1">
      <protection locked="0"/>
    </xf>
    <xf numFmtId="3" fontId="3" fillId="7" borderId="12" xfId="0" applyNumberFormat="1" applyFont="1" applyFill="1" applyBorder="1" applyAlignment="1" applyProtection="1">
      <protection locked="0"/>
    </xf>
    <xf numFmtId="3" fontId="3" fillId="2" borderId="33" xfId="0" applyNumberFormat="1" applyFont="1" applyFill="1" applyBorder="1" applyAlignment="1" applyProtection="1">
      <protection locked="0"/>
    </xf>
    <xf numFmtId="3" fontId="3" fillId="7" borderId="23" xfId="0" applyNumberFormat="1" applyFont="1" applyFill="1" applyBorder="1" applyAlignment="1" applyProtection="1">
      <protection locked="0"/>
    </xf>
    <xf numFmtId="3" fontId="3" fillId="7" borderId="27" xfId="0" applyNumberFormat="1" applyFont="1" applyFill="1" applyBorder="1" applyAlignment="1" applyProtection="1">
      <protection locked="0"/>
    </xf>
    <xf numFmtId="3" fontId="3" fillId="2" borderId="5" xfId="0" quotePrefix="1" applyNumberFormat="1" applyFont="1" applyFill="1" applyBorder="1" applyAlignment="1" applyProtection="1">
      <protection locked="0"/>
    </xf>
    <xf numFmtId="3" fontId="3" fillId="2" borderId="33" xfId="0" quotePrefix="1" applyNumberFormat="1" applyFont="1" applyFill="1" applyBorder="1" applyAlignment="1" applyProtection="1">
      <protection locked="0"/>
    </xf>
    <xf numFmtId="3" fontId="3" fillId="2" borderId="25" xfId="0" quotePrefix="1" applyNumberFormat="1" applyFont="1" applyFill="1" applyBorder="1" applyAlignment="1" applyProtection="1">
      <protection locked="0"/>
    </xf>
    <xf numFmtId="3" fontId="3" fillId="2" borderId="20" xfId="0" quotePrefix="1" applyNumberFormat="1" applyFont="1" applyFill="1" applyBorder="1" applyAlignment="1" applyProtection="1">
      <protection locked="0"/>
    </xf>
    <xf numFmtId="3" fontId="3" fillId="9" borderId="12" xfId="0" quotePrefix="1" applyNumberFormat="1" applyFont="1" applyFill="1" applyBorder="1" applyAlignment="1" applyProtection="1">
      <protection locked="0"/>
    </xf>
    <xf numFmtId="3" fontId="3" fillId="12" borderId="23" xfId="0" quotePrefix="1" applyNumberFormat="1" applyFont="1" applyFill="1" applyBorder="1" applyAlignment="1" applyProtection="1">
      <protection locked="0"/>
    </xf>
    <xf numFmtId="3" fontId="3" fillId="12" borderId="25" xfId="0" quotePrefix="1" applyNumberFormat="1" applyFont="1" applyFill="1" applyBorder="1" applyAlignment="1" applyProtection="1">
      <protection locked="0"/>
    </xf>
    <xf numFmtId="3" fontId="3" fillId="12" borderId="27" xfId="0" quotePrefix="1" applyNumberFormat="1" applyFont="1" applyFill="1" applyBorder="1" applyAlignment="1" applyProtection="1">
      <protection locked="0"/>
    </xf>
    <xf numFmtId="0" fontId="6" fillId="2" borderId="0" xfId="0" applyFont="1" applyFill="1" applyBorder="1" applyProtection="1"/>
    <xf numFmtId="0" fontId="20" fillId="2" borderId="0" xfId="5" applyFont="1" applyFill="1" applyBorder="1" applyAlignment="1" applyProtection="1">
      <alignment horizontal="center"/>
    </xf>
    <xf numFmtId="0" fontId="20" fillId="2" borderId="0" xfId="5" applyFont="1" applyFill="1" applyProtection="1"/>
    <xf numFmtId="0" fontId="23" fillId="2" borderId="0" xfId="2" quotePrefix="1" applyFont="1" applyFill="1" applyAlignment="1" applyProtection="1">
      <alignment vertical="center"/>
    </xf>
    <xf numFmtId="0" fontId="6" fillId="2" borderId="0" xfId="0" quotePrefix="1" applyFont="1" applyFill="1" applyAlignment="1" applyProtection="1">
      <alignment horizontal="left"/>
    </xf>
    <xf numFmtId="166" fontId="9" fillId="2" borderId="0" xfId="6" applyNumberFormat="1" applyFont="1" applyFill="1" applyAlignment="1" applyProtection="1"/>
    <xf numFmtId="38" fontId="9" fillId="2" borderId="0" xfId="6" applyNumberFormat="1" applyFont="1" applyFill="1" applyProtection="1"/>
    <xf numFmtId="0" fontId="4" fillId="2" borderId="0" xfId="0" quotePrefix="1" applyFont="1" applyFill="1" applyAlignment="1" applyProtection="1">
      <alignment horizontal="right"/>
    </xf>
    <xf numFmtId="0" fontId="3" fillId="2" borderId="2" xfId="0" applyFont="1" applyFill="1" applyBorder="1" applyProtection="1"/>
    <xf numFmtId="0" fontId="4" fillId="2" borderId="2" xfId="0" applyFont="1" applyFill="1" applyBorder="1" applyProtection="1"/>
    <xf numFmtId="165" fontId="4" fillId="2" borderId="3" xfId="0" applyNumberFormat="1" applyFont="1" applyFill="1" applyBorder="1" applyProtection="1"/>
    <xf numFmtId="165" fontId="4" fillId="2" borderId="0" xfId="0" applyNumberFormat="1" applyFont="1" applyFill="1" applyBorder="1" applyProtection="1"/>
    <xf numFmtId="3" fontId="16" fillId="2" borderId="0" xfId="0" applyNumberFormat="1" applyFont="1" applyFill="1" applyBorder="1" applyAlignment="1" applyProtection="1">
      <alignment horizontal="center" vertical="center"/>
    </xf>
    <xf numFmtId="1" fontId="4" fillId="2" borderId="0" xfId="0" applyNumberFormat="1" applyFont="1" applyFill="1" applyBorder="1" applyProtection="1"/>
    <xf numFmtId="3" fontId="3" fillId="2" borderId="0" xfId="0" applyNumberFormat="1" applyFont="1" applyFill="1" applyBorder="1" applyProtection="1"/>
    <xf numFmtId="0" fontId="14" fillId="2" borderId="49" xfId="3" applyFont="1" applyFill="1" applyBorder="1" applyProtection="1"/>
    <xf numFmtId="166" fontId="13" fillId="2" borderId="4" xfId="0" quotePrefix="1" applyNumberFormat="1" applyFont="1" applyFill="1" applyBorder="1" applyAlignment="1" applyProtection="1"/>
    <xf numFmtId="0" fontId="19" fillId="2" borderId="0" xfId="4" applyFont="1" applyFill="1" applyAlignment="1" applyProtection="1">
      <alignment horizontal="right"/>
    </xf>
    <xf numFmtId="1" fontId="10" fillId="2" borderId="0" xfId="0" applyNumberFormat="1" applyFont="1" applyFill="1" applyBorder="1" applyAlignment="1" applyProtection="1">
      <alignment horizontal="left"/>
    </xf>
    <xf numFmtId="0" fontId="9" fillId="2" borderId="0" xfId="2" applyFont="1" applyFill="1" applyBorder="1" applyAlignment="1" applyProtection="1">
      <alignment horizontal="left" vertical="center"/>
    </xf>
    <xf numFmtId="0" fontId="3" fillId="2" borderId="0" xfId="0" applyFont="1" applyFill="1" applyBorder="1" applyAlignment="1" applyProtection="1">
      <alignment horizontal="left"/>
    </xf>
    <xf numFmtId="0" fontId="9" fillId="2" borderId="0" xfId="2" applyFont="1" applyFill="1" applyBorder="1" applyAlignment="1" applyProtection="1">
      <alignment horizontal="right" vertical="center"/>
    </xf>
    <xf numFmtId="1" fontId="10" fillId="2" borderId="0" xfId="0" applyNumberFormat="1" applyFont="1" applyFill="1" applyBorder="1" applyAlignment="1" applyProtection="1">
      <alignment horizontal="right"/>
    </xf>
    <xf numFmtId="0" fontId="19" fillId="2" borderId="0" xfId="4" applyFont="1" applyFill="1" applyProtection="1"/>
    <xf numFmtId="1" fontId="15" fillId="2" borderId="0" xfId="0" applyNumberFormat="1" applyFont="1" applyFill="1" applyBorder="1" applyProtection="1"/>
    <xf numFmtId="0" fontId="6" fillId="2" borderId="41" xfId="0" applyFont="1" applyFill="1" applyBorder="1" applyAlignment="1" applyProtection="1">
      <alignment horizontal="right"/>
    </xf>
    <xf numFmtId="165" fontId="4" fillId="2" borderId="6" xfId="0" applyNumberFormat="1" applyFont="1" applyFill="1" applyBorder="1" applyAlignment="1" applyProtection="1">
      <alignment horizontal="center" vertical="center" wrapText="1"/>
    </xf>
    <xf numFmtId="0" fontId="4" fillId="2" borderId="6" xfId="0" applyFont="1" applyFill="1" applyBorder="1" applyAlignment="1" applyProtection="1">
      <alignment horizontal="center"/>
    </xf>
    <xf numFmtId="0" fontId="2" fillId="2" borderId="6" xfId="0" applyFont="1" applyFill="1" applyBorder="1" applyProtection="1"/>
    <xf numFmtId="0" fontId="4" fillId="2" borderId="6" xfId="0" applyFont="1" applyFill="1" applyBorder="1" applyAlignment="1" applyProtection="1"/>
    <xf numFmtId="4" fontId="4" fillId="2" borderId="6" xfId="0" applyNumberFormat="1" applyFont="1" applyFill="1" applyBorder="1" applyAlignment="1" applyProtection="1"/>
    <xf numFmtId="1" fontId="4" fillId="2" borderId="6" xfId="0" applyNumberFormat="1" applyFont="1" applyFill="1" applyBorder="1" applyAlignment="1" applyProtection="1">
      <alignment horizontal="right"/>
    </xf>
    <xf numFmtId="1" fontId="3" fillId="2" borderId="6" xfId="0" quotePrefix="1" applyNumberFormat="1" applyFont="1" applyFill="1" applyBorder="1" applyAlignment="1" applyProtection="1">
      <alignment horizontal="right"/>
    </xf>
    <xf numFmtId="1" fontId="4" fillId="2" borderId="0" xfId="0" applyNumberFormat="1" applyFont="1" applyFill="1" applyBorder="1" applyAlignment="1" applyProtection="1">
      <alignment horizontal="right"/>
    </xf>
    <xf numFmtId="0" fontId="34" fillId="2" borderId="0" xfId="5" applyFont="1" applyFill="1" applyProtection="1"/>
    <xf numFmtId="0" fontId="3" fillId="2" borderId="0" xfId="0" applyFont="1" applyFill="1" applyAlignment="1" applyProtection="1">
      <alignment horizontal="center" vertical="center"/>
    </xf>
    <xf numFmtId="0" fontId="35" fillId="2" borderId="0" xfId="4" applyFont="1" applyFill="1" applyBorder="1" applyAlignment="1" applyProtection="1">
      <alignment horizontal="left"/>
    </xf>
    <xf numFmtId="0" fontId="23" fillId="17" borderId="0" xfId="4" applyFont="1" applyFill="1" applyAlignment="1" applyProtection="1">
      <alignment horizontal="left"/>
    </xf>
    <xf numFmtId="0" fontId="8" fillId="2" borderId="0" xfId="2" quotePrefix="1" applyFont="1" applyFill="1" applyAlignment="1" applyProtection="1"/>
    <xf numFmtId="0" fontId="37" fillId="2" borderId="0" xfId="5" applyFont="1" applyFill="1" applyAlignment="1" applyProtection="1">
      <alignment horizontal="right"/>
    </xf>
    <xf numFmtId="0" fontId="38" fillId="2" borderId="0" xfId="4" applyFont="1" applyFill="1" applyBorder="1" applyAlignment="1" applyProtection="1">
      <alignment horizontal="left"/>
    </xf>
    <xf numFmtId="0" fontId="39" fillId="2" borderId="0" xfId="0" applyFont="1" applyFill="1" applyAlignment="1" applyProtection="1"/>
    <xf numFmtId="0" fontId="40" fillId="2" borderId="0" xfId="0" applyFont="1" applyFill="1" applyAlignment="1" applyProtection="1">
      <alignment horizontal="center"/>
    </xf>
    <xf numFmtId="3" fontId="11" fillId="2" borderId="86" xfId="0" quotePrefix="1" applyNumberFormat="1" applyFont="1" applyFill="1" applyBorder="1" applyAlignment="1" applyProtection="1">
      <alignment horizontal="center"/>
    </xf>
    <xf numFmtId="1" fontId="3" fillId="0" borderId="40" xfId="0" quotePrefix="1" applyNumberFormat="1" applyFont="1" applyBorder="1" applyAlignment="1" applyProtection="1"/>
    <xf numFmtId="0" fontId="4" fillId="3" borderId="0" xfId="0" applyFont="1" applyFill="1" applyProtection="1"/>
    <xf numFmtId="166" fontId="4" fillId="3" borderId="0" xfId="0" applyNumberFormat="1" applyFont="1" applyFill="1" applyAlignment="1" applyProtection="1">
      <alignment horizontal="center"/>
    </xf>
    <xf numFmtId="3" fontId="3" fillId="12" borderId="23" xfId="0" applyNumberFormat="1" applyFont="1" applyFill="1" applyBorder="1" applyAlignment="1" applyProtection="1"/>
    <xf numFmtId="0" fontId="6" fillId="2" borderId="42" xfId="0" applyFont="1" applyFill="1" applyBorder="1" applyAlignment="1" applyProtection="1">
      <alignment horizontal="right"/>
    </xf>
    <xf numFmtId="3" fontId="3" fillId="12" borderId="63" xfId="0" applyNumberFormat="1" applyFont="1" applyFill="1" applyBorder="1" applyAlignment="1" applyProtection="1"/>
    <xf numFmtId="0" fontId="3" fillId="18" borderId="87" xfId="0" applyFont="1" applyFill="1" applyBorder="1" applyAlignment="1" applyProtection="1">
      <alignment horizontal="left"/>
    </xf>
    <xf numFmtId="3" fontId="3" fillId="18" borderId="88" xfId="0" applyNumberFormat="1" applyFont="1" applyFill="1" applyBorder="1" applyAlignment="1" applyProtection="1"/>
    <xf numFmtId="3" fontId="3" fillId="18" borderId="89" xfId="0" applyNumberFormat="1" applyFont="1" applyFill="1" applyBorder="1" applyAlignment="1" applyProtection="1"/>
    <xf numFmtId="0" fontId="4" fillId="18" borderId="0" xfId="0" applyFont="1" applyFill="1" applyProtection="1"/>
    <xf numFmtId="0" fontId="2" fillId="3" borderId="0" xfId="0" applyFont="1" applyFill="1" applyAlignment="1" applyProtection="1">
      <alignment horizontal="right"/>
    </xf>
    <xf numFmtId="0" fontId="2" fillId="18" borderId="0" xfId="0" applyFont="1" applyFill="1" applyAlignment="1" applyProtection="1">
      <alignment horizontal="left"/>
    </xf>
    <xf numFmtId="0" fontId="42" fillId="15" borderId="0" xfId="2" applyFont="1" applyFill="1" applyProtection="1"/>
    <xf numFmtId="0" fontId="43" fillId="15" borderId="0" xfId="2" applyFont="1" applyFill="1" applyBorder="1" applyAlignment="1">
      <alignment vertical="center"/>
    </xf>
    <xf numFmtId="0" fontId="42" fillId="15" borderId="0" xfId="2" applyFont="1" applyFill="1" applyBorder="1" applyAlignment="1">
      <alignment vertical="center"/>
    </xf>
    <xf numFmtId="0" fontId="42" fillId="15" borderId="0" xfId="2" applyFont="1" applyFill="1" applyBorder="1" applyAlignment="1" applyProtection="1">
      <alignment vertical="center"/>
    </xf>
    <xf numFmtId="0" fontId="43" fillId="15" borderId="0" xfId="2" applyFont="1" applyFill="1" applyBorder="1" applyAlignment="1">
      <alignment horizontal="center" vertical="center"/>
    </xf>
    <xf numFmtId="4" fontId="42" fillId="15" borderId="0" xfId="2" applyNumberFormat="1" applyFont="1" applyFill="1" applyAlignment="1" applyProtection="1">
      <alignment vertical="center"/>
    </xf>
    <xf numFmtId="4" fontId="42" fillId="0" borderId="0" xfId="2" applyNumberFormat="1" applyFont="1" applyFill="1" applyAlignment="1" applyProtection="1">
      <alignment vertical="center"/>
    </xf>
    <xf numFmtId="0" fontId="42" fillId="0" borderId="0" xfId="2" applyFont="1" applyFill="1" applyBorder="1" applyAlignment="1" applyProtection="1">
      <alignment vertical="center"/>
    </xf>
    <xf numFmtId="0" fontId="42" fillId="0" borderId="0" xfId="2" applyFont="1" applyFill="1" applyProtection="1"/>
    <xf numFmtId="0" fontId="43" fillId="0" borderId="0" xfId="2" applyFont="1" applyFill="1" applyBorder="1" applyAlignment="1" applyProtection="1">
      <alignment horizontal="center" vertical="center"/>
    </xf>
    <xf numFmtId="0" fontId="42" fillId="15" borderId="0" xfId="2" applyFont="1" applyFill="1"/>
    <xf numFmtId="0" fontId="42" fillId="0" borderId="0" xfId="2" applyFont="1" applyFill="1"/>
    <xf numFmtId="0" fontId="9" fillId="20" borderId="93" xfId="2" applyFont="1" applyFill="1" applyBorder="1"/>
    <xf numFmtId="0" fontId="9" fillId="20" borderId="0" xfId="2" applyFont="1" applyFill="1" applyBorder="1"/>
    <xf numFmtId="0" fontId="9" fillId="20" borderId="94" xfId="2" applyFont="1" applyFill="1" applyBorder="1"/>
    <xf numFmtId="0" fontId="37" fillId="20" borderId="93" xfId="2" applyFont="1" applyFill="1" applyBorder="1" applyAlignment="1">
      <alignment horizontal="right"/>
    </xf>
    <xf numFmtId="0" fontId="44" fillId="20" borderId="0" xfId="2" applyFont="1" applyFill="1" applyBorder="1"/>
    <xf numFmtId="167" fontId="37" fillId="20" borderId="0" xfId="2" applyNumberFormat="1" applyFont="1" applyFill="1" applyBorder="1" applyAlignment="1">
      <alignment horizontal="right"/>
    </xf>
    <xf numFmtId="0" fontId="45" fillId="20" borderId="0" xfId="2" applyFont="1" applyFill="1" applyBorder="1"/>
    <xf numFmtId="0" fontId="46" fillId="20" borderId="0" xfId="2" applyFont="1" applyFill="1" applyBorder="1"/>
    <xf numFmtId="0" fontId="45" fillId="20" borderId="94" xfId="2" applyFont="1" applyFill="1" applyBorder="1"/>
    <xf numFmtId="0" fontId="37" fillId="20" borderId="0" xfId="2" applyFont="1" applyFill="1" applyBorder="1"/>
    <xf numFmtId="0" fontId="49" fillId="20" borderId="0" xfId="2" applyFont="1" applyFill="1" applyBorder="1"/>
    <xf numFmtId="0" fontId="49" fillId="20" borderId="94" xfId="2" applyFont="1" applyFill="1" applyBorder="1"/>
    <xf numFmtId="0" fontId="47" fillId="20" borderId="0" xfId="2" applyFont="1" applyFill="1" applyBorder="1"/>
    <xf numFmtId="0" fontId="27" fillId="20" borderId="0" xfId="2" applyFont="1" applyFill="1" applyBorder="1"/>
    <xf numFmtId="0" fontId="48" fillId="20" borderId="0" xfId="2" applyFont="1" applyFill="1" applyBorder="1"/>
    <xf numFmtId="0" fontId="9" fillId="0" borderId="0" xfId="2" applyFont="1" applyFill="1"/>
    <xf numFmtId="0" fontId="54" fillId="20" borderId="0" xfId="2" applyFont="1" applyFill="1" applyBorder="1"/>
    <xf numFmtId="0" fontId="54" fillId="20" borderId="94" xfId="2" applyFont="1" applyFill="1" applyBorder="1"/>
    <xf numFmtId="0" fontId="9" fillId="20" borderId="97" xfId="2" applyFont="1" applyFill="1" applyBorder="1"/>
    <xf numFmtId="0" fontId="9" fillId="20" borderId="98" xfId="2" applyFont="1" applyFill="1" applyBorder="1"/>
    <xf numFmtId="0" fontId="50" fillId="20" borderId="98" xfId="2" applyFont="1" applyFill="1" applyBorder="1"/>
    <xf numFmtId="0" fontId="9" fillId="20" borderId="99" xfId="2" applyFont="1" applyFill="1" applyBorder="1"/>
    <xf numFmtId="0" fontId="9" fillId="15" borderId="0" xfId="2" applyFont="1" applyFill="1"/>
    <xf numFmtId="0" fontId="58" fillId="20" borderId="0" xfId="2" applyFont="1" applyFill="1" applyBorder="1"/>
    <xf numFmtId="164" fontId="62" fillId="2" borderId="1" xfId="4" applyNumberFormat="1" applyFont="1" applyFill="1" applyBorder="1" applyAlignment="1" applyProtection="1">
      <alignment horizontal="center" vertical="center"/>
    </xf>
    <xf numFmtId="0" fontId="3" fillId="3" borderId="100" xfId="0" applyFont="1" applyFill="1" applyBorder="1" applyProtection="1"/>
    <xf numFmtId="0" fontId="3" fillId="3" borderId="101" xfId="0" applyFont="1" applyFill="1" applyBorder="1" applyProtection="1"/>
    <xf numFmtId="0" fontId="3" fillId="3" borderId="102" xfId="0" applyFont="1" applyFill="1" applyBorder="1" applyProtection="1"/>
    <xf numFmtId="0" fontId="3" fillId="3" borderId="103" xfId="0" applyFont="1" applyFill="1" applyBorder="1" applyProtection="1"/>
    <xf numFmtId="0" fontId="3" fillId="3" borderId="104" xfId="0" applyFont="1" applyFill="1" applyBorder="1" applyProtection="1"/>
    <xf numFmtId="0" fontId="3" fillId="3" borderId="86" xfId="0" applyFont="1" applyFill="1" applyBorder="1" applyProtection="1"/>
    <xf numFmtId="0" fontId="33" fillId="3" borderId="0" xfId="0" applyFont="1" applyFill="1" applyAlignment="1" applyProtection="1">
      <alignment horizontal="center"/>
      <protection locked="0"/>
    </xf>
    <xf numFmtId="0" fontId="24" fillId="20" borderId="0" xfId="2" applyFont="1" applyFill="1" applyBorder="1"/>
    <xf numFmtId="0" fontId="51" fillId="3" borderId="100" xfId="2" applyFont="1" applyFill="1" applyBorder="1"/>
    <xf numFmtId="0" fontId="9" fillId="3" borderId="96" xfId="2" applyFont="1" applyFill="1" applyBorder="1"/>
    <xf numFmtId="0" fontId="51" fillId="3" borderId="104" xfId="2" applyFont="1" applyFill="1" applyBorder="1"/>
    <xf numFmtId="0" fontId="9" fillId="3" borderId="95" xfId="2" applyFont="1" applyFill="1" applyBorder="1"/>
    <xf numFmtId="0" fontId="9" fillId="3" borderId="86" xfId="2" applyFont="1" applyFill="1" applyBorder="1"/>
    <xf numFmtId="170" fontId="36" fillId="3" borderId="101" xfId="2" applyNumberFormat="1" applyFont="1" applyFill="1" applyBorder="1" applyAlignment="1">
      <alignment horizontal="center"/>
    </xf>
    <xf numFmtId="169" fontId="53" fillId="20" borderId="0" xfId="2" applyNumberFormat="1" applyFont="1" applyFill="1" applyBorder="1"/>
    <xf numFmtId="166" fontId="4" fillId="18" borderId="0" xfId="0" applyNumberFormat="1" applyFont="1" applyFill="1" applyAlignment="1" applyProtection="1">
      <alignment horizontal="center"/>
      <protection locked="0"/>
    </xf>
    <xf numFmtId="0" fontId="4" fillId="18" borderId="0" xfId="0" applyFont="1" applyFill="1" applyAlignment="1" applyProtection="1">
      <alignment horizontal="center"/>
      <protection locked="0"/>
    </xf>
    <xf numFmtId="0" fontId="4" fillId="18" borderId="0" xfId="0" applyFont="1" applyFill="1" applyAlignment="1" applyProtection="1">
      <alignment horizontal="center"/>
    </xf>
    <xf numFmtId="0" fontId="3" fillId="18" borderId="0" xfId="0" applyFont="1" applyFill="1" applyAlignment="1" applyProtection="1">
      <alignment horizontal="center"/>
    </xf>
    <xf numFmtId="0" fontId="27" fillId="20" borderId="94" xfId="2" applyFont="1" applyFill="1" applyBorder="1"/>
    <xf numFmtId="0" fontId="9" fillId="3" borderId="0" xfId="2" applyFont="1" applyFill="1" applyBorder="1"/>
    <xf numFmtId="0" fontId="27" fillId="3" borderId="86" xfId="2" applyFont="1" applyFill="1" applyBorder="1"/>
    <xf numFmtId="0" fontId="23" fillId="3" borderId="96" xfId="2" applyFont="1" applyFill="1" applyBorder="1"/>
    <xf numFmtId="171" fontId="23" fillId="3" borderId="96" xfId="2" applyNumberFormat="1" applyFont="1" applyFill="1" applyBorder="1" applyAlignment="1">
      <alignment horizontal="left"/>
    </xf>
    <xf numFmtId="171" fontId="23" fillId="3" borderId="101" xfId="2" applyNumberFormat="1" applyFont="1" applyFill="1" applyBorder="1" applyAlignment="1">
      <alignment horizontal="left"/>
    </xf>
    <xf numFmtId="169" fontId="53" fillId="3" borderId="0" xfId="2" applyNumberFormat="1" applyFont="1" applyFill="1" applyBorder="1"/>
    <xf numFmtId="0" fontId="27" fillId="3" borderId="0" xfId="2" applyFont="1" applyFill="1" applyBorder="1"/>
    <xf numFmtId="0" fontId="27" fillId="3" borderId="103" xfId="2" applyFont="1" applyFill="1" applyBorder="1"/>
    <xf numFmtId="169" fontId="53" fillId="3" borderId="95" xfId="2" applyNumberFormat="1" applyFont="1" applyFill="1" applyBorder="1"/>
    <xf numFmtId="168" fontId="53" fillId="3" borderId="0" xfId="2" applyNumberFormat="1" applyFont="1" applyFill="1" applyBorder="1" applyAlignment="1">
      <alignment horizontal="center"/>
    </xf>
    <xf numFmtId="0" fontId="24" fillId="3" borderId="0" xfId="2" applyFont="1" applyFill="1" applyBorder="1"/>
    <xf numFmtId="0" fontId="24" fillId="3" borderId="103" xfId="2" applyFont="1" applyFill="1" applyBorder="1"/>
    <xf numFmtId="168" fontId="53" fillId="3" borderId="95" xfId="2" applyNumberFormat="1" applyFont="1" applyFill="1" applyBorder="1" applyAlignment="1">
      <alignment horizontal="left"/>
    </xf>
    <xf numFmtId="3" fontId="16" fillId="2" borderId="42" xfId="0" applyNumberFormat="1" applyFont="1" applyFill="1" applyBorder="1" applyAlignment="1" applyProtection="1">
      <alignment horizontal="center" vertical="center"/>
    </xf>
    <xf numFmtId="172" fontId="4" fillId="2" borderId="69" xfId="0" quotePrefix="1" applyNumberFormat="1" applyFont="1" applyFill="1" applyBorder="1" applyAlignment="1" applyProtection="1">
      <alignment horizontal="center"/>
    </xf>
    <xf numFmtId="172" fontId="4" fillId="5" borderId="7" xfId="0" quotePrefix="1" applyNumberFormat="1" applyFont="1" applyFill="1" applyBorder="1" applyAlignment="1" applyProtection="1">
      <alignment horizontal="center" wrapText="1"/>
    </xf>
    <xf numFmtId="171" fontId="4" fillId="5" borderId="13" xfId="0" quotePrefix="1" applyNumberFormat="1" applyFont="1" applyFill="1" applyBorder="1" applyAlignment="1" applyProtection="1">
      <alignment horizontal="center"/>
    </xf>
    <xf numFmtId="172" fontId="66" fillId="13" borderId="7" xfId="0" quotePrefix="1" applyNumberFormat="1" applyFont="1" applyFill="1" applyBorder="1" applyAlignment="1" applyProtection="1">
      <alignment horizontal="center" wrapText="1"/>
    </xf>
    <xf numFmtId="172" fontId="66" fillId="13" borderId="7" xfId="0" quotePrefix="1" applyNumberFormat="1" applyFont="1" applyFill="1" applyBorder="1" applyAlignment="1" applyProtection="1">
      <alignment horizontal="center" vertical="center" wrapText="1"/>
    </xf>
    <xf numFmtId="171" fontId="66" fillId="13" borderId="13" xfId="0" quotePrefix="1" applyNumberFormat="1" applyFont="1" applyFill="1" applyBorder="1" applyAlignment="1" applyProtection="1">
      <alignment horizontal="center"/>
    </xf>
    <xf numFmtId="172" fontId="18" fillId="14" borderId="7" xfId="0" quotePrefix="1" applyNumberFormat="1" applyFont="1" applyFill="1" applyBorder="1" applyAlignment="1" applyProtection="1">
      <alignment horizontal="center" wrapText="1"/>
    </xf>
    <xf numFmtId="171" fontId="18" fillId="14" borderId="13" xfId="0" quotePrefix="1" applyNumberFormat="1" applyFont="1" applyFill="1" applyBorder="1" applyAlignment="1" applyProtection="1">
      <alignment horizontal="center"/>
    </xf>
    <xf numFmtId="173" fontId="65" fillId="5" borderId="13" xfId="0" quotePrefix="1" applyNumberFormat="1" applyFont="1" applyFill="1" applyBorder="1" applyAlignment="1" applyProtection="1">
      <alignment horizontal="center"/>
    </xf>
    <xf numFmtId="172" fontId="4" fillId="2" borderId="56" xfId="0" quotePrefix="1" applyNumberFormat="1" applyFont="1" applyFill="1" applyBorder="1" applyAlignment="1" applyProtection="1">
      <alignment horizontal="center" wrapText="1"/>
    </xf>
    <xf numFmtId="171" fontId="4" fillId="2" borderId="84" xfId="0" quotePrefix="1" applyNumberFormat="1" applyFont="1" applyFill="1" applyBorder="1" applyAlignment="1" applyProtection="1">
      <alignment horizontal="center"/>
    </xf>
    <xf numFmtId="172" fontId="67" fillId="5" borderId="7" xfId="0" quotePrefix="1" applyNumberFormat="1" applyFont="1" applyFill="1" applyBorder="1" applyAlignment="1" applyProtection="1">
      <alignment horizontal="center" vertical="center" wrapText="1"/>
    </xf>
    <xf numFmtId="0" fontId="9" fillId="2" borderId="0" xfId="2" applyFont="1" applyFill="1" applyBorder="1"/>
    <xf numFmtId="170" fontId="36" fillId="2" borderId="0" xfId="2" applyNumberFormat="1" applyFont="1" applyFill="1" applyBorder="1" applyAlignment="1">
      <alignment horizontal="center"/>
    </xf>
    <xf numFmtId="0" fontId="68" fillId="3" borderId="0" xfId="0" applyFont="1" applyFill="1" applyBorder="1" applyProtection="1"/>
    <xf numFmtId="172" fontId="65" fillId="5" borderId="7" xfId="0" quotePrefix="1" applyNumberFormat="1" applyFont="1" applyFill="1" applyBorder="1" applyAlignment="1" applyProtection="1">
      <alignment horizontal="center" wrapText="1"/>
    </xf>
    <xf numFmtId="171" fontId="65" fillId="5" borderId="13" xfId="0" quotePrefix="1" applyNumberFormat="1" applyFont="1" applyFill="1" applyBorder="1" applyAlignment="1" applyProtection="1">
      <alignment horizontal="center"/>
    </xf>
    <xf numFmtId="0" fontId="69" fillId="2" borderId="0" xfId="0" applyFont="1" applyFill="1" applyBorder="1" applyProtection="1"/>
    <xf numFmtId="0" fontId="69" fillId="2" borderId="0" xfId="0" applyFont="1" applyFill="1" applyProtection="1"/>
    <xf numFmtId="0" fontId="9" fillId="20" borderId="105" xfId="2" applyFont="1" applyFill="1" applyBorder="1"/>
    <xf numFmtId="167" fontId="37" fillId="20" borderId="95" xfId="2" applyNumberFormat="1" applyFont="1" applyFill="1" applyBorder="1" applyAlignment="1">
      <alignment horizontal="right"/>
    </xf>
    <xf numFmtId="0" fontId="9" fillId="20" borderId="95" xfId="2" applyFont="1" applyFill="1" applyBorder="1"/>
    <xf numFmtId="0" fontId="9" fillId="20" borderId="106" xfId="2" applyFont="1" applyFill="1" applyBorder="1"/>
    <xf numFmtId="3" fontId="3" fillId="12" borderId="16" xfId="0" applyNumberFormat="1" applyFont="1" applyFill="1" applyBorder="1" applyAlignment="1" applyProtection="1">
      <protection locked="0"/>
    </xf>
    <xf numFmtId="0" fontId="73" fillId="21" borderId="0" xfId="0" quotePrefix="1" applyFont="1" applyFill="1" applyAlignment="1" applyProtection="1">
      <alignment horizontal="center"/>
    </xf>
    <xf numFmtId="164" fontId="8" fillId="2" borderId="1" xfId="2" applyNumberFormat="1" applyFont="1" applyFill="1" applyBorder="1" applyAlignment="1" applyProtection="1">
      <alignment horizontal="center" vertical="center"/>
    </xf>
    <xf numFmtId="164" fontId="28" fillId="2" borderId="1" xfId="2" applyNumberFormat="1" applyFont="1" applyFill="1" applyBorder="1" applyAlignment="1" applyProtection="1">
      <alignment horizontal="center" vertical="center"/>
      <protection locked="0"/>
    </xf>
    <xf numFmtId="0" fontId="21" fillId="19" borderId="90" xfId="2" applyFont="1" applyFill="1" applyBorder="1"/>
    <xf numFmtId="0" fontId="27" fillId="19" borderId="91" xfId="2" applyFont="1" applyFill="1" applyBorder="1"/>
    <xf numFmtId="0" fontId="27" fillId="19" borderId="92" xfId="2" applyFont="1" applyFill="1" applyBorder="1"/>
    <xf numFmtId="0" fontId="37" fillId="20" borderId="107" xfId="2" applyFont="1" applyFill="1" applyBorder="1" applyAlignment="1">
      <alignment horizontal="right"/>
    </xf>
    <xf numFmtId="0" fontId="37" fillId="20" borderId="96" xfId="2" applyFont="1" applyFill="1" applyBorder="1"/>
    <xf numFmtId="0" fontId="9" fillId="20" borderId="96" xfId="2" applyFont="1" applyFill="1" applyBorder="1"/>
    <xf numFmtId="0" fontId="27" fillId="20" borderId="96" xfId="2" applyFont="1" applyFill="1" applyBorder="1"/>
    <xf numFmtId="0" fontId="9" fillId="20" borderId="108" xfId="2" applyFont="1" applyFill="1" applyBorder="1"/>
    <xf numFmtId="0" fontId="58" fillId="20" borderId="95" xfId="2" applyFont="1" applyFill="1" applyBorder="1"/>
    <xf numFmtId="0" fontId="46" fillId="20" borderId="95" xfId="2" applyFont="1" applyFill="1" applyBorder="1"/>
    <xf numFmtId="0" fontId="9" fillId="3" borderId="0" xfId="2" quotePrefix="1" applyFont="1" applyFill="1" applyBorder="1"/>
    <xf numFmtId="0" fontId="9" fillId="3" borderId="94" xfId="2" applyFont="1" applyFill="1" applyBorder="1"/>
    <xf numFmtId="0" fontId="9" fillId="20" borderId="0" xfId="2" quotePrefix="1" applyFont="1" applyFill="1" applyBorder="1"/>
    <xf numFmtId="0" fontId="23" fillId="20" borderId="0" xfId="2" applyFont="1" applyFill="1" applyBorder="1"/>
    <xf numFmtId="0" fontId="78" fillId="20" borderId="0" xfId="2" applyFont="1" applyFill="1" applyBorder="1"/>
    <xf numFmtId="0" fontId="23" fillId="3" borderId="100" xfId="2" applyFont="1" applyFill="1" applyBorder="1"/>
    <xf numFmtId="0" fontId="23" fillId="3" borderId="102" xfId="2" applyFont="1" applyFill="1" applyBorder="1"/>
    <xf numFmtId="0" fontId="23" fillId="3" borderId="104" xfId="2" applyFont="1" applyFill="1" applyBorder="1"/>
    <xf numFmtId="0" fontId="23" fillId="3" borderId="0" xfId="2" applyFont="1" applyFill="1" applyBorder="1"/>
    <xf numFmtId="1" fontId="22" fillId="2" borderId="1" xfId="5" quotePrefix="1" applyNumberFormat="1" applyFont="1" applyFill="1" applyBorder="1" applyAlignment="1" applyProtection="1">
      <alignment horizontal="center" vertical="center"/>
      <protection locked="0"/>
    </xf>
    <xf numFmtId="0" fontId="3" fillId="0" borderId="0" xfId="2" applyFont="1" applyFill="1" applyAlignment="1" applyProtection="1">
      <alignment vertical="top"/>
    </xf>
    <xf numFmtId="0" fontId="3" fillId="0" borderId="0" xfId="2" applyFont="1" applyFill="1" applyAlignment="1" applyProtection="1">
      <alignment horizontal="center" vertical="top"/>
    </xf>
    <xf numFmtId="3" fontId="3" fillId="0" borderId="1" xfId="9" applyNumberFormat="1" applyFont="1" applyFill="1" applyBorder="1" applyAlignment="1">
      <alignment horizontal="right"/>
    </xf>
    <xf numFmtId="0" fontId="3" fillId="0" borderId="1" xfId="9" applyFont="1" applyFill="1" applyBorder="1" applyAlignment="1">
      <alignment horizontal="center"/>
    </xf>
    <xf numFmtId="174" fontId="5" fillId="0" borderId="47" xfId="10" quotePrefix="1" applyNumberFormat="1" applyFont="1" applyFill="1" applyBorder="1" applyAlignment="1" applyProtection="1">
      <alignment horizontal="center" vertical="center"/>
    </xf>
    <xf numFmtId="0" fontId="9" fillId="0" borderId="31" xfId="2" applyFont="1" applyBorder="1" applyAlignment="1">
      <alignment horizontal="center" vertical="center"/>
    </xf>
    <xf numFmtId="0" fontId="83" fillId="0" borderId="31" xfId="7" quotePrefix="1" applyFont="1" applyBorder="1" applyAlignment="1" applyProtection="1">
      <alignment horizontal="center" vertical="center"/>
    </xf>
    <xf numFmtId="0" fontId="9" fillId="0" borderId="31" xfId="2" applyFont="1" applyBorder="1" applyAlignment="1" applyProtection="1">
      <alignment horizontal="center" vertical="center"/>
      <protection locked="0"/>
    </xf>
    <xf numFmtId="174" fontId="84" fillId="22" borderId="109" xfId="10" applyNumberFormat="1" applyFont="1" applyFill="1" applyBorder="1" applyAlignment="1" applyProtection="1">
      <alignment horizontal="center" vertical="center"/>
    </xf>
    <xf numFmtId="3" fontId="87" fillId="0" borderId="22" xfId="7" applyNumberFormat="1" applyFont="1" applyBorder="1" applyAlignment="1" applyProtection="1">
      <alignment vertical="center"/>
    </xf>
    <xf numFmtId="174" fontId="84" fillId="22" borderId="6" xfId="10" applyNumberFormat="1" applyFont="1" applyFill="1" applyBorder="1" applyAlignment="1" applyProtection="1">
      <alignment horizontal="center" vertical="center"/>
    </xf>
    <xf numFmtId="3" fontId="87" fillId="0" borderId="8" xfId="7" applyNumberFormat="1" applyFont="1" applyBorder="1" applyAlignment="1" applyProtection="1">
      <alignment vertical="center"/>
    </xf>
    <xf numFmtId="3" fontId="87" fillId="0" borderId="13" xfId="7" applyNumberFormat="1" applyFont="1" applyBorder="1" applyAlignment="1" applyProtection="1">
      <alignment vertical="center"/>
    </xf>
    <xf numFmtId="165" fontId="4" fillId="0" borderId="47" xfId="10" applyNumberFormat="1" applyFont="1" applyFill="1" applyBorder="1" applyAlignment="1" applyProtection="1">
      <alignment horizontal="right" vertical="center"/>
    </xf>
    <xf numFmtId="3" fontId="5" fillId="0" borderId="31" xfId="7" applyNumberFormat="1" applyFont="1" applyBorder="1" applyAlignment="1" applyProtection="1">
      <alignment vertical="center"/>
    </xf>
    <xf numFmtId="3" fontId="0" fillId="0" borderId="0" xfId="0" applyNumberFormat="1"/>
    <xf numFmtId="0" fontId="9" fillId="0" borderId="31" xfId="2" applyFont="1" applyBorder="1" applyAlignment="1">
      <alignment horizontal="center" vertical="center" wrapText="1"/>
    </xf>
    <xf numFmtId="0" fontId="15" fillId="0" borderId="116" xfId="0" applyFont="1" applyBorder="1" applyAlignment="1">
      <alignment horizontal="center" vertical="top"/>
    </xf>
    <xf numFmtId="0" fontId="15" fillId="0" borderId="9" xfId="0" applyFont="1" applyBorder="1" applyAlignment="1">
      <alignment horizontal="center" vertical="top" wrapText="1"/>
    </xf>
    <xf numFmtId="0" fontId="15" fillId="0" borderId="117" xfId="0" applyFont="1" applyBorder="1" applyAlignment="1">
      <alignment horizontal="center" vertical="top" wrapText="1"/>
    </xf>
    <xf numFmtId="0" fontId="3" fillId="0" borderId="118" xfId="9" applyFont="1" applyFill="1" applyBorder="1" applyAlignment="1">
      <alignment horizontal="center"/>
    </xf>
    <xf numFmtId="0" fontId="3" fillId="0" borderId="119" xfId="9" applyFont="1" applyFill="1" applyBorder="1" applyAlignment="1">
      <alignment horizontal="center"/>
    </xf>
    <xf numFmtId="0" fontId="3" fillId="0" borderId="118" xfId="9" applyFont="1" applyFill="1" applyBorder="1" applyAlignment="1">
      <alignment wrapText="1" shrinkToFit="1"/>
    </xf>
    <xf numFmtId="3" fontId="3" fillId="0" borderId="119" xfId="9" applyNumberFormat="1" applyFont="1" applyFill="1" applyBorder="1" applyAlignment="1">
      <alignment horizontal="right"/>
    </xf>
    <xf numFmtId="0" fontId="3" fillId="0" borderId="120" xfId="9" applyFont="1" applyFill="1" applyBorder="1" applyAlignment="1">
      <alignment wrapText="1" shrinkToFit="1"/>
    </xf>
    <xf numFmtId="3" fontId="3" fillId="0" borderId="43" xfId="9" applyNumberFormat="1" applyFont="1" applyFill="1" applyBorder="1" applyAlignment="1">
      <alignment horizontal="right"/>
    </xf>
    <xf numFmtId="3" fontId="3" fillId="0" borderId="121" xfId="9" applyNumberFormat="1" applyFont="1" applyFill="1" applyBorder="1" applyAlignment="1">
      <alignment horizontal="right"/>
    </xf>
    <xf numFmtId="0" fontId="88" fillId="22" borderId="6" xfId="7" applyFont="1" applyFill="1" applyBorder="1" applyAlignment="1" applyProtection="1">
      <alignment vertical="center" wrapText="1"/>
    </xf>
    <xf numFmtId="0" fontId="88" fillId="22" borderId="15" xfId="7" applyFont="1" applyFill="1" applyBorder="1" applyAlignment="1" applyProtection="1">
      <alignment vertical="center" wrapText="1"/>
    </xf>
    <xf numFmtId="0" fontId="88" fillId="22" borderId="15" xfId="7" quotePrefix="1" applyFont="1" applyFill="1" applyBorder="1" applyAlignment="1" applyProtection="1">
      <alignment vertical="center" wrapText="1"/>
    </xf>
    <xf numFmtId="3" fontId="89" fillId="0" borderId="8" xfId="7" applyNumberFormat="1" applyFont="1" applyBorder="1" applyAlignment="1" applyProtection="1">
      <alignment vertical="center"/>
    </xf>
    <xf numFmtId="169" fontId="53" fillId="2" borderId="0" xfId="2" applyNumberFormat="1" applyFont="1" applyFill="1" applyBorder="1" applyAlignment="1">
      <alignment horizontal="center"/>
    </xf>
    <xf numFmtId="168" fontId="60" fillId="2" borderId="0" xfId="2" applyNumberFormat="1" applyFont="1" applyFill="1" applyBorder="1" applyAlignment="1">
      <alignment horizontal="center"/>
    </xf>
    <xf numFmtId="170" fontId="53" fillId="3" borderId="96" xfId="2" applyNumberFormat="1" applyFont="1" applyFill="1" applyBorder="1" applyAlignment="1">
      <alignment horizontal="center"/>
    </xf>
    <xf numFmtId="169" fontId="8" fillId="2" borderId="0" xfId="2" applyNumberFormat="1" applyFont="1" applyFill="1" applyBorder="1" applyAlignment="1">
      <alignment horizontal="left"/>
    </xf>
    <xf numFmtId="170" fontId="8" fillId="2" borderId="96" xfId="2" applyNumberFormat="1" applyFont="1" applyFill="1" applyBorder="1" applyAlignment="1">
      <alignment horizontal="left"/>
    </xf>
    <xf numFmtId="170" fontId="53" fillId="20" borderId="0" xfId="2" applyNumberFormat="1" applyFont="1" applyFill="1" applyBorder="1" applyAlignment="1">
      <alignment horizontal="center"/>
    </xf>
    <xf numFmtId="0" fontId="75" fillId="2" borderId="82" xfId="8" applyFill="1" applyBorder="1" applyAlignment="1" applyProtection="1">
      <alignment horizontal="center"/>
      <protection locked="0"/>
    </xf>
    <xf numFmtId="0" fontId="30" fillId="2" borderId="40" xfId="4" applyFont="1" applyFill="1" applyBorder="1" applyAlignment="1" applyProtection="1">
      <alignment horizontal="center"/>
      <protection locked="0"/>
    </xf>
    <xf numFmtId="0" fontId="30" fillId="2" borderId="83" xfId="4" applyFont="1" applyFill="1" applyBorder="1" applyAlignment="1" applyProtection="1">
      <alignment horizontal="center"/>
      <protection locked="0"/>
    </xf>
    <xf numFmtId="3" fontId="16" fillId="3" borderId="42" xfId="0" applyNumberFormat="1" applyFont="1" applyFill="1" applyBorder="1" applyAlignment="1" applyProtection="1">
      <alignment horizontal="center" vertical="center"/>
    </xf>
    <xf numFmtId="1" fontId="15" fillId="3" borderId="41" xfId="0" applyNumberFormat="1" applyFont="1" applyFill="1" applyBorder="1" applyAlignment="1" applyProtection="1">
      <alignment horizontal="center"/>
      <protection locked="0"/>
    </xf>
    <xf numFmtId="164" fontId="75" fillId="2" borderId="82" xfId="8" applyNumberFormat="1" applyFill="1" applyBorder="1" applyAlignment="1" applyProtection="1">
      <alignment horizontal="center" vertical="center"/>
      <protection locked="0"/>
    </xf>
    <xf numFmtId="164" fontId="30" fillId="2" borderId="83" xfId="2" applyNumberFormat="1" applyFont="1" applyFill="1" applyBorder="1" applyAlignment="1" applyProtection="1">
      <alignment horizontal="center" vertical="center"/>
      <protection locked="0"/>
    </xf>
    <xf numFmtId="1" fontId="15" fillId="2" borderId="41" xfId="0" applyNumberFormat="1" applyFont="1" applyFill="1" applyBorder="1" applyAlignment="1" applyProtection="1">
      <alignment horizontal="center"/>
    </xf>
    <xf numFmtId="3" fontId="16" fillId="2" borderId="42" xfId="0" applyNumberFormat="1" applyFont="1" applyFill="1" applyBorder="1" applyAlignment="1" applyProtection="1">
      <alignment horizontal="center" vertical="center"/>
    </xf>
    <xf numFmtId="0" fontId="4" fillId="0" borderId="47" xfId="10" applyFont="1" applyFill="1" applyBorder="1" applyAlignment="1" applyProtection="1">
      <alignment horizontal="center" vertical="center" wrapText="1"/>
    </xf>
    <xf numFmtId="0" fontId="0" fillId="0" borderId="35" xfId="0" applyBorder="1" applyAlignment="1">
      <alignment horizontal="center" vertical="center" wrapText="1"/>
    </xf>
    <xf numFmtId="0" fontId="5" fillId="0" borderId="47" xfId="7" applyFont="1" applyBorder="1" applyAlignment="1" applyProtection="1">
      <alignment horizontal="center" vertical="center" wrapText="1"/>
    </xf>
    <xf numFmtId="0" fontId="37" fillId="0" borderId="47" xfId="10" applyFont="1" applyFill="1" applyBorder="1" applyAlignment="1">
      <alignment horizontal="center" vertical="center" wrapText="1"/>
    </xf>
    <xf numFmtId="0" fontId="85" fillId="22" borderId="110" xfId="7" applyFont="1" applyFill="1" applyBorder="1" applyAlignment="1" applyProtection="1">
      <alignment vertical="center" wrapText="1"/>
    </xf>
    <xf numFmtId="0" fontId="86" fillId="22" borderId="111" xfId="7" applyFont="1" applyFill="1" applyBorder="1" applyAlignment="1" applyProtection="1">
      <alignment vertical="center" wrapText="1"/>
    </xf>
    <xf numFmtId="0" fontId="85" fillId="22" borderId="112" xfId="7" applyFont="1" applyFill="1" applyBorder="1" applyAlignment="1" applyProtection="1">
      <alignment horizontal="left" vertical="center"/>
    </xf>
    <xf numFmtId="0" fontId="85" fillId="22" borderId="113" xfId="7" applyFont="1" applyFill="1" applyBorder="1" applyAlignment="1" applyProtection="1">
      <alignment horizontal="left" vertical="center"/>
    </xf>
    <xf numFmtId="0" fontId="85" fillId="22" borderId="112" xfId="7" applyFont="1" applyFill="1" applyBorder="1" applyAlignment="1" applyProtection="1">
      <alignment vertical="center" wrapText="1"/>
    </xf>
    <xf numFmtId="0" fontId="86" fillId="22" borderId="113" xfId="7" applyFont="1" applyFill="1" applyBorder="1" applyAlignment="1" applyProtection="1">
      <alignment vertical="center" wrapText="1"/>
    </xf>
    <xf numFmtId="0" fontId="85" fillId="22" borderId="112" xfId="7" applyFont="1" applyFill="1" applyBorder="1" applyAlignment="1" applyProtection="1">
      <alignment horizontal="left" wrapText="1"/>
    </xf>
    <xf numFmtId="0" fontId="85" fillId="22" borderId="113" xfId="7" applyFont="1" applyFill="1" applyBorder="1" applyAlignment="1" applyProtection="1">
      <alignment horizontal="left" wrapText="1"/>
    </xf>
    <xf numFmtId="0" fontId="85" fillId="22" borderId="6" xfId="10" applyFont="1" applyFill="1" applyBorder="1" applyAlignment="1" applyProtection="1">
      <alignment horizontal="left" vertical="center" wrapText="1"/>
    </xf>
    <xf numFmtId="0" fontId="85" fillId="22" borderId="15" xfId="10" applyFont="1" applyFill="1" applyBorder="1" applyAlignment="1" applyProtection="1">
      <alignment horizontal="left" vertical="center" wrapText="1"/>
    </xf>
    <xf numFmtId="0" fontId="85" fillId="22" borderId="112" xfId="10" applyFont="1" applyFill="1" applyBorder="1" applyAlignment="1" applyProtection="1">
      <alignment horizontal="left" vertical="center" wrapText="1"/>
    </xf>
    <xf numFmtId="0" fontId="86" fillId="22" borderId="113" xfId="7" applyFont="1" applyFill="1" applyBorder="1" applyAlignment="1" applyProtection="1">
      <alignment horizontal="left" vertical="center" wrapText="1"/>
    </xf>
    <xf numFmtId="0" fontId="85" fillId="22" borderId="114" xfId="10" applyFont="1" applyFill="1" applyBorder="1" applyAlignment="1" applyProtection="1">
      <alignment horizontal="left" vertical="center"/>
    </xf>
    <xf numFmtId="0" fontId="85" fillId="22" borderId="115" xfId="10" quotePrefix="1" applyFont="1" applyFill="1" applyBorder="1" applyAlignment="1" applyProtection="1">
      <alignment horizontal="left" vertical="center"/>
    </xf>
  </cellXfs>
  <cellStyles count="11">
    <cellStyle name="Comma" xfId="1" builtinId="3"/>
    <cellStyle name="Hyperlink" xfId="8" builtinId="8"/>
    <cellStyle name="Normal" xfId="0" builtinId="0"/>
    <cellStyle name="Normal 2" xfId="2"/>
    <cellStyle name="Normal 3" xfId="7"/>
    <cellStyle name="Normal_B3_2013" xfId="3"/>
    <cellStyle name="Normal_COA-2001-ZAPOVED-No-81-29012002-ANNEX" xfId="5"/>
    <cellStyle name="Normal_EBK_PROJECT_2001-last" xfId="10"/>
    <cellStyle name="Normal_Sheet1" xfId="9"/>
    <cellStyle name="Normal_TRIAL-BALANCE-2001-MAKET" xfId="4"/>
    <cellStyle name="Normal_ZADACHA" xfId="6"/>
  </cellStyles>
  <dxfs count="52">
    <dxf>
      <font>
        <color theme="0"/>
      </font>
    </dxf>
    <dxf>
      <font>
        <color rgb="FFFFFFCC"/>
      </font>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theme="0"/>
      </font>
    </dxf>
    <dxf>
      <font>
        <color theme="0"/>
      </font>
    </dxf>
    <dxf>
      <font>
        <color rgb="FFFFFFCC"/>
      </font>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CC"/>
      </font>
    </dxf>
    <dxf>
      <font>
        <color rgb="FFFFFFCC"/>
      </font>
    </dxf>
    <dxf>
      <font>
        <color rgb="FFFFFFCC"/>
      </font>
    </dxf>
    <dxf>
      <font>
        <color rgb="FFFFFFCC"/>
      </font>
    </dxf>
    <dxf>
      <font>
        <color rgb="FFFFFFCC"/>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00"/>
      </font>
      <fill>
        <patternFill>
          <bgColor rgb="FF000099"/>
        </patternFill>
      </fill>
    </dxf>
    <dxf>
      <font>
        <color theme="0"/>
      </font>
    </dxf>
    <dxf>
      <font>
        <color rgb="FFFFFF00"/>
      </font>
      <numFmt numFmtId="175" formatCode="#,##0;\(#,##0\)"/>
      <fill>
        <patternFill>
          <bgColor rgb="FFFF0000"/>
        </patternFill>
      </fill>
    </dxf>
    <dxf>
      <font>
        <color rgb="FFFFFF00"/>
      </font>
      <numFmt numFmtId="175" formatCode="#,##0;\(#,##0\)"/>
      <fill>
        <patternFill>
          <bgColor rgb="FFFF0000"/>
        </patternFill>
      </fill>
    </dxf>
    <dxf>
      <font>
        <color rgb="FFFFFFCC"/>
      </font>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00"/>
      </font>
      <numFmt numFmtId="175" formatCode="#,##0;\(#,##0\)"/>
      <fill>
        <patternFill>
          <bgColor rgb="FFFF0000"/>
        </patternFill>
      </fill>
    </dxf>
    <dxf>
      <font>
        <color rgb="FFFFFFCC"/>
      </font>
    </dxf>
    <dxf>
      <font>
        <color theme="0"/>
      </font>
    </dxf>
    <dxf>
      <font>
        <color theme="0"/>
      </font>
    </dxf>
    <dxf>
      <font>
        <color theme="0"/>
      </font>
    </dxf>
    <dxf>
      <font>
        <color theme="0"/>
      </font>
    </dxf>
    <dxf>
      <font>
        <color theme="0"/>
      </font>
    </dxf>
    <dxf>
      <font>
        <color theme="0"/>
      </font>
    </dxf>
    <dxf>
      <font>
        <color theme="0"/>
      </font>
    </dxf>
    <dxf>
      <font>
        <color rgb="FFFFFF00"/>
      </font>
      <fill>
        <patternFill>
          <bgColor rgb="FF000099"/>
        </patternFill>
      </fill>
    </dxf>
    <dxf>
      <font>
        <color theme="0"/>
      </font>
    </dxf>
    <dxf>
      <font>
        <color rgb="FFFFFF00"/>
      </font>
      <numFmt numFmtId="175" formatCode="#,##0;\(#,##0\)"/>
      <fill>
        <patternFill>
          <bgColor rgb="FFFF0000"/>
        </patternFill>
      </fill>
    </dxf>
    <dxf>
      <font>
        <color rgb="FFFFFF00"/>
      </font>
      <numFmt numFmtId="175" formatCode="#,##0;\(#,##0\)"/>
      <fill>
        <patternFill>
          <bgColor rgb="FFFF0000"/>
        </patternFill>
      </fill>
    </dxf>
  </dxfs>
  <tableStyles count="0" defaultTableStyle="TableStyleMedium2" defaultPivotStyle="PivotStyleLight16"/>
  <colors>
    <mruColors>
      <color rgb="FF000099"/>
      <color rgb="FFFFFFCC"/>
      <color rgb="FF0033CC"/>
      <color rgb="FFCCCCFF"/>
      <color rgb="FF660066"/>
      <color rgb="FF800000"/>
      <color rgb="FFD5D5FF"/>
      <color rgb="FFCCFFCC"/>
      <color rgb="FFFFFF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2"/>
  <sheetViews>
    <sheetView zoomScaleNormal="100" workbookViewId="0"/>
  </sheetViews>
  <sheetFormatPr defaultRowHeight="15.75"/>
  <cols>
    <col min="1" max="1" width="0.7109375" style="375" customWidth="1"/>
    <col min="2" max="2" width="3.85546875" style="391" customWidth="1"/>
    <col min="3" max="3" width="3.7109375" style="391" customWidth="1"/>
    <col min="4" max="4" width="10.42578125" style="391" customWidth="1"/>
    <col min="5" max="5" width="9.85546875" style="391" customWidth="1"/>
    <col min="6" max="6" width="6.7109375" style="391" customWidth="1"/>
    <col min="7" max="7" width="3.140625" style="391" customWidth="1"/>
    <col min="8" max="8" width="9.85546875" style="391" customWidth="1"/>
    <col min="9" max="9" width="5.42578125" style="391" customWidth="1"/>
    <col min="10" max="10" width="15.140625" style="391" customWidth="1"/>
    <col min="11" max="11" width="22.5703125" style="391" customWidth="1"/>
    <col min="12" max="12" width="19" style="391" customWidth="1"/>
    <col min="13" max="13" width="5.42578125" style="391" customWidth="1"/>
    <col min="14" max="14" width="2.140625" style="391" customWidth="1"/>
    <col min="15" max="16384" width="9.140625" style="375"/>
  </cols>
  <sheetData>
    <row r="1" spans="1:59" s="372" customFormat="1" ht="9.75" customHeight="1" thickBot="1">
      <c r="A1" s="364"/>
      <c r="B1" s="365"/>
      <c r="C1" s="366"/>
      <c r="D1" s="366"/>
      <c r="E1" s="366"/>
      <c r="F1" s="366"/>
      <c r="G1" s="366"/>
      <c r="H1" s="366"/>
      <c r="I1" s="366"/>
      <c r="J1" s="366"/>
      <c r="K1" s="366"/>
      <c r="L1" s="366"/>
      <c r="M1" s="366"/>
      <c r="N1" s="366"/>
      <c r="O1" s="366"/>
      <c r="P1" s="367"/>
      <c r="Q1" s="368"/>
      <c r="R1" s="369"/>
      <c r="S1" s="369"/>
      <c r="T1" s="369"/>
      <c r="U1" s="369"/>
      <c r="V1" s="369"/>
      <c r="W1" s="369"/>
      <c r="X1" s="367"/>
      <c r="Y1" s="369"/>
      <c r="Z1" s="369"/>
      <c r="AA1" s="369"/>
      <c r="AB1" s="369"/>
      <c r="AC1" s="370"/>
      <c r="AD1" s="370"/>
      <c r="AE1" s="371"/>
      <c r="AF1" s="370"/>
      <c r="AG1" s="370"/>
      <c r="AH1" s="370"/>
      <c r="AI1" s="370"/>
      <c r="AJ1" s="370"/>
      <c r="AK1" s="370"/>
      <c r="AM1" s="373"/>
      <c r="AN1" s="370"/>
      <c r="AO1" s="370"/>
      <c r="AP1" s="370"/>
      <c r="AQ1" s="370"/>
      <c r="AR1" s="370"/>
      <c r="AS1" s="370"/>
      <c r="AT1" s="371"/>
      <c r="AU1" s="370"/>
      <c r="AV1" s="370"/>
      <c r="AW1" s="370"/>
      <c r="AX1" s="370"/>
      <c r="AY1" s="370"/>
      <c r="AZ1" s="370"/>
      <c r="BA1" s="371"/>
      <c r="BB1" s="370"/>
      <c r="BC1" s="370"/>
      <c r="BD1" s="370"/>
      <c r="BE1" s="370"/>
      <c r="BF1" s="370"/>
      <c r="BG1" s="370"/>
    </row>
    <row r="2" spans="1:59" ht="16.5" thickBot="1">
      <c r="A2" s="374"/>
      <c r="B2" s="462" t="s">
        <v>161</v>
      </c>
      <c r="C2" s="463"/>
      <c r="D2" s="463"/>
      <c r="E2" s="463"/>
      <c r="F2" s="463"/>
      <c r="G2" s="463"/>
      <c r="H2" s="463"/>
      <c r="I2" s="463"/>
      <c r="J2" s="463"/>
      <c r="K2" s="463"/>
      <c r="L2" s="463"/>
      <c r="M2" s="463"/>
      <c r="N2" s="464"/>
      <c r="O2" s="374"/>
      <c r="P2" s="374"/>
      <c r="Q2" s="374"/>
      <c r="R2" s="374"/>
      <c r="S2" s="374"/>
      <c r="T2" s="374"/>
      <c r="U2" s="374"/>
      <c r="V2" s="374"/>
      <c r="W2" s="374"/>
      <c r="X2" s="374"/>
      <c r="Y2" s="374"/>
      <c r="Z2" s="374"/>
      <c r="AA2" s="374"/>
      <c r="AB2" s="374"/>
    </row>
    <row r="3" spans="1:59" ht="3" customHeight="1" thickTop="1">
      <c r="A3" s="374"/>
      <c r="B3" s="376"/>
      <c r="C3" s="377"/>
      <c r="D3" s="377"/>
      <c r="E3" s="377"/>
      <c r="F3" s="377"/>
      <c r="G3" s="377"/>
      <c r="H3" s="377"/>
      <c r="I3" s="377"/>
      <c r="J3" s="377"/>
      <c r="K3" s="377"/>
      <c r="L3" s="377"/>
      <c r="M3" s="377"/>
      <c r="N3" s="378"/>
      <c r="O3" s="374"/>
      <c r="P3" s="374"/>
      <c r="Q3" s="374"/>
      <c r="R3" s="374"/>
      <c r="S3" s="374"/>
      <c r="T3" s="374"/>
      <c r="U3" s="374"/>
      <c r="V3" s="374"/>
      <c r="W3" s="374"/>
      <c r="X3" s="374"/>
      <c r="Y3" s="374"/>
      <c r="Z3" s="374"/>
      <c r="AA3" s="374"/>
      <c r="AB3" s="374"/>
    </row>
    <row r="4" spans="1:59">
      <c r="A4" s="374"/>
      <c r="B4" s="379" t="s">
        <v>162</v>
      </c>
      <c r="C4" s="380" t="s">
        <v>163</v>
      </c>
      <c r="D4" s="377"/>
      <c r="E4" s="377"/>
      <c r="F4" s="377"/>
      <c r="G4" s="377"/>
      <c r="H4" s="377"/>
      <c r="I4" s="377"/>
      <c r="J4" s="377"/>
      <c r="K4" s="377"/>
      <c r="L4" s="377"/>
      <c r="M4" s="377"/>
      <c r="N4" s="378"/>
      <c r="O4" s="374"/>
      <c r="P4" s="374"/>
      <c r="Q4" s="374"/>
      <c r="R4" s="374"/>
      <c r="S4" s="374"/>
      <c r="T4" s="374"/>
      <c r="U4" s="374"/>
      <c r="V4" s="374"/>
      <c r="W4" s="374"/>
      <c r="X4" s="374"/>
      <c r="Y4" s="374"/>
      <c r="Z4" s="374"/>
      <c r="AA4" s="374"/>
      <c r="AB4" s="374"/>
    </row>
    <row r="5" spans="1:59">
      <c r="A5" s="374"/>
      <c r="B5" s="376"/>
      <c r="C5" s="381">
        <v>1</v>
      </c>
      <c r="D5" s="377" t="s">
        <v>199</v>
      </c>
      <c r="E5" s="377"/>
      <c r="F5" s="377"/>
      <c r="G5" s="377"/>
      <c r="H5" s="377"/>
      <c r="I5" s="377"/>
      <c r="J5" s="377"/>
      <c r="K5" s="377"/>
      <c r="L5" s="377"/>
      <c r="M5" s="377"/>
      <c r="N5" s="378"/>
      <c r="O5" s="374"/>
      <c r="P5" s="374"/>
      <c r="Q5" s="374"/>
      <c r="R5" s="374"/>
      <c r="S5" s="374"/>
      <c r="T5" s="374"/>
      <c r="U5" s="374"/>
      <c r="V5" s="374"/>
      <c r="W5" s="374"/>
      <c r="X5" s="374"/>
      <c r="Y5" s="374"/>
      <c r="Z5" s="374"/>
      <c r="AA5" s="374"/>
      <c r="AB5" s="374"/>
    </row>
    <row r="6" spans="1:59">
      <c r="A6" s="374"/>
      <c r="B6" s="376"/>
      <c r="C6" s="381"/>
      <c r="D6" s="377" t="s">
        <v>200</v>
      </c>
      <c r="E6" s="377"/>
      <c r="F6" s="377"/>
      <c r="G6" s="377"/>
      <c r="H6" s="383"/>
      <c r="I6" s="383"/>
      <c r="J6" s="383"/>
      <c r="K6" s="383"/>
      <c r="L6" s="377"/>
      <c r="M6" s="377"/>
      <c r="N6" s="378"/>
      <c r="O6" s="374"/>
      <c r="P6" s="374"/>
      <c r="Q6" s="374"/>
      <c r="R6" s="374"/>
      <c r="S6" s="374"/>
      <c r="T6" s="374"/>
      <c r="U6" s="374"/>
      <c r="V6" s="374"/>
      <c r="W6" s="374"/>
      <c r="X6" s="374"/>
      <c r="Y6" s="374"/>
      <c r="Z6" s="374"/>
      <c r="AA6" s="374"/>
      <c r="AB6" s="374"/>
    </row>
    <row r="7" spans="1:59">
      <c r="A7" s="374"/>
      <c r="B7" s="376"/>
      <c r="C7" s="381"/>
      <c r="D7" s="377" t="s">
        <v>221</v>
      </c>
      <c r="E7" s="377"/>
      <c r="F7" s="377"/>
      <c r="G7" s="377"/>
      <c r="H7" s="514">
        <f>+'Cash-Flow-2015-Leva'!J6</f>
        <v>2015</v>
      </c>
      <c r="I7" s="514"/>
      <c r="J7" s="399" t="s">
        <v>207</v>
      </c>
      <c r="K7" s="383"/>
      <c r="L7" s="377"/>
      <c r="M7" s="377"/>
      <c r="N7" s="378"/>
      <c r="O7" s="374"/>
      <c r="P7" s="374"/>
      <c r="Q7" s="374"/>
      <c r="R7" s="374"/>
      <c r="S7" s="374"/>
      <c r="T7" s="374"/>
      <c r="U7" s="374"/>
      <c r="V7" s="374"/>
      <c r="W7" s="374"/>
      <c r="X7" s="374"/>
      <c r="Y7" s="374"/>
      <c r="Z7" s="374"/>
      <c r="AA7" s="374"/>
      <c r="AB7" s="374"/>
    </row>
    <row r="8" spans="1:59">
      <c r="A8" s="374"/>
      <c r="B8" s="376"/>
      <c r="C8" s="381"/>
      <c r="D8" s="377" t="s">
        <v>206</v>
      </c>
      <c r="E8" s="383"/>
      <c r="F8" s="383"/>
      <c r="G8" s="383"/>
      <c r="H8" s="383"/>
      <c r="I8" s="383"/>
      <c r="J8" s="383"/>
      <c r="K8" s="383"/>
      <c r="L8" s="377"/>
      <c r="M8" s="377"/>
      <c r="N8" s="378"/>
      <c r="O8" s="374"/>
      <c r="P8" s="374"/>
      <c r="Q8" s="374"/>
      <c r="R8" s="374"/>
      <c r="S8" s="374"/>
      <c r="T8" s="374"/>
      <c r="U8" s="374"/>
      <c r="V8" s="374"/>
      <c r="W8" s="374"/>
      <c r="X8" s="374"/>
      <c r="Y8" s="374"/>
      <c r="Z8" s="374"/>
      <c r="AA8" s="374"/>
      <c r="AB8" s="374"/>
    </row>
    <row r="9" spans="1:59">
      <c r="A9" s="374"/>
      <c r="B9" s="376"/>
      <c r="C9" s="381">
        <f>1+C5</f>
        <v>2</v>
      </c>
      <c r="D9" s="399" t="s">
        <v>179</v>
      </c>
      <c r="E9" s="383"/>
      <c r="F9" s="383"/>
      <c r="G9" s="383"/>
      <c r="H9" s="383"/>
      <c r="I9" s="383"/>
      <c r="J9" s="383"/>
      <c r="K9" s="383"/>
      <c r="L9" s="377"/>
      <c r="M9" s="377"/>
      <c r="N9" s="378"/>
      <c r="O9" s="374"/>
      <c r="P9" s="374"/>
      <c r="Q9" s="374"/>
      <c r="R9" s="374"/>
      <c r="S9" s="374"/>
      <c r="T9" s="374"/>
      <c r="U9" s="374"/>
      <c r="V9" s="374"/>
      <c r="W9" s="374"/>
      <c r="X9" s="374"/>
      <c r="Y9" s="374"/>
      <c r="Z9" s="374"/>
      <c r="AA9" s="374"/>
      <c r="AB9" s="374"/>
    </row>
    <row r="10" spans="1:59">
      <c r="A10" s="374"/>
      <c r="B10" s="376"/>
      <c r="C10" s="381"/>
      <c r="D10" s="472" t="s">
        <v>226</v>
      </c>
      <c r="E10" s="421"/>
      <c r="F10" s="421"/>
      <c r="G10" s="421"/>
      <c r="H10" s="421"/>
      <c r="I10" s="421"/>
      <c r="J10" s="421"/>
      <c r="K10" s="421"/>
      <c r="L10" s="421"/>
      <c r="M10" s="421"/>
      <c r="N10" s="473"/>
      <c r="O10" s="374"/>
      <c r="P10" s="374"/>
      <c r="Q10" s="374"/>
      <c r="R10" s="374"/>
      <c r="S10" s="374"/>
      <c r="T10" s="374"/>
      <c r="U10" s="374"/>
      <c r="V10" s="374"/>
      <c r="W10" s="374"/>
      <c r="X10" s="374"/>
      <c r="Y10" s="374"/>
      <c r="Z10" s="374"/>
      <c r="AA10" s="374"/>
      <c r="AB10" s="374"/>
    </row>
    <row r="11" spans="1:59">
      <c r="A11" s="374"/>
      <c r="B11" s="376"/>
      <c r="C11" s="381"/>
      <c r="D11" s="472" t="s">
        <v>227</v>
      </c>
      <c r="E11" s="421"/>
      <c r="F11" s="421"/>
      <c r="G11" s="421"/>
      <c r="H11" s="421"/>
      <c r="I11" s="421"/>
      <c r="J11" s="447"/>
      <c r="K11" s="447"/>
      <c r="L11" s="447"/>
      <c r="M11" s="447"/>
      <c r="N11" s="378"/>
      <c r="O11" s="374"/>
      <c r="P11" s="374"/>
      <c r="Q11" s="374"/>
      <c r="R11" s="374"/>
      <c r="S11" s="374"/>
      <c r="T11" s="374"/>
      <c r="U11" s="374"/>
      <c r="V11" s="374"/>
      <c r="W11" s="374"/>
      <c r="X11" s="374"/>
      <c r="Y11" s="374"/>
      <c r="Z11" s="374"/>
      <c r="AA11" s="374"/>
      <c r="AB11" s="374"/>
    </row>
    <row r="12" spans="1:59">
      <c r="A12" s="374"/>
      <c r="B12" s="376"/>
      <c r="C12" s="381"/>
      <c r="D12" s="474" t="s">
        <v>260</v>
      </c>
      <c r="E12" s="383"/>
      <c r="F12" s="383"/>
      <c r="G12" s="383"/>
      <c r="H12" s="383"/>
      <c r="I12" s="383"/>
      <c r="J12" s="383"/>
      <c r="K12" s="383"/>
      <c r="L12" s="377"/>
      <c r="M12" s="377"/>
      <c r="N12" s="378"/>
      <c r="O12" s="374"/>
      <c r="P12" s="374"/>
      <c r="Q12" s="374"/>
      <c r="R12" s="374"/>
      <c r="S12" s="374"/>
      <c r="T12" s="374"/>
      <c r="U12" s="374"/>
      <c r="V12" s="374"/>
      <c r="W12" s="374"/>
      <c r="X12" s="374"/>
      <c r="Y12" s="374"/>
      <c r="Z12" s="374"/>
      <c r="AA12" s="374"/>
      <c r="AB12" s="374"/>
    </row>
    <row r="13" spans="1:59">
      <c r="A13" s="374"/>
      <c r="B13" s="376"/>
      <c r="C13" s="381"/>
      <c r="D13" s="474" t="s">
        <v>261</v>
      </c>
      <c r="E13" s="382"/>
      <c r="F13" s="382"/>
      <c r="G13" s="382"/>
      <c r="H13" s="382"/>
      <c r="I13" s="382"/>
      <c r="J13" s="382"/>
      <c r="K13" s="382"/>
      <c r="L13" s="382"/>
      <c r="M13" s="382"/>
      <c r="N13" s="384"/>
      <c r="O13" s="374"/>
      <c r="P13" s="374"/>
      <c r="Q13" s="374"/>
      <c r="R13" s="374"/>
      <c r="S13" s="374"/>
      <c r="T13" s="374"/>
      <c r="U13" s="374"/>
      <c r="V13" s="374"/>
      <c r="W13" s="374"/>
      <c r="X13" s="374"/>
      <c r="Y13" s="374"/>
      <c r="Z13" s="374"/>
      <c r="AA13" s="374"/>
      <c r="AB13" s="374"/>
    </row>
    <row r="14" spans="1:59">
      <c r="A14" s="374"/>
      <c r="B14" s="376"/>
      <c r="C14" s="381">
        <f>1+C9</f>
        <v>3</v>
      </c>
      <c r="D14" s="377" t="s">
        <v>262</v>
      </c>
      <c r="E14" s="383"/>
      <c r="F14" s="383"/>
      <c r="G14" s="383"/>
      <c r="H14" s="383"/>
      <c r="I14" s="383"/>
      <c r="J14" s="383"/>
      <c r="K14" s="383"/>
      <c r="L14" s="377"/>
      <c r="M14" s="377"/>
      <c r="N14" s="378"/>
      <c r="O14" s="374"/>
      <c r="P14" s="374"/>
      <c r="Q14" s="374"/>
      <c r="R14" s="374"/>
      <c r="S14" s="374"/>
      <c r="T14" s="374"/>
      <c r="U14" s="374"/>
      <c r="V14" s="374"/>
      <c r="W14" s="374"/>
      <c r="X14" s="374"/>
      <c r="Y14" s="374"/>
      <c r="Z14" s="374"/>
      <c r="AA14" s="374"/>
      <c r="AB14" s="374"/>
    </row>
    <row r="15" spans="1:59">
      <c r="A15" s="374"/>
      <c r="B15" s="376"/>
      <c r="C15" s="381"/>
      <c r="D15" s="377" t="s">
        <v>180</v>
      </c>
      <c r="E15" s="383"/>
      <c r="F15" s="383"/>
      <c r="G15" s="383"/>
      <c r="H15" s="383"/>
      <c r="I15" s="383"/>
      <c r="J15" s="383"/>
      <c r="K15" s="383"/>
      <c r="L15" s="377"/>
      <c r="M15" s="377"/>
      <c r="N15" s="378"/>
      <c r="O15" s="374"/>
      <c r="P15" s="374"/>
      <c r="Q15" s="374"/>
      <c r="R15" s="374"/>
      <c r="S15" s="374"/>
      <c r="T15" s="374"/>
      <c r="U15" s="374"/>
      <c r="V15" s="374"/>
      <c r="W15" s="374"/>
      <c r="X15" s="374"/>
      <c r="Y15" s="374"/>
      <c r="Z15" s="374"/>
      <c r="AA15" s="374"/>
      <c r="AB15" s="374"/>
    </row>
    <row r="16" spans="1:59">
      <c r="A16" s="374"/>
      <c r="B16" s="454"/>
      <c r="C16" s="455">
        <f>1+C14</f>
        <v>4</v>
      </c>
      <c r="D16" s="470" t="s">
        <v>201</v>
      </c>
      <c r="E16" s="471"/>
      <c r="F16" s="471"/>
      <c r="G16" s="471"/>
      <c r="H16" s="471"/>
      <c r="I16" s="471"/>
      <c r="J16" s="471"/>
      <c r="K16" s="471"/>
      <c r="L16" s="456"/>
      <c r="M16" s="456"/>
      <c r="N16" s="457"/>
      <c r="O16" s="374"/>
      <c r="P16" s="374"/>
      <c r="Q16" s="374"/>
      <c r="R16" s="374"/>
      <c r="S16" s="374"/>
      <c r="T16" s="374"/>
      <c r="U16" s="374"/>
      <c r="V16" s="374"/>
      <c r="W16" s="374"/>
      <c r="X16" s="374"/>
      <c r="Y16" s="374"/>
      <c r="Z16" s="374"/>
      <c r="AA16" s="374"/>
      <c r="AB16" s="374"/>
    </row>
    <row r="17" spans="1:28" ht="9" customHeight="1">
      <c r="A17" s="374"/>
      <c r="B17" s="376"/>
      <c r="C17" s="381"/>
      <c r="D17" s="377"/>
      <c r="E17" s="377"/>
      <c r="F17" s="377"/>
      <c r="G17" s="377"/>
      <c r="H17" s="377"/>
      <c r="I17" s="377"/>
      <c r="J17" s="377"/>
      <c r="K17" s="377"/>
      <c r="L17" s="377"/>
      <c r="M17" s="377"/>
      <c r="N17" s="378"/>
      <c r="O17" s="374"/>
      <c r="P17" s="374"/>
      <c r="Q17" s="374"/>
      <c r="R17" s="374"/>
      <c r="S17" s="374"/>
      <c r="T17" s="374"/>
      <c r="U17" s="374"/>
      <c r="V17" s="374"/>
      <c r="W17" s="374"/>
      <c r="X17" s="374"/>
      <c r="Y17" s="374"/>
      <c r="Z17" s="374"/>
      <c r="AA17" s="374"/>
      <c r="AB17" s="374"/>
    </row>
    <row r="18" spans="1:28">
      <c r="A18" s="374"/>
      <c r="B18" s="379" t="s">
        <v>164</v>
      </c>
      <c r="C18" s="385" t="s">
        <v>166</v>
      </c>
      <c r="D18" s="377"/>
      <c r="E18" s="377"/>
      <c r="F18" s="516">
        <f>+'Cash-Flow-2015-Leva'!J6</f>
        <v>2015</v>
      </c>
      <c r="G18" s="516"/>
      <c r="H18" s="516"/>
      <c r="I18" s="516"/>
      <c r="J18" s="377"/>
      <c r="K18" s="377"/>
      <c r="L18" s="377"/>
      <c r="M18" s="377"/>
      <c r="N18" s="378"/>
      <c r="O18" s="374"/>
      <c r="P18" s="374"/>
      <c r="Q18" s="374"/>
      <c r="R18" s="374"/>
      <c r="S18" s="374"/>
      <c r="T18" s="374"/>
      <c r="U18" s="374"/>
      <c r="V18" s="374"/>
      <c r="W18" s="374"/>
      <c r="X18" s="374"/>
      <c r="Y18" s="374"/>
      <c r="Z18" s="374"/>
      <c r="AA18" s="374"/>
      <c r="AB18" s="374"/>
    </row>
    <row r="19" spans="1:28">
      <c r="A19" s="374"/>
      <c r="B19" s="376"/>
      <c r="C19" s="381">
        <f>1+C16</f>
        <v>5</v>
      </c>
      <c r="D19" s="408" t="s">
        <v>228</v>
      </c>
      <c r="E19" s="383"/>
      <c r="F19" s="383"/>
      <c r="G19" s="383"/>
      <c r="H19" s="383"/>
      <c r="I19" s="383"/>
      <c r="J19" s="383"/>
      <c r="K19" s="383"/>
      <c r="L19" s="377"/>
      <c r="M19" s="377"/>
      <c r="N19" s="378"/>
      <c r="O19" s="374"/>
      <c r="P19" s="374"/>
      <c r="Q19" s="374"/>
      <c r="R19" s="374"/>
      <c r="S19" s="374"/>
      <c r="T19" s="374"/>
      <c r="U19" s="374"/>
      <c r="V19" s="374"/>
      <c r="W19" s="374"/>
      <c r="X19" s="374"/>
      <c r="Y19" s="374"/>
      <c r="Z19" s="374"/>
      <c r="AA19" s="374"/>
      <c r="AB19" s="374"/>
    </row>
    <row r="20" spans="1:28">
      <c r="A20" s="374"/>
      <c r="B20" s="376"/>
      <c r="C20" s="381">
        <f>1+C19</f>
        <v>6</v>
      </c>
      <c r="D20" s="377" t="s">
        <v>229</v>
      </c>
      <c r="E20" s="377"/>
      <c r="F20" s="377"/>
      <c r="G20" s="377"/>
      <c r="H20" s="377"/>
      <c r="I20" s="377"/>
      <c r="J20" s="377"/>
      <c r="K20" s="377"/>
      <c r="L20" s="377"/>
      <c r="M20" s="377"/>
      <c r="N20" s="387"/>
      <c r="O20" s="374"/>
      <c r="P20" s="374"/>
      <c r="Q20" s="374"/>
      <c r="R20" s="374"/>
      <c r="S20" s="374"/>
      <c r="T20" s="374"/>
      <c r="U20" s="374"/>
      <c r="V20" s="374"/>
      <c r="W20" s="374"/>
      <c r="X20" s="374"/>
      <c r="Y20" s="374"/>
      <c r="Z20" s="374"/>
      <c r="AA20" s="374"/>
      <c r="AB20" s="374"/>
    </row>
    <row r="21" spans="1:28">
      <c r="A21" s="374"/>
      <c r="B21" s="376"/>
      <c r="C21" s="381"/>
      <c r="D21" s="474" t="s">
        <v>230</v>
      </c>
      <c r="E21" s="377"/>
      <c r="F21" s="377"/>
      <c r="G21" s="377"/>
      <c r="H21" s="377"/>
      <c r="I21" s="377"/>
      <c r="J21" s="377"/>
      <c r="K21" s="377"/>
      <c r="L21" s="377"/>
      <c r="M21" s="377"/>
      <c r="N21" s="387"/>
      <c r="O21" s="374"/>
      <c r="P21" s="374"/>
      <c r="Q21" s="374"/>
      <c r="R21" s="374"/>
      <c r="S21" s="374"/>
      <c r="T21" s="374"/>
      <c r="U21" s="374"/>
      <c r="V21" s="374"/>
      <c r="W21" s="374"/>
      <c r="X21" s="374"/>
      <c r="Y21" s="374"/>
      <c r="Z21" s="374"/>
      <c r="AA21" s="374"/>
      <c r="AB21" s="374"/>
    </row>
    <row r="22" spans="1:28">
      <c r="A22" s="374"/>
      <c r="B22" s="376"/>
      <c r="C22" s="381"/>
      <c r="D22" s="472" t="s">
        <v>231</v>
      </c>
      <c r="E22" s="421"/>
      <c r="F22" s="421"/>
      <c r="G22" s="421"/>
      <c r="H22" s="421"/>
      <c r="I22" s="421"/>
      <c r="J22" s="421"/>
      <c r="K22" s="421"/>
      <c r="L22" s="421"/>
      <c r="M22" s="421"/>
      <c r="N22" s="387"/>
      <c r="O22" s="374"/>
      <c r="P22" s="374"/>
      <c r="Q22" s="374"/>
      <c r="R22" s="374"/>
      <c r="S22" s="374"/>
      <c r="T22" s="374"/>
      <c r="U22" s="374"/>
      <c r="V22" s="374"/>
      <c r="W22" s="374"/>
      <c r="X22" s="374"/>
      <c r="Y22" s="374"/>
      <c r="Z22" s="374"/>
      <c r="AA22" s="374"/>
      <c r="AB22" s="374"/>
    </row>
    <row r="23" spans="1:28">
      <c r="A23" s="374"/>
      <c r="B23" s="376"/>
      <c r="C23" s="381"/>
      <c r="D23" s="472" t="s">
        <v>232</v>
      </c>
      <c r="E23" s="421"/>
      <c r="F23" s="421"/>
      <c r="G23" s="421"/>
      <c r="H23" s="421"/>
      <c r="I23" s="421"/>
      <c r="J23" s="421"/>
      <c r="K23" s="421"/>
      <c r="L23" s="421"/>
      <c r="M23" s="421"/>
      <c r="N23" s="387"/>
      <c r="O23" s="374"/>
      <c r="P23" s="374"/>
      <c r="Q23" s="374"/>
      <c r="R23" s="374"/>
      <c r="S23" s="374"/>
      <c r="T23" s="374"/>
      <c r="U23" s="374"/>
      <c r="V23" s="374"/>
      <c r="W23" s="374"/>
      <c r="X23" s="374"/>
      <c r="Y23" s="374"/>
      <c r="Z23" s="374"/>
      <c r="AA23" s="374"/>
      <c r="AB23" s="374"/>
    </row>
    <row r="24" spans="1:28">
      <c r="A24" s="374"/>
      <c r="B24" s="376"/>
      <c r="C24" s="381"/>
      <c r="D24" s="472" t="s">
        <v>233</v>
      </c>
      <c r="E24" s="421"/>
      <c r="F24" s="421"/>
      <c r="G24" s="421"/>
      <c r="H24" s="421"/>
      <c r="I24" s="421"/>
      <c r="J24" s="421"/>
      <c r="K24" s="421"/>
      <c r="L24" s="421"/>
      <c r="M24" s="421"/>
      <c r="N24" s="387"/>
      <c r="O24" s="374"/>
      <c r="P24" s="374"/>
      <c r="Q24" s="374"/>
      <c r="R24" s="374"/>
      <c r="S24" s="374"/>
      <c r="T24" s="374"/>
      <c r="U24" s="374"/>
      <c r="V24" s="374"/>
      <c r="W24" s="374"/>
      <c r="X24" s="374"/>
      <c r="Y24" s="374"/>
      <c r="Z24" s="374"/>
      <c r="AA24" s="374"/>
      <c r="AB24" s="374"/>
    </row>
    <row r="25" spans="1:28">
      <c r="A25" s="374"/>
      <c r="B25" s="376"/>
      <c r="C25" s="381"/>
      <c r="D25" s="472" t="s">
        <v>234</v>
      </c>
      <c r="E25" s="421"/>
      <c r="F25" s="421"/>
      <c r="G25" s="421"/>
      <c r="H25" s="421"/>
      <c r="I25" s="421"/>
      <c r="J25" s="421"/>
      <c r="K25" s="421"/>
      <c r="L25" s="421"/>
      <c r="M25" s="421"/>
      <c r="N25" s="387"/>
      <c r="O25" s="374"/>
      <c r="P25" s="374"/>
      <c r="Q25" s="374"/>
      <c r="R25" s="374"/>
      <c r="S25" s="374"/>
      <c r="T25" s="374"/>
      <c r="U25" s="374"/>
      <c r="V25" s="374"/>
      <c r="W25" s="374"/>
      <c r="X25" s="374"/>
      <c r="Y25" s="374"/>
      <c r="Z25" s="374"/>
      <c r="AA25" s="374"/>
      <c r="AB25" s="374"/>
    </row>
    <row r="26" spans="1:28">
      <c r="A26" s="374"/>
      <c r="B26" s="376"/>
      <c r="C26" s="381"/>
      <c r="D26" s="472" t="s">
        <v>235</v>
      </c>
      <c r="E26" s="421"/>
      <c r="F26" s="421"/>
      <c r="G26" s="421"/>
      <c r="H26" s="421"/>
      <c r="I26" s="421"/>
      <c r="J26" s="421"/>
      <c r="K26" s="421"/>
      <c r="L26" s="421"/>
      <c r="M26" s="421"/>
      <c r="N26" s="387"/>
      <c r="O26" s="374"/>
      <c r="P26" s="374"/>
      <c r="Q26" s="374"/>
      <c r="R26" s="374"/>
      <c r="S26" s="374"/>
      <c r="T26" s="374"/>
      <c r="U26" s="374"/>
      <c r="V26" s="374"/>
      <c r="W26" s="374"/>
      <c r="X26" s="374"/>
      <c r="Y26" s="374"/>
      <c r="Z26" s="374"/>
      <c r="AA26" s="374"/>
      <c r="AB26" s="374"/>
    </row>
    <row r="27" spans="1:28">
      <c r="A27" s="374"/>
      <c r="B27" s="376"/>
      <c r="C27" s="381">
        <f>1+C20</f>
        <v>7</v>
      </c>
      <c r="D27" s="377" t="s">
        <v>236</v>
      </c>
      <c r="E27" s="377"/>
      <c r="F27" s="377"/>
      <c r="G27" s="377"/>
      <c r="H27" s="377"/>
      <c r="I27" s="377"/>
      <c r="J27" s="377"/>
      <c r="K27" s="377"/>
      <c r="L27" s="377"/>
      <c r="M27" s="377"/>
      <c r="N27" s="387"/>
      <c r="O27" s="374"/>
      <c r="P27" s="374"/>
      <c r="Q27" s="374"/>
      <c r="R27" s="374"/>
      <c r="S27" s="374"/>
      <c r="T27" s="374"/>
      <c r="U27" s="374"/>
      <c r="V27" s="374"/>
      <c r="W27" s="374"/>
      <c r="X27" s="374"/>
      <c r="Y27" s="374"/>
      <c r="Z27" s="374"/>
      <c r="AA27" s="374"/>
      <c r="AB27" s="374"/>
    </row>
    <row r="28" spans="1:28">
      <c r="A28" s="374"/>
      <c r="B28" s="376"/>
      <c r="C28" s="381"/>
      <c r="D28" s="474" t="s">
        <v>237</v>
      </c>
      <c r="E28" s="377"/>
      <c r="F28" s="377"/>
      <c r="G28" s="377"/>
      <c r="H28" s="377"/>
      <c r="I28" s="377"/>
      <c r="J28" s="377"/>
      <c r="K28" s="377"/>
      <c r="L28" s="377"/>
      <c r="M28" s="377"/>
      <c r="N28" s="387"/>
      <c r="O28" s="374"/>
      <c r="P28" s="374"/>
      <c r="Q28" s="374"/>
      <c r="R28" s="374"/>
      <c r="S28" s="374"/>
      <c r="T28" s="374"/>
      <c r="U28" s="374"/>
      <c r="V28" s="374"/>
      <c r="W28" s="374"/>
      <c r="X28" s="374"/>
      <c r="Y28" s="374"/>
      <c r="Z28" s="374"/>
      <c r="AA28" s="374"/>
      <c r="AB28" s="374"/>
    </row>
    <row r="29" spans="1:28">
      <c r="A29" s="374"/>
      <c r="B29" s="376"/>
      <c r="C29" s="381"/>
      <c r="D29" s="377" t="s">
        <v>238</v>
      </c>
      <c r="E29" s="377"/>
      <c r="F29" s="377"/>
      <c r="G29" s="377"/>
      <c r="H29" s="377"/>
      <c r="I29" s="377"/>
      <c r="J29" s="377"/>
      <c r="K29" s="377"/>
      <c r="L29" s="377"/>
      <c r="M29" s="377"/>
      <c r="N29" s="387"/>
      <c r="O29" s="374"/>
      <c r="P29" s="374"/>
      <c r="Q29" s="374"/>
      <c r="R29" s="374"/>
      <c r="S29" s="374"/>
      <c r="T29" s="374"/>
      <c r="U29" s="374"/>
      <c r="V29" s="374"/>
      <c r="W29" s="374"/>
      <c r="X29" s="374"/>
      <c r="Y29" s="374"/>
      <c r="Z29" s="374"/>
      <c r="AA29" s="374"/>
      <c r="AB29" s="374"/>
    </row>
    <row r="30" spans="1:28">
      <c r="A30" s="374"/>
      <c r="B30" s="376"/>
      <c r="C30" s="381"/>
      <c r="D30" s="472" t="s">
        <v>239</v>
      </c>
      <c r="E30" s="421"/>
      <c r="F30" s="421"/>
      <c r="G30" s="421"/>
      <c r="H30" s="421"/>
      <c r="I30" s="421"/>
      <c r="J30" s="421"/>
      <c r="K30" s="421"/>
      <c r="L30" s="421"/>
      <c r="M30" s="421"/>
      <c r="N30" s="387"/>
      <c r="O30" s="374"/>
      <c r="P30" s="374"/>
      <c r="Q30" s="374"/>
      <c r="R30" s="374"/>
      <c r="S30" s="374"/>
      <c r="T30" s="374"/>
      <c r="U30" s="374"/>
      <c r="V30" s="374"/>
      <c r="W30" s="374"/>
      <c r="X30" s="374"/>
      <c r="Y30" s="374"/>
      <c r="Z30" s="374"/>
      <c r="AA30" s="374"/>
      <c r="AB30" s="374"/>
    </row>
    <row r="31" spans="1:28">
      <c r="A31" s="374"/>
      <c r="B31" s="376"/>
      <c r="C31" s="381"/>
      <c r="D31" s="472" t="s">
        <v>232</v>
      </c>
      <c r="E31" s="421"/>
      <c r="F31" s="421"/>
      <c r="G31" s="421"/>
      <c r="H31" s="421"/>
      <c r="I31" s="421"/>
      <c r="J31" s="421"/>
      <c r="K31" s="421"/>
      <c r="L31" s="421"/>
      <c r="M31" s="421"/>
      <c r="N31" s="387"/>
      <c r="O31" s="374"/>
      <c r="P31" s="374"/>
      <c r="Q31" s="374"/>
      <c r="R31" s="374"/>
      <c r="S31" s="374"/>
      <c r="T31" s="374"/>
      <c r="U31" s="374"/>
      <c r="V31" s="374"/>
      <c r="W31" s="374"/>
      <c r="X31" s="374"/>
      <c r="Y31" s="374"/>
      <c r="Z31" s="374"/>
      <c r="AA31" s="374"/>
      <c r="AB31" s="374"/>
    </row>
    <row r="32" spans="1:28">
      <c r="A32" s="374"/>
      <c r="B32" s="376"/>
      <c r="C32" s="381"/>
      <c r="D32" s="472" t="s">
        <v>240</v>
      </c>
      <c r="E32" s="421"/>
      <c r="F32" s="421"/>
      <c r="G32" s="421"/>
      <c r="H32" s="421"/>
      <c r="I32" s="421"/>
      <c r="J32" s="421"/>
      <c r="K32" s="421"/>
      <c r="L32" s="421"/>
      <c r="M32" s="421"/>
      <c r="N32" s="387"/>
      <c r="O32" s="374"/>
      <c r="P32" s="374"/>
      <c r="Q32" s="374"/>
      <c r="R32" s="374"/>
      <c r="S32" s="374"/>
      <c r="T32" s="374"/>
      <c r="U32" s="374"/>
      <c r="V32" s="374"/>
      <c r="W32" s="374"/>
      <c r="X32" s="374"/>
      <c r="Y32" s="374"/>
      <c r="Z32" s="374"/>
      <c r="AA32" s="374"/>
      <c r="AB32" s="374"/>
    </row>
    <row r="33" spans="1:28">
      <c r="A33" s="374"/>
      <c r="B33" s="376"/>
      <c r="C33" s="381"/>
      <c r="D33" s="472" t="s">
        <v>241</v>
      </c>
      <c r="E33" s="421"/>
      <c r="F33" s="421"/>
      <c r="G33" s="421"/>
      <c r="H33" s="421"/>
      <c r="I33" s="421"/>
      <c r="J33" s="421"/>
      <c r="K33" s="421"/>
      <c r="L33" s="421"/>
      <c r="M33" s="421"/>
      <c r="N33" s="387"/>
      <c r="O33" s="374"/>
      <c r="P33" s="374"/>
      <c r="Q33" s="374"/>
      <c r="R33" s="374"/>
      <c r="S33" s="374"/>
      <c r="T33" s="374"/>
      <c r="U33" s="374"/>
      <c r="V33" s="374"/>
      <c r="W33" s="374"/>
      <c r="X33" s="374"/>
      <c r="Y33" s="374"/>
      <c r="Z33" s="374"/>
      <c r="AA33" s="374"/>
      <c r="AB33" s="374"/>
    </row>
    <row r="34" spans="1:28">
      <c r="A34" s="374"/>
      <c r="B34" s="376"/>
      <c r="C34" s="381"/>
      <c r="D34" s="472" t="s">
        <v>242</v>
      </c>
      <c r="E34" s="421"/>
      <c r="F34" s="421"/>
      <c r="G34" s="421"/>
      <c r="H34" s="421"/>
      <c r="I34" s="421"/>
      <c r="J34" s="421"/>
      <c r="K34" s="421"/>
      <c r="L34" s="421"/>
      <c r="M34" s="421"/>
      <c r="N34" s="387"/>
      <c r="O34" s="374"/>
      <c r="P34" s="374"/>
      <c r="Q34" s="374"/>
      <c r="R34" s="374"/>
      <c r="S34" s="374"/>
      <c r="T34" s="374"/>
      <c r="U34" s="374"/>
      <c r="V34" s="374"/>
      <c r="W34" s="374"/>
      <c r="X34" s="374"/>
      <c r="Y34" s="374"/>
      <c r="Z34" s="374"/>
      <c r="AA34" s="374"/>
      <c r="AB34" s="374"/>
    </row>
    <row r="35" spans="1:28">
      <c r="A35" s="374"/>
      <c r="B35" s="376"/>
      <c r="C35" s="381"/>
      <c r="D35" s="472" t="s">
        <v>243</v>
      </c>
      <c r="E35" s="421"/>
      <c r="F35" s="421"/>
      <c r="G35" s="421"/>
      <c r="H35" s="421"/>
      <c r="I35" s="421"/>
      <c r="J35" s="421"/>
      <c r="K35" s="421"/>
      <c r="L35" s="421"/>
      <c r="M35" s="421"/>
      <c r="N35" s="387"/>
      <c r="O35" s="374"/>
      <c r="P35" s="374"/>
      <c r="Q35" s="374"/>
      <c r="R35" s="374"/>
      <c r="S35" s="374"/>
      <c r="T35" s="374"/>
      <c r="U35" s="374"/>
      <c r="V35" s="374"/>
      <c r="W35" s="374"/>
      <c r="X35" s="374"/>
      <c r="Y35" s="374"/>
      <c r="Z35" s="374"/>
      <c r="AA35" s="374"/>
      <c r="AB35" s="374"/>
    </row>
    <row r="36" spans="1:28">
      <c r="A36" s="374"/>
      <c r="B36" s="376"/>
      <c r="C36" s="381"/>
      <c r="D36" s="472" t="s">
        <v>241</v>
      </c>
      <c r="E36" s="421"/>
      <c r="F36" s="421"/>
      <c r="G36" s="421"/>
      <c r="H36" s="421"/>
      <c r="I36" s="421"/>
      <c r="J36" s="421"/>
      <c r="K36" s="421"/>
      <c r="L36" s="421"/>
      <c r="M36" s="421"/>
      <c r="N36" s="387"/>
      <c r="O36" s="374"/>
      <c r="P36" s="374"/>
      <c r="Q36" s="374"/>
      <c r="R36" s="374"/>
      <c r="S36" s="374"/>
      <c r="T36" s="374"/>
      <c r="U36" s="374"/>
      <c r="V36" s="374"/>
      <c r="W36" s="374"/>
      <c r="X36" s="374"/>
      <c r="Y36" s="374"/>
      <c r="Z36" s="374"/>
      <c r="AA36" s="374"/>
      <c r="AB36" s="374"/>
    </row>
    <row r="37" spans="1:28">
      <c r="A37" s="374"/>
      <c r="B37" s="376"/>
      <c r="C37" s="381">
        <f>1+C27</f>
        <v>8</v>
      </c>
      <c r="D37" s="377" t="s">
        <v>244</v>
      </c>
      <c r="E37" s="377"/>
      <c r="F37" s="377"/>
      <c r="G37" s="377"/>
      <c r="H37" s="377"/>
      <c r="I37" s="377"/>
      <c r="J37" s="377"/>
      <c r="K37" s="377"/>
      <c r="L37" s="377"/>
      <c r="M37" s="377"/>
      <c r="N37" s="387"/>
      <c r="O37" s="374"/>
      <c r="P37" s="374"/>
      <c r="Q37" s="374"/>
      <c r="R37" s="374"/>
      <c r="S37" s="374"/>
      <c r="T37" s="374"/>
      <c r="U37" s="374"/>
      <c r="V37" s="374"/>
      <c r="W37" s="374"/>
      <c r="X37" s="374"/>
      <c r="Y37" s="374"/>
      <c r="Z37" s="374"/>
      <c r="AA37" s="374"/>
      <c r="AB37" s="374"/>
    </row>
    <row r="38" spans="1:28">
      <c r="A38" s="374"/>
      <c r="B38" s="376"/>
      <c r="C38" s="381"/>
      <c r="D38" s="474" t="s">
        <v>245</v>
      </c>
      <c r="E38" s="377"/>
      <c r="F38" s="377"/>
      <c r="G38" s="377"/>
      <c r="H38" s="377"/>
      <c r="I38" s="377"/>
      <c r="J38" s="377"/>
      <c r="K38" s="377"/>
      <c r="L38" s="377"/>
      <c r="M38" s="377"/>
      <c r="N38" s="387"/>
      <c r="O38" s="374"/>
      <c r="P38" s="374"/>
      <c r="Q38" s="374"/>
      <c r="R38" s="374"/>
      <c r="S38" s="374"/>
      <c r="T38" s="374"/>
      <c r="U38" s="374"/>
      <c r="V38" s="374"/>
      <c r="W38" s="374"/>
      <c r="X38" s="374"/>
      <c r="Y38" s="374"/>
      <c r="Z38" s="374"/>
      <c r="AA38" s="374"/>
      <c r="AB38" s="374"/>
    </row>
    <row r="39" spans="1:28">
      <c r="A39" s="374"/>
      <c r="B39" s="376"/>
      <c r="C39" s="381"/>
      <c r="D39" s="472" t="s">
        <v>246</v>
      </c>
      <c r="E39" s="421"/>
      <c r="F39" s="421"/>
      <c r="G39" s="421"/>
      <c r="H39" s="421"/>
      <c r="I39" s="421"/>
      <c r="J39" s="421"/>
      <c r="K39" s="421"/>
      <c r="L39" s="421"/>
      <c r="M39" s="421"/>
      <c r="N39" s="387"/>
      <c r="O39" s="374"/>
      <c r="P39" s="374"/>
      <c r="Q39" s="374"/>
      <c r="R39" s="374"/>
      <c r="S39" s="374"/>
      <c r="T39" s="374"/>
      <c r="U39" s="374"/>
      <c r="V39" s="374"/>
      <c r="W39" s="374"/>
      <c r="X39" s="374"/>
      <c r="Y39" s="374"/>
      <c r="Z39" s="374"/>
      <c r="AA39" s="374"/>
      <c r="AB39" s="374"/>
    </row>
    <row r="40" spans="1:28">
      <c r="A40" s="374"/>
      <c r="B40" s="376"/>
      <c r="C40" s="381"/>
      <c r="D40" s="472" t="s">
        <v>247</v>
      </c>
      <c r="E40" s="421"/>
      <c r="F40" s="421"/>
      <c r="G40" s="421"/>
      <c r="H40" s="421"/>
      <c r="I40" s="421"/>
      <c r="J40" s="421"/>
      <c r="K40" s="421"/>
      <c r="L40" s="421"/>
      <c r="M40" s="421"/>
      <c r="N40" s="387"/>
      <c r="O40" s="374"/>
      <c r="P40" s="374"/>
      <c r="Q40" s="374"/>
      <c r="R40" s="374"/>
      <c r="S40" s="374"/>
      <c r="T40" s="374"/>
      <c r="U40" s="374"/>
      <c r="V40" s="374"/>
      <c r="W40" s="374"/>
      <c r="X40" s="374"/>
      <c r="Y40" s="374"/>
      <c r="Z40" s="374"/>
      <c r="AA40" s="374"/>
      <c r="AB40" s="374"/>
    </row>
    <row r="41" spans="1:28">
      <c r="A41" s="374"/>
      <c r="B41" s="376"/>
      <c r="C41" s="381">
        <f>1+C37</f>
        <v>9</v>
      </c>
      <c r="D41" s="377" t="s">
        <v>187</v>
      </c>
      <c r="E41" s="377"/>
      <c r="F41" s="377"/>
      <c r="G41" s="377"/>
      <c r="H41" s="377"/>
      <c r="I41" s="377"/>
      <c r="J41" s="377"/>
      <c r="K41" s="377"/>
      <c r="L41" s="377"/>
      <c r="M41" s="377"/>
      <c r="N41" s="387"/>
      <c r="O41" s="374"/>
      <c r="P41" s="374"/>
      <c r="Q41" s="374"/>
      <c r="R41" s="374"/>
      <c r="S41" s="374"/>
      <c r="T41" s="374"/>
      <c r="U41" s="374"/>
      <c r="V41" s="374"/>
      <c r="W41" s="374"/>
      <c r="X41" s="374"/>
      <c r="Y41" s="374"/>
      <c r="Z41" s="374"/>
      <c r="AA41" s="374"/>
      <c r="AB41" s="374"/>
    </row>
    <row r="42" spans="1:28">
      <c r="A42" s="374"/>
      <c r="B42" s="376"/>
      <c r="C42" s="381"/>
      <c r="D42" s="377" t="s">
        <v>208</v>
      </c>
      <c r="E42" s="377"/>
      <c r="F42" s="377"/>
      <c r="G42" s="377"/>
      <c r="H42" s="377"/>
      <c r="I42" s="377"/>
      <c r="J42" s="377"/>
      <c r="K42" s="377"/>
      <c r="L42" s="377"/>
      <c r="M42" s="377"/>
      <c r="N42" s="387"/>
      <c r="O42" s="374"/>
      <c r="P42" s="374"/>
      <c r="Q42" s="374"/>
      <c r="R42" s="374"/>
      <c r="S42" s="374"/>
      <c r="T42" s="374"/>
      <c r="U42" s="374"/>
      <c r="V42" s="374"/>
      <c r="W42" s="374"/>
      <c r="X42" s="374"/>
      <c r="Y42" s="374"/>
      <c r="Z42" s="374"/>
      <c r="AA42" s="374"/>
      <c r="AB42" s="374"/>
    </row>
    <row r="43" spans="1:28">
      <c r="A43" s="374"/>
      <c r="B43" s="376"/>
      <c r="C43" s="381">
        <f>1+C41</f>
        <v>10</v>
      </c>
      <c r="D43" s="377" t="s">
        <v>209</v>
      </c>
      <c r="E43" s="377"/>
      <c r="F43" s="377"/>
      <c r="G43" s="377"/>
      <c r="H43" s="377"/>
      <c r="I43" s="377"/>
      <c r="J43" s="377"/>
      <c r="K43" s="377"/>
      <c r="L43" s="377"/>
      <c r="M43" s="377"/>
      <c r="N43" s="387"/>
      <c r="O43" s="374"/>
      <c r="P43" s="374"/>
      <c r="Q43" s="374"/>
      <c r="R43" s="374"/>
      <c r="S43" s="374"/>
      <c r="T43" s="374"/>
      <c r="U43" s="374"/>
      <c r="V43" s="374"/>
      <c r="W43" s="374"/>
      <c r="X43" s="374"/>
      <c r="Y43" s="374"/>
      <c r="Z43" s="374"/>
      <c r="AA43" s="374"/>
      <c r="AB43" s="374"/>
    </row>
    <row r="44" spans="1:28">
      <c r="A44" s="374"/>
      <c r="B44" s="376"/>
      <c r="C44" s="381"/>
      <c r="D44" s="377" t="s">
        <v>210</v>
      </c>
      <c r="E44" s="377"/>
      <c r="F44" s="377"/>
      <c r="G44" s="377"/>
      <c r="H44" s="377"/>
      <c r="I44" s="377"/>
      <c r="J44" s="377"/>
      <c r="K44" s="377"/>
      <c r="L44" s="377"/>
      <c r="M44" s="377"/>
      <c r="N44" s="387"/>
      <c r="O44" s="374"/>
      <c r="P44" s="374"/>
      <c r="Q44" s="374"/>
      <c r="R44" s="374"/>
      <c r="S44" s="374"/>
      <c r="T44" s="374"/>
      <c r="U44" s="374"/>
      <c r="V44" s="374"/>
      <c r="W44" s="374"/>
      <c r="X44" s="374"/>
      <c r="Y44" s="374"/>
      <c r="Z44" s="374"/>
      <c r="AA44" s="374"/>
      <c r="AB44" s="374"/>
    </row>
    <row r="45" spans="1:28">
      <c r="A45" s="374"/>
      <c r="B45" s="376"/>
      <c r="C45" s="381"/>
      <c r="D45" s="377" t="s">
        <v>211</v>
      </c>
      <c r="E45" s="377"/>
      <c r="F45" s="377"/>
      <c r="G45" s="377"/>
      <c r="H45" s="377"/>
      <c r="I45" s="377"/>
      <c r="J45" s="377"/>
      <c r="K45" s="377"/>
      <c r="L45" s="377"/>
      <c r="M45" s="377"/>
      <c r="N45" s="387"/>
      <c r="O45" s="374"/>
      <c r="P45" s="374"/>
      <c r="Q45" s="374"/>
      <c r="R45" s="374"/>
      <c r="S45" s="374"/>
      <c r="T45" s="374"/>
      <c r="U45" s="374"/>
      <c r="V45" s="374"/>
      <c r="W45" s="374"/>
      <c r="X45" s="374"/>
      <c r="Y45" s="374"/>
      <c r="Z45" s="374"/>
      <c r="AA45" s="374"/>
      <c r="AB45" s="374"/>
    </row>
    <row r="46" spans="1:28">
      <c r="A46" s="374"/>
      <c r="B46" s="376"/>
      <c r="C46" s="381">
        <f>1+C43</f>
        <v>11</v>
      </c>
      <c r="D46" s="377" t="s">
        <v>198</v>
      </c>
      <c r="E46" s="377"/>
      <c r="F46" s="377"/>
      <c r="G46" s="377"/>
      <c r="H46" s="377"/>
      <c r="I46" s="377"/>
      <c r="J46" s="377"/>
      <c r="K46" s="377"/>
      <c r="L46" s="377"/>
      <c r="M46" s="377"/>
      <c r="N46" s="387"/>
      <c r="O46" s="374"/>
      <c r="P46" s="374"/>
      <c r="Q46" s="374"/>
      <c r="R46" s="374"/>
      <c r="S46" s="374"/>
      <c r="T46" s="374"/>
      <c r="U46" s="374"/>
      <c r="V46" s="374"/>
      <c r="W46" s="374"/>
      <c r="X46" s="374"/>
      <c r="Y46" s="374"/>
      <c r="Z46" s="374"/>
      <c r="AA46" s="374"/>
      <c r="AB46" s="374"/>
    </row>
    <row r="47" spans="1:28">
      <c r="A47" s="374"/>
      <c r="B47" s="376"/>
      <c r="C47" s="381"/>
      <c r="D47" s="377" t="s">
        <v>248</v>
      </c>
      <c r="E47" s="377"/>
      <c r="F47" s="377"/>
      <c r="G47" s="377"/>
      <c r="H47" s="377"/>
      <c r="I47" s="377"/>
      <c r="J47" s="377"/>
      <c r="K47" s="377"/>
      <c r="L47" s="377"/>
      <c r="M47" s="377"/>
      <c r="N47" s="387"/>
      <c r="O47" s="374"/>
      <c r="P47" s="374"/>
      <c r="Q47" s="374"/>
      <c r="R47" s="374"/>
      <c r="S47" s="374"/>
      <c r="T47" s="374"/>
      <c r="U47" s="374"/>
      <c r="V47" s="374"/>
      <c r="W47" s="374"/>
      <c r="X47" s="374"/>
      <c r="Y47" s="374"/>
      <c r="Z47" s="374"/>
      <c r="AA47" s="374"/>
      <c r="AB47" s="374"/>
    </row>
    <row r="48" spans="1:28" ht="9" customHeight="1">
      <c r="A48" s="374"/>
      <c r="B48" s="454"/>
      <c r="C48" s="455"/>
      <c r="D48" s="456"/>
      <c r="E48" s="456"/>
      <c r="F48" s="456"/>
      <c r="G48" s="456"/>
      <c r="H48" s="456"/>
      <c r="I48" s="456"/>
      <c r="J48" s="456"/>
      <c r="K48" s="456"/>
      <c r="L48" s="456"/>
      <c r="M48" s="456"/>
      <c r="N48" s="457"/>
      <c r="O48" s="374"/>
      <c r="P48" s="374"/>
      <c r="Q48" s="374"/>
      <c r="R48" s="374"/>
      <c r="S48" s="374"/>
      <c r="T48" s="374"/>
      <c r="U48" s="374"/>
      <c r="V48" s="374"/>
      <c r="W48" s="374"/>
      <c r="X48" s="374"/>
      <c r="Y48" s="374"/>
      <c r="Z48" s="374"/>
      <c r="AA48" s="374"/>
      <c r="AB48" s="374"/>
    </row>
    <row r="49" spans="1:28">
      <c r="A49" s="374"/>
      <c r="B49" s="465" t="s">
        <v>165</v>
      </c>
      <c r="C49" s="466" t="s">
        <v>185</v>
      </c>
      <c r="D49" s="467"/>
      <c r="E49" s="467"/>
      <c r="F49" s="517">
        <f>+'Cash-Flow-2015-Leva'!J6</f>
        <v>2015</v>
      </c>
      <c r="G49" s="517"/>
      <c r="H49" s="517"/>
      <c r="I49" s="517"/>
      <c r="J49" s="468"/>
      <c r="K49" s="467"/>
      <c r="L49" s="467"/>
      <c r="M49" s="467"/>
      <c r="N49" s="469"/>
      <c r="O49" s="374"/>
      <c r="P49" s="374"/>
      <c r="Q49" s="374"/>
      <c r="R49" s="374"/>
      <c r="S49" s="374"/>
      <c r="T49" s="374"/>
      <c r="U49" s="374"/>
      <c r="V49" s="374"/>
      <c r="W49" s="374"/>
      <c r="X49" s="374"/>
      <c r="Y49" s="374"/>
      <c r="Z49" s="374"/>
      <c r="AA49" s="374"/>
      <c r="AB49" s="374"/>
    </row>
    <row r="50" spans="1:28">
      <c r="A50" s="374"/>
      <c r="B50" s="376"/>
      <c r="C50" s="381">
        <f>1+C46</f>
        <v>12</v>
      </c>
      <c r="D50" s="377" t="s">
        <v>188</v>
      </c>
      <c r="E50" s="377"/>
      <c r="F50" s="386"/>
      <c r="G50" s="518">
        <f>+'Cash-Flow-2015-Leva'!J6</f>
        <v>2015</v>
      </c>
      <c r="H50" s="518"/>
      <c r="I50" s="518"/>
      <c r="J50" s="377" t="s">
        <v>189</v>
      </c>
      <c r="K50" s="389"/>
      <c r="L50" s="377"/>
      <c r="M50" s="377"/>
      <c r="N50" s="378"/>
      <c r="O50" s="374"/>
      <c r="P50" s="374"/>
      <c r="Q50" s="374"/>
      <c r="R50" s="374"/>
      <c r="S50" s="374"/>
      <c r="T50" s="374"/>
      <c r="U50" s="374"/>
      <c r="V50" s="374"/>
      <c r="W50" s="374"/>
      <c r="X50" s="374"/>
      <c r="Y50" s="374"/>
      <c r="Z50" s="374"/>
      <c r="AA50" s="374"/>
      <c r="AB50" s="374"/>
    </row>
    <row r="51" spans="1:28">
      <c r="A51" s="374"/>
      <c r="B51" s="376"/>
      <c r="C51" s="381"/>
      <c r="D51" s="377" t="s">
        <v>190</v>
      </c>
      <c r="E51" s="377"/>
      <c r="F51" s="513">
        <f>+'Cash-Flow-2015-Leva'!J6</f>
        <v>2015</v>
      </c>
      <c r="G51" s="513"/>
      <c r="H51" s="513"/>
      <c r="I51" s="513"/>
      <c r="J51" s="377" t="s">
        <v>259</v>
      </c>
      <c r="K51" s="377"/>
      <c r="L51" s="377"/>
      <c r="M51" s="377"/>
      <c r="N51" s="378"/>
      <c r="O51" s="374"/>
      <c r="P51" s="374"/>
      <c r="Q51" s="374"/>
      <c r="R51" s="374"/>
      <c r="S51" s="374"/>
      <c r="T51" s="374"/>
      <c r="U51" s="374"/>
      <c r="V51" s="374"/>
      <c r="W51" s="374"/>
      <c r="X51" s="374"/>
      <c r="Y51" s="374"/>
      <c r="Z51" s="374"/>
      <c r="AA51" s="374"/>
      <c r="AB51" s="374"/>
    </row>
    <row r="52" spans="1:28">
      <c r="A52" s="374"/>
      <c r="B52" s="376"/>
      <c r="C52" s="377"/>
      <c r="D52" s="377" t="s">
        <v>249</v>
      </c>
      <c r="E52" s="377"/>
      <c r="F52" s="377"/>
      <c r="G52" s="377"/>
      <c r="H52" s="377"/>
      <c r="I52" s="377"/>
      <c r="J52" s="377"/>
      <c r="K52" s="377"/>
      <c r="L52" s="377"/>
      <c r="M52" s="377"/>
      <c r="N52" s="378"/>
      <c r="O52" s="374"/>
      <c r="P52" s="374"/>
      <c r="Q52" s="374"/>
      <c r="R52" s="374"/>
      <c r="S52" s="374"/>
      <c r="T52" s="374"/>
      <c r="U52" s="374"/>
      <c r="V52" s="374"/>
      <c r="W52" s="374"/>
      <c r="X52" s="374"/>
      <c r="Y52" s="374"/>
      <c r="Z52" s="374"/>
      <c r="AA52" s="374"/>
      <c r="AB52" s="374"/>
    </row>
    <row r="53" spans="1:28">
      <c r="A53" s="374"/>
      <c r="B53" s="376"/>
      <c r="C53" s="381">
        <f>1+C50</f>
        <v>13</v>
      </c>
      <c r="D53" s="377" t="s">
        <v>191</v>
      </c>
      <c r="E53" s="475"/>
      <c r="F53" s="475"/>
      <c r="G53" s="475"/>
      <c r="H53" s="475"/>
      <c r="I53" s="475"/>
      <c r="J53" s="475"/>
      <c r="K53" s="475"/>
      <c r="L53" s="475"/>
      <c r="M53" s="475"/>
      <c r="N53" s="387"/>
      <c r="O53" s="374"/>
      <c r="P53" s="374"/>
      <c r="Q53" s="374"/>
      <c r="R53" s="374"/>
      <c r="S53" s="374"/>
      <c r="T53" s="374"/>
      <c r="U53" s="374"/>
      <c r="V53" s="374"/>
      <c r="W53" s="374"/>
      <c r="X53" s="374"/>
      <c r="Y53" s="374"/>
      <c r="Z53" s="374"/>
      <c r="AA53" s="374"/>
      <c r="AB53" s="374"/>
    </row>
    <row r="54" spans="1:28">
      <c r="A54" s="374"/>
      <c r="B54" s="376"/>
      <c r="C54" s="381"/>
      <c r="D54" s="377" t="s">
        <v>193</v>
      </c>
      <c r="E54" s="475"/>
      <c r="F54" s="475"/>
      <c r="G54" s="475"/>
      <c r="H54" s="475"/>
      <c r="I54" s="475"/>
      <c r="J54" s="475"/>
      <c r="K54" s="475"/>
      <c r="L54" s="475"/>
      <c r="M54" s="475"/>
      <c r="N54" s="387"/>
      <c r="O54" s="374"/>
      <c r="P54" s="374"/>
      <c r="Q54" s="374"/>
      <c r="R54" s="374"/>
      <c r="S54" s="374"/>
      <c r="T54" s="374"/>
      <c r="U54" s="374"/>
      <c r="V54" s="374"/>
      <c r="W54" s="374"/>
      <c r="X54" s="374"/>
      <c r="Y54" s="374"/>
      <c r="Z54" s="374"/>
      <c r="AA54" s="374"/>
      <c r="AB54" s="374"/>
    </row>
    <row r="55" spans="1:28">
      <c r="A55" s="374"/>
      <c r="B55" s="376"/>
      <c r="C55" s="381"/>
      <c r="D55" s="475" t="s">
        <v>192</v>
      </c>
      <c r="E55" s="475"/>
      <c r="F55" s="475"/>
      <c r="G55" s="475"/>
      <c r="H55" s="475"/>
      <c r="I55" s="475"/>
      <c r="J55" s="475"/>
      <c r="K55" s="475"/>
      <c r="L55" s="475"/>
      <c r="M55" s="475"/>
      <c r="N55" s="387"/>
      <c r="O55" s="374"/>
      <c r="P55" s="374"/>
      <c r="Q55" s="374"/>
      <c r="R55" s="374"/>
      <c r="S55" s="374"/>
      <c r="T55" s="374"/>
      <c r="U55" s="374"/>
      <c r="V55" s="374"/>
      <c r="W55" s="374"/>
      <c r="X55" s="374"/>
      <c r="Y55" s="374"/>
      <c r="Z55" s="374"/>
      <c r="AA55" s="374"/>
      <c r="AB55" s="374"/>
    </row>
    <row r="56" spans="1:28">
      <c r="A56" s="374"/>
      <c r="B56" s="376"/>
      <c r="C56" s="381"/>
      <c r="D56" s="476" t="s">
        <v>250</v>
      </c>
      <c r="E56" s="377"/>
      <c r="F56" s="377"/>
      <c r="G56" s="377"/>
      <c r="H56" s="377"/>
      <c r="I56" s="377"/>
      <c r="J56" s="377"/>
      <c r="K56" s="377"/>
      <c r="L56" s="377"/>
      <c r="M56" s="377"/>
      <c r="N56" s="378"/>
      <c r="O56" s="374"/>
      <c r="P56" s="374"/>
      <c r="Q56" s="374"/>
      <c r="R56" s="374"/>
      <c r="S56" s="374"/>
      <c r="T56" s="374"/>
      <c r="U56" s="374"/>
      <c r="V56" s="374"/>
      <c r="W56" s="374"/>
      <c r="X56" s="374"/>
      <c r="Y56" s="374"/>
      <c r="Z56" s="374"/>
      <c r="AA56" s="374"/>
      <c r="AB56" s="374"/>
    </row>
    <row r="57" spans="1:28" ht="15" customHeight="1">
      <c r="A57" s="374"/>
      <c r="B57" s="376"/>
      <c r="C57" s="377"/>
      <c r="D57" s="476" t="s">
        <v>195</v>
      </c>
      <c r="E57" s="377"/>
      <c r="F57" s="377"/>
      <c r="G57" s="377"/>
      <c r="H57" s="377"/>
      <c r="I57" s="377"/>
      <c r="J57" s="377"/>
      <c r="K57" s="377"/>
      <c r="L57" s="377"/>
      <c r="M57" s="377"/>
      <c r="N57" s="378"/>
      <c r="O57" s="374"/>
      <c r="P57" s="374"/>
      <c r="Q57" s="374"/>
      <c r="R57" s="374"/>
      <c r="S57" s="374"/>
      <c r="T57" s="374"/>
      <c r="U57" s="374"/>
      <c r="V57" s="374"/>
      <c r="W57" s="374"/>
      <c r="X57" s="374"/>
      <c r="Y57" s="374"/>
      <c r="Z57" s="374"/>
      <c r="AA57" s="374"/>
      <c r="AB57" s="374"/>
    </row>
    <row r="58" spans="1:28" ht="15" customHeight="1">
      <c r="A58" s="374"/>
      <c r="B58" s="376"/>
      <c r="C58" s="381">
        <f>1+C53</f>
        <v>14</v>
      </c>
      <c r="D58" s="476" t="s">
        <v>251</v>
      </c>
      <c r="E58" s="377"/>
      <c r="F58" s="377"/>
      <c r="G58" s="377"/>
      <c r="H58" s="377"/>
      <c r="I58" s="377"/>
      <c r="J58" s="377"/>
      <c r="K58" s="377"/>
      <c r="L58" s="377"/>
      <c r="M58" s="377"/>
      <c r="N58" s="378"/>
      <c r="O58" s="374"/>
      <c r="P58" s="374"/>
      <c r="Q58" s="374"/>
      <c r="R58" s="374"/>
      <c r="S58" s="374"/>
      <c r="T58" s="374"/>
      <c r="U58" s="374"/>
      <c r="V58" s="374"/>
      <c r="W58" s="374"/>
      <c r="X58" s="374"/>
      <c r="Y58" s="374"/>
      <c r="Z58" s="374"/>
      <c r="AA58" s="374"/>
      <c r="AB58" s="374"/>
    </row>
    <row r="59" spans="1:28" ht="15" customHeight="1">
      <c r="A59" s="374"/>
      <c r="B59" s="376"/>
      <c r="C59" s="381"/>
      <c r="D59" s="476" t="s">
        <v>252</v>
      </c>
      <c r="E59" s="377"/>
      <c r="F59" s="377"/>
      <c r="G59" s="377"/>
      <c r="H59" s="377"/>
      <c r="I59" s="377"/>
      <c r="J59" s="377"/>
      <c r="K59" s="377"/>
      <c r="L59" s="377"/>
      <c r="M59" s="377"/>
      <c r="N59" s="378"/>
      <c r="O59" s="374"/>
      <c r="P59" s="374"/>
      <c r="Q59" s="374"/>
      <c r="R59" s="374"/>
      <c r="S59" s="374"/>
      <c r="T59" s="374"/>
      <c r="U59" s="374"/>
      <c r="V59" s="374"/>
      <c r="W59" s="374"/>
      <c r="X59" s="374"/>
      <c r="Y59" s="374"/>
      <c r="Z59" s="374"/>
      <c r="AA59" s="374"/>
      <c r="AB59" s="374"/>
    </row>
    <row r="60" spans="1:28" ht="15" customHeight="1">
      <c r="A60" s="374"/>
      <c r="B60" s="376"/>
      <c r="C60" s="377"/>
      <c r="D60" s="476" t="s">
        <v>194</v>
      </c>
      <c r="E60" s="377"/>
      <c r="F60" s="377"/>
      <c r="G60" s="377"/>
      <c r="H60" s="377"/>
      <c r="I60" s="377"/>
      <c r="J60" s="377"/>
      <c r="K60" s="377"/>
      <c r="L60" s="377"/>
      <c r="M60" s="447"/>
      <c r="N60" s="378"/>
      <c r="O60" s="374"/>
      <c r="P60" s="374"/>
      <c r="Q60" s="374"/>
      <c r="R60" s="374"/>
      <c r="S60" s="374"/>
      <c r="T60" s="374"/>
      <c r="U60" s="374"/>
      <c r="V60" s="374"/>
      <c r="W60" s="374"/>
      <c r="X60" s="374"/>
      <c r="Y60" s="374"/>
      <c r="Z60" s="374"/>
      <c r="AA60" s="374"/>
      <c r="AB60" s="374"/>
    </row>
    <row r="61" spans="1:28">
      <c r="A61" s="374"/>
      <c r="B61" s="376"/>
      <c r="C61" s="381"/>
      <c r="D61" s="388"/>
      <c r="E61" s="409" t="s">
        <v>204</v>
      </c>
      <c r="F61" s="410"/>
      <c r="G61" s="410"/>
      <c r="H61" s="410"/>
      <c r="I61" s="410"/>
      <c r="J61" s="410"/>
      <c r="K61" s="410"/>
      <c r="L61" s="414">
        <f>+'Cash-Flow-2015-Leva'!J6</f>
        <v>2015</v>
      </c>
      <c r="M61" s="448"/>
      <c r="N61" s="378"/>
      <c r="O61" s="374"/>
      <c r="P61" s="374"/>
      <c r="Q61" s="374"/>
      <c r="R61" s="374"/>
      <c r="S61" s="374"/>
      <c r="T61" s="374"/>
      <c r="U61" s="374"/>
      <c r="V61" s="374"/>
      <c r="W61" s="374"/>
      <c r="X61" s="374"/>
      <c r="Y61" s="374"/>
      <c r="Z61" s="374"/>
      <c r="AA61" s="374"/>
      <c r="AB61" s="374"/>
    </row>
    <row r="62" spans="1:28">
      <c r="A62" s="374"/>
      <c r="B62" s="376"/>
      <c r="C62" s="381"/>
      <c r="D62" s="388"/>
      <c r="E62" s="411" t="s">
        <v>203</v>
      </c>
      <c r="F62" s="412"/>
      <c r="G62" s="412"/>
      <c r="H62" s="412"/>
      <c r="I62" s="412"/>
      <c r="J62" s="412"/>
      <c r="K62" s="412"/>
      <c r="L62" s="413"/>
      <c r="M62" s="447"/>
      <c r="N62" s="378"/>
      <c r="O62" s="374"/>
      <c r="P62" s="374"/>
      <c r="Q62" s="374"/>
      <c r="R62" s="374"/>
      <c r="S62" s="374"/>
      <c r="T62" s="374"/>
      <c r="U62" s="374"/>
      <c r="V62" s="374"/>
      <c r="W62" s="374"/>
      <c r="X62" s="374"/>
      <c r="Y62" s="374"/>
      <c r="Z62" s="374"/>
      <c r="AA62" s="374"/>
      <c r="AB62" s="374"/>
    </row>
    <row r="63" spans="1:28">
      <c r="A63" s="374"/>
      <c r="B63" s="376"/>
      <c r="C63" s="381">
        <f>1+C58</f>
        <v>15</v>
      </c>
      <c r="D63" s="377" t="s">
        <v>253</v>
      </c>
      <c r="E63" s="377"/>
      <c r="F63" s="377"/>
      <c r="G63" s="377"/>
      <c r="H63" s="377"/>
      <c r="I63" s="377"/>
      <c r="J63" s="377"/>
      <c r="K63" s="377"/>
      <c r="L63" s="377"/>
      <c r="M63" s="377"/>
      <c r="N63" s="378"/>
      <c r="O63" s="374"/>
      <c r="P63" s="374"/>
      <c r="Q63" s="374"/>
      <c r="R63" s="374"/>
      <c r="S63" s="374"/>
      <c r="T63" s="374"/>
      <c r="U63" s="374"/>
      <c r="V63" s="374"/>
      <c r="W63" s="374"/>
      <c r="X63" s="374"/>
      <c r="Y63" s="374"/>
      <c r="Z63" s="374"/>
      <c r="AA63" s="374"/>
      <c r="AB63" s="374"/>
    </row>
    <row r="64" spans="1:28">
      <c r="A64" s="374"/>
      <c r="B64" s="376"/>
      <c r="C64" s="381"/>
      <c r="D64" s="377" t="s">
        <v>254</v>
      </c>
      <c r="E64" s="377"/>
      <c r="F64" s="377"/>
      <c r="G64" s="377"/>
      <c r="H64" s="377"/>
      <c r="I64" s="377"/>
      <c r="J64" s="377"/>
      <c r="K64" s="377"/>
      <c r="L64" s="377"/>
      <c r="M64" s="377"/>
      <c r="N64" s="378"/>
      <c r="O64" s="374"/>
      <c r="P64" s="374"/>
      <c r="Q64" s="374"/>
      <c r="R64" s="374"/>
      <c r="S64" s="374"/>
      <c r="T64" s="374"/>
      <c r="U64" s="374"/>
      <c r="V64" s="374"/>
      <c r="W64" s="374"/>
      <c r="X64" s="374"/>
      <c r="Y64" s="374"/>
      <c r="Z64" s="374"/>
      <c r="AA64" s="374"/>
      <c r="AB64" s="374"/>
    </row>
    <row r="65" spans="1:28">
      <c r="A65" s="374"/>
      <c r="B65" s="376"/>
      <c r="C65" s="381"/>
      <c r="D65" s="377" t="s">
        <v>224</v>
      </c>
      <c r="E65" s="377"/>
      <c r="F65" s="377"/>
      <c r="G65" s="377"/>
      <c r="H65" s="377"/>
      <c r="I65" s="377"/>
      <c r="J65" s="377"/>
      <c r="K65" s="377"/>
      <c r="L65" s="377"/>
      <c r="M65" s="377"/>
      <c r="N65" s="378"/>
      <c r="O65" s="374"/>
      <c r="P65" s="374"/>
      <c r="Q65" s="374"/>
      <c r="R65" s="374"/>
      <c r="S65" s="374"/>
      <c r="T65" s="374"/>
      <c r="U65" s="374"/>
      <c r="V65" s="374"/>
      <c r="W65" s="374"/>
      <c r="X65" s="374"/>
      <c r="Y65" s="374"/>
      <c r="Z65" s="374"/>
      <c r="AA65" s="374"/>
      <c r="AB65" s="374"/>
    </row>
    <row r="66" spans="1:28">
      <c r="A66" s="374"/>
      <c r="B66" s="376"/>
      <c r="C66" s="381">
        <f>1+C63</f>
        <v>16</v>
      </c>
      <c r="D66" s="390" t="s">
        <v>255</v>
      </c>
      <c r="E66" s="377"/>
      <c r="F66" s="377"/>
      <c r="G66" s="377"/>
      <c r="H66" s="377"/>
      <c r="I66" s="377"/>
      <c r="J66" s="377"/>
      <c r="K66" s="377"/>
      <c r="L66" s="377"/>
      <c r="M66" s="377"/>
      <c r="N66" s="378"/>
      <c r="O66" s="374"/>
      <c r="P66" s="374"/>
      <c r="Q66" s="374"/>
      <c r="R66" s="374"/>
      <c r="S66" s="374"/>
      <c r="T66" s="374"/>
      <c r="U66" s="374"/>
      <c r="V66" s="374"/>
      <c r="W66" s="374"/>
      <c r="X66" s="374"/>
      <c r="Y66" s="374"/>
      <c r="Z66" s="374"/>
      <c r="AA66" s="374"/>
      <c r="AB66" s="374"/>
    </row>
    <row r="67" spans="1:28">
      <c r="A67" s="374"/>
      <c r="B67" s="376"/>
      <c r="C67" s="381"/>
      <c r="D67" s="377" t="s">
        <v>202</v>
      </c>
      <c r="E67" s="513">
        <f>+'Cash-Flow-2015-Leva'!J6</f>
        <v>2015</v>
      </c>
      <c r="F67" s="513"/>
      <c r="G67" s="513"/>
      <c r="H67" s="513"/>
      <c r="I67" s="408" t="s">
        <v>256</v>
      </c>
      <c r="J67" s="377"/>
      <c r="K67" s="377"/>
      <c r="L67" s="377"/>
      <c r="M67" s="377"/>
      <c r="N67" s="378"/>
      <c r="O67" s="374"/>
      <c r="P67" s="374"/>
      <c r="Q67" s="374"/>
      <c r="R67" s="374"/>
      <c r="S67" s="374"/>
      <c r="T67" s="374"/>
      <c r="U67" s="374"/>
      <c r="V67" s="374"/>
      <c r="W67" s="374"/>
      <c r="X67" s="374"/>
      <c r="Y67" s="374"/>
      <c r="Z67" s="374"/>
      <c r="AA67" s="374"/>
      <c r="AB67" s="374"/>
    </row>
    <row r="68" spans="1:28">
      <c r="A68" s="374"/>
      <c r="B68" s="376"/>
      <c r="C68" s="381"/>
      <c r="D68" s="377" t="s">
        <v>205</v>
      </c>
      <c r="E68" s="377"/>
      <c r="F68" s="377"/>
      <c r="G68" s="377"/>
      <c r="H68" s="377"/>
      <c r="I68" s="377"/>
      <c r="J68" s="377"/>
      <c r="K68" s="415">
        <f>+'Cash-Flow-2015-Leva'!J6</f>
        <v>2015</v>
      </c>
      <c r="L68" s="389" t="s">
        <v>186</v>
      </c>
      <c r="M68" s="389"/>
      <c r="N68" s="378"/>
      <c r="O68" s="374"/>
      <c r="P68" s="374"/>
      <c r="Q68" s="374"/>
      <c r="R68" s="374"/>
      <c r="S68" s="374"/>
      <c r="T68" s="374"/>
      <c r="U68" s="374"/>
      <c r="V68" s="374"/>
      <c r="W68" s="374"/>
      <c r="X68" s="374"/>
      <c r="Y68" s="374"/>
      <c r="Z68" s="374"/>
      <c r="AA68" s="374"/>
      <c r="AB68" s="374"/>
    </row>
    <row r="69" spans="1:28">
      <c r="A69" s="374"/>
      <c r="B69" s="376"/>
      <c r="C69" s="381">
        <f>1+C66</f>
        <v>17</v>
      </c>
      <c r="D69" s="477" t="s">
        <v>212</v>
      </c>
      <c r="E69" s="423"/>
      <c r="F69" s="423"/>
      <c r="G69" s="423"/>
      <c r="H69" s="515">
        <f>+'Cash-Flow-2015-Leva'!J6</f>
        <v>2015</v>
      </c>
      <c r="I69" s="515"/>
      <c r="J69" s="515"/>
      <c r="K69" s="423" t="s">
        <v>214</v>
      </c>
      <c r="L69" s="424"/>
      <c r="M69" s="425"/>
      <c r="N69" s="378"/>
      <c r="O69" s="374"/>
      <c r="P69" s="374"/>
      <c r="Q69" s="374"/>
      <c r="R69" s="374"/>
      <c r="S69" s="374"/>
      <c r="T69" s="374"/>
      <c r="U69" s="374"/>
      <c r="V69" s="374"/>
      <c r="W69" s="374"/>
      <c r="X69" s="374"/>
      <c r="Y69" s="374"/>
      <c r="Z69" s="374"/>
      <c r="AA69" s="374"/>
      <c r="AB69" s="374"/>
    </row>
    <row r="70" spans="1:28">
      <c r="A70" s="374"/>
      <c r="B70" s="376"/>
      <c r="C70" s="381"/>
      <c r="D70" s="478" t="s">
        <v>213</v>
      </c>
      <c r="E70" s="430">
        <f>+'Cash-Flow-2015-Leva'!J6</f>
        <v>2015</v>
      </c>
      <c r="F70" s="480" t="s">
        <v>258</v>
      </c>
      <c r="G70" s="431"/>
      <c r="H70" s="431"/>
      <c r="I70" s="431"/>
      <c r="J70" s="431"/>
      <c r="K70" s="431"/>
      <c r="L70" s="431"/>
      <c r="M70" s="432"/>
      <c r="N70" s="420"/>
      <c r="O70" s="374"/>
      <c r="P70" s="374"/>
      <c r="Q70" s="374"/>
      <c r="R70" s="374"/>
      <c r="S70" s="374"/>
      <c r="T70" s="374"/>
      <c r="U70" s="374"/>
      <c r="V70" s="374"/>
      <c r="W70" s="374"/>
      <c r="X70" s="374"/>
      <c r="Y70" s="374"/>
      <c r="Z70" s="374"/>
      <c r="AA70" s="374"/>
      <c r="AB70" s="374"/>
    </row>
    <row r="71" spans="1:28">
      <c r="A71" s="374"/>
      <c r="B71" s="376"/>
      <c r="C71" s="381"/>
      <c r="D71" s="478" t="s">
        <v>222</v>
      </c>
      <c r="E71" s="421"/>
      <c r="F71" s="421"/>
      <c r="G71" s="421"/>
      <c r="H71" s="421"/>
      <c r="I71" s="421"/>
      <c r="J71" s="421"/>
      <c r="K71" s="426"/>
      <c r="L71" s="427"/>
      <c r="M71" s="428"/>
      <c r="N71" s="378"/>
      <c r="O71" s="374"/>
      <c r="P71" s="374"/>
      <c r="Q71" s="374"/>
      <c r="R71" s="374"/>
      <c r="S71" s="374"/>
      <c r="T71" s="374"/>
      <c r="U71" s="374"/>
      <c r="V71" s="374"/>
      <c r="W71" s="374"/>
      <c r="X71" s="374"/>
      <c r="Y71" s="374"/>
      <c r="Z71" s="374"/>
      <c r="AA71" s="374"/>
      <c r="AB71" s="374"/>
    </row>
    <row r="72" spans="1:28">
      <c r="A72" s="374"/>
      <c r="B72" s="376"/>
      <c r="C72" s="381"/>
      <c r="D72" s="479" t="s">
        <v>257</v>
      </c>
      <c r="E72" s="412"/>
      <c r="F72" s="412"/>
      <c r="G72" s="412"/>
      <c r="H72" s="412"/>
      <c r="I72" s="412"/>
      <c r="J72" s="412"/>
      <c r="K72" s="429"/>
      <c r="L72" s="433"/>
      <c r="M72" s="422"/>
      <c r="N72" s="378"/>
      <c r="O72" s="374"/>
      <c r="P72" s="374"/>
      <c r="Q72" s="374"/>
      <c r="R72" s="374"/>
      <c r="S72" s="374"/>
      <c r="T72" s="374"/>
      <c r="U72" s="374"/>
      <c r="V72" s="374"/>
      <c r="W72" s="374"/>
      <c r="X72" s="374"/>
      <c r="Y72" s="374"/>
      <c r="Z72" s="374"/>
      <c r="AA72" s="374"/>
      <c r="AB72" s="374"/>
    </row>
    <row r="73" spans="1:28" ht="9" customHeight="1">
      <c r="A73" s="374"/>
      <c r="B73" s="454"/>
      <c r="C73" s="455"/>
      <c r="D73" s="456"/>
      <c r="E73" s="456"/>
      <c r="F73" s="456"/>
      <c r="G73" s="456"/>
      <c r="H73" s="456"/>
      <c r="I73" s="456"/>
      <c r="J73" s="456"/>
      <c r="K73" s="456"/>
      <c r="L73" s="456"/>
      <c r="M73" s="456"/>
      <c r="N73" s="457"/>
      <c r="O73" s="374"/>
      <c r="P73" s="374"/>
      <c r="Q73" s="374"/>
      <c r="R73" s="374"/>
      <c r="S73" s="374"/>
      <c r="T73" s="374"/>
      <c r="U73" s="374"/>
      <c r="V73" s="374"/>
      <c r="W73" s="374"/>
      <c r="X73" s="374"/>
      <c r="Y73" s="374"/>
      <c r="Z73" s="374"/>
      <c r="AA73" s="374"/>
      <c r="AB73" s="374"/>
    </row>
    <row r="74" spans="1:28">
      <c r="A74" s="374"/>
      <c r="B74" s="379" t="s">
        <v>197</v>
      </c>
      <c r="C74" s="380" t="s">
        <v>167</v>
      </c>
      <c r="D74" s="377"/>
      <c r="E74" s="377"/>
      <c r="F74" s="377"/>
      <c r="G74" s="377"/>
      <c r="H74" s="377"/>
      <c r="I74" s="377"/>
      <c r="J74" s="377"/>
      <c r="K74" s="377"/>
      <c r="L74" s="377"/>
      <c r="M74" s="377"/>
      <c r="N74" s="378"/>
      <c r="O74" s="374"/>
      <c r="P74" s="374"/>
      <c r="Q74" s="374"/>
      <c r="R74" s="374"/>
      <c r="S74" s="374"/>
      <c r="T74" s="374"/>
      <c r="U74" s="374"/>
      <c r="V74" s="374"/>
      <c r="W74" s="374"/>
      <c r="X74" s="374"/>
      <c r="Y74" s="374"/>
      <c r="Z74" s="374"/>
      <c r="AA74" s="374"/>
      <c r="AB74" s="374"/>
    </row>
    <row r="75" spans="1:28">
      <c r="A75" s="374"/>
      <c r="B75" s="376"/>
      <c r="C75" s="381">
        <f>1+C69</f>
        <v>18</v>
      </c>
      <c r="D75" s="392" t="s">
        <v>168</v>
      </c>
      <c r="E75" s="392"/>
      <c r="F75" s="392"/>
      <c r="G75" s="392"/>
      <c r="H75" s="392"/>
      <c r="I75" s="392"/>
      <c r="J75" s="392"/>
      <c r="K75" s="392"/>
      <c r="L75" s="392"/>
      <c r="M75" s="392"/>
      <c r="N75" s="393"/>
      <c r="O75" s="374"/>
      <c r="P75" s="374"/>
      <c r="Q75" s="374"/>
      <c r="R75" s="374"/>
      <c r="S75" s="374"/>
      <c r="T75" s="374"/>
      <c r="U75" s="374"/>
      <c r="V75" s="374"/>
      <c r="W75" s="374"/>
      <c r="X75" s="374"/>
      <c r="Y75" s="374"/>
      <c r="Z75" s="374"/>
      <c r="AA75" s="374"/>
      <c r="AB75" s="374"/>
    </row>
    <row r="76" spans="1:28">
      <c r="A76" s="374"/>
      <c r="B76" s="376"/>
      <c r="C76" s="381">
        <f>1+C75</f>
        <v>19</v>
      </c>
      <c r="D76" s="392" t="s">
        <v>169</v>
      </c>
      <c r="E76" s="392"/>
      <c r="F76" s="392"/>
      <c r="G76" s="392"/>
      <c r="H76" s="392"/>
      <c r="I76" s="392"/>
      <c r="J76" s="392"/>
      <c r="K76" s="392"/>
      <c r="L76" s="392"/>
      <c r="M76" s="392"/>
      <c r="N76" s="393"/>
      <c r="O76" s="374"/>
      <c r="P76" s="374"/>
      <c r="Q76" s="374"/>
      <c r="R76" s="374"/>
      <c r="S76" s="374"/>
      <c r="T76" s="374"/>
      <c r="U76" s="374"/>
      <c r="V76" s="374"/>
      <c r="W76" s="374"/>
      <c r="X76" s="374"/>
      <c r="Y76" s="374"/>
      <c r="Z76" s="374"/>
      <c r="AA76" s="374"/>
      <c r="AB76" s="374"/>
    </row>
    <row r="77" spans="1:28">
      <c r="A77" s="374"/>
      <c r="B77" s="376"/>
      <c r="C77" s="377"/>
      <c r="D77" s="392" t="s">
        <v>170</v>
      </c>
      <c r="E77" s="392"/>
      <c r="F77" s="392"/>
      <c r="G77" s="392"/>
      <c r="H77" s="392"/>
      <c r="I77" s="392"/>
      <c r="J77" s="392"/>
      <c r="K77" s="392"/>
      <c r="L77" s="392"/>
      <c r="M77" s="392"/>
      <c r="N77" s="393"/>
      <c r="O77" s="374"/>
      <c r="P77" s="374"/>
      <c r="Q77" s="374"/>
      <c r="R77" s="374"/>
      <c r="S77" s="374"/>
      <c r="T77" s="374"/>
      <c r="U77" s="374"/>
      <c r="V77" s="374"/>
      <c r="W77" s="374"/>
      <c r="X77" s="374"/>
      <c r="Y77" s="374"/>
      <c r="Z77" s="374"/>
      <c r="AA77" s="374"/>
      <c r="AB77" s="374"/>
    </row>
    <row r="78" spans="1:28">
      <c r="A78" s="374"/>
      <c r="B78" s="376"/>
      <c r="C78" s="377"/>
      <c r="D78" s="392" t="s">
        <v>171</v>
      </c>
      <c r="E78" s="392"/>
      <c r="F78" s="392"/>
      <c r="G78" s="392"/>
      <c r="H78" s="392"/>
      <c r="I78" s="392"/>
      <c r="J78" s="392"/>
      <c r="K78" s="392"/>
      <c r="L78" s="392"/>
      <c r="M78" s="392"/>
      <c r="N78" s="393"/>
      <c r="O78" s="374"/>
      <c r="P78" s="374"/>
      <c r="Q78" s="374"/>
      <c r="R78" s="374"/>
      <c r="S78" s="374"/>
      <c r="T78" s="374"/>
      <c r="U78" s="374"/>
      <c r="V78" s="374"/>
      <c r="W78" s="374"/>
      <c r="X78" s="374"/>
      <c r="Y78" s="374"/>
      <c r="Z78" s="374"/>
      <c r="AA78" s="374"/>
      <c r="AB78" s="374"/>
    </row>
    <row r="79" spans="1:28">
      <c r="A79" s="374"/>
      <c r="B79" s="376"/>
      <c r="C79" s="377"/>
      <c r="D79" s="392" t="s">
        <v>172</v>
      </c>
      <c r="E79" s="392"/>
      <c r="F79" s="392"/>
      <c r="G79" s="392"/>
      <c r="H79" s="392"/>
      <c r="I79" s="392"/>
      <c r="J79" s="392"/>
      <c r="K79" s="392"/>
      <c r="L79" s="392"/>
      <c r="M79" s="392"/>
      <c r="N79" s="393"/>
      <c r="O79" s="374"/>
      <c r="P79" s="374"/>
      <c r="Q79" s="374"/>
      <c r="R79" s="374"/>
      <c r="S79" s="374"/>
      <c r="T79" s="374"/>
      <c r="U79" s="374"/>
      <c r="V79" s="374"/>
      <c r="W79" s="374"/>
      <c r="X79" s="374"/>
      <c r="Y79" s="374"/>
      <c r="Z79" s="374"/>
      <c r="AA79" s="374"/>
      <c r="AB79" s="374"/>
    </row>
    <row r="80" spans="1:28">
      <c r="A80" s="374"/>
      <c r="B80" s="376"/>
      <c r="C80" s="377"/>
      <c r="D80" s="392" t="s">
        <v>173</v>
      </c>
      <c r="E80" s="392"/>
      <c r="F80" s="392"/>
      <c r="G80" s="392"/>
      <c r="H80" s="392"/>
      <c r="I80" s="392"/>
      <c r="J80" s="392"/>
      <c r="K80" s="392"/>
      <c r="L80" s="392"/>
      <c r="M80" s="392"/>
      <c r="N80" s="393"/>
      <c r="O80" s="374"/>
      <c r="P80" s="374"/>
      <c r="Q80" s="374"/>
      <c r="R80" s="374"/>
      <c r="S80" s="374"/>
      <c r="T80" s="374"/>
      <c r="U80" s="374"/>
      <c r="V80" s="374"/>
      <c r="W80" s="374"/>
      <c r="X80" s="374"/>
      <c r="Y80" s="374"/>
      <c r="Z80" s="374"/>
      <c r="AA80" s="374"/>
      <c r="AB80" s="374"/>
    </row>
    <row r="81" spans="1:28">
      <c r="A81" s="374"/>
      <c r="B81" s="376"/>
      <c r="C81" s="377"/>
      <c r="D81" s="392" t="s">
        <v>196</v>
      </c>
      <c r="E81" s="392"/>
      <c r="F81" s="392"/>
      <c r="G81" s="392"/>
      <c r="H81" s="392"/>
      <c r="I81" s="392"/>
      <c r="J81" s="392"/>
      <c r="K81" s="392"/>
      <c r="L81" s="392"/>
      <c r="M81" s="392"/>
      <c r="N81" s="393"/>
      <c r="O81" s="374"/>
      <c r="P81" s="374"/>
      <c r="Q81" s="374"/>
      <c r="R81" s="374"/>
      <c r="S81" s="374"/>
      <c r="T81" s="374"/>
      <c r="U81" s="374"/>
      <c r="V81" s="374"/>
      <c r="W81" s="374"/>
      <c r="X81" s="374"/>
      <c r="Y81" s="374"/>
      <c r="Z81" s="374"/>
      <c r="AA81" s="374"/>
      <c r="AB81" s="374"/>
    </row>
    <row r="82" spans="1:28" ht="3" customHeight="1" thickBot="1">
      <c r="A82" s="374"/>
      <c r="B82" s="394"/>
      <c r="C82" s="395"/>
      <c r="D82" s="396"/>
      <c r="E82" s="395"/>
      <c r="F82" s="395"/>
      <c r="G82" s="395"/>
      <c r="H82" s="395"/>
      <c r="I82" s="395"/>
      <c r="J82" s="395"/>
      <c r="K82" s="395"/>
      <c r="L82" s="395"/>
      <c r="M82" s="395"/>
      <c r="N82" s="397"/>
      <c r="O82" s="374"/>
      <c r="P82" s="374"/>
      <c r="Q82" s="374"/>
      <c r="R82" s="374"/>
      <c r="S82" s="374"/>
      <c r="T82" s="374"/>
      <c r="U82" s="374"/>
      <c r="V82" s="374"/>
      <c r="W82" s="374"/>
      <c r="X82" s="374"/>
      <c r="Y82" s="374"/>
      <c r="Z82" s="374"/>
      <c r="AA82" s="374"/>
      <c r="AB82" s="374"/>
    </row>
    <row r="83" spans="1:28" ht="16.5" thickTop="1">
      <c r="A83" s="374"/>
      <c r="B83" s="398"/>
      <c r="C83" s="398"/>
      <c r="D83" s="398"/>
      <c r="E83" s="398"/>
      <c r="F83" s="398"/>
      <c r="G83" s="398"/>
      <c r="H83" s="398"/>
      <c r="I83" s="398"/>
      <c r="J83" s="398"/>
      <c r="K83" s="398"/>
      <c r="L83" s="398"/>
      <c r="M83" s="398"/>
      <c r="N83" s="398"/>
      <c r="O83" s="374"/>
      <c r="P83" s="374"/>
      <c r="Q83" s="374"/>
      <c r="R83" s="374"/>
      <c r="S83" s="374"/>
      <c r="T83" s="374"/>
      <c r="U83" s="374"/>
      <c r="V83" s="374"/>
      <c r="W83" s="374"/>
      <c r="X83" s="374"/>
      <c r="Y83" s="374"/>
      <c r="Z83" s="374"/>
      <c r="AA83" s="374"/>
      <c r="AB83" s="374"/>
    </row>
    <row r="84" spans="1:28">
      <c r="A84" s="374"/>
      <c r="B84" s="398"/>
      <c r="C84" s="398"/>
      <c r="D84" s="398"/>
      <c r="E84" s="398"/>
      <c r="F84" s="398"/>
      <c r="G84" s="398"/>
      <c r="H84" s="398"/>
      <c r="I84" s="398"/>
      <c r="J84" s="398"/>
      <c r="K84" s="398"/>
      <c r="L84" s="398"/>
      <c r="M84" s="398"/>
      <c r="N84" s="398"/>
      <c r="O84" s="374"/>
      <c r="P84" s="374"/>
      <c r="Q84" s="374"/>
      <c r="R84" s="374"/>
      <c r="S84" s="374"/>
      <c r="T84" s="374"/>
      <c r="U84" s="374"/>
      <c r="V84" s="374"/>
      <c r="W84" s="374"/>
      <c r="X84" s="374"/>
      <c r="Y84" s="374"/>
      <c r="Z84" s="374"/>
      <c r="AA84" s="374"/>
      <c r="AB84" s="374"/>
    </row>
    <row r="85" spans="1:28">
      <c r="A85" s="374"/>
      <c r="B85" s="398"/>
      <c r="C85" s="398"/>
      <c r="D85" s="398"/>
      <c r="E85" s="398"/>
      <c r="F85" s="398"/>
      <c r="G85" s="398"/>
      <c r="H85" s="398"/>
      <c r="I85" s="398"/>
      <c r="J85" s="398"/>
      <c r="K85" s="398"/>
      <c r="L85" s="398"/>
      <c r="M85" s="398"/>
      <c r="N85" s="398"/>
      <c r="O85" s="374"/>
      <c r="P85" s="374"/>
      <c r="Q85" s="374"/>
      <c r="R85" s="374"/>
      <c r="S85" s="374"/>
      <c r="T85" s="374"/>
      <c r="U85" s="374"/>
      <c r="V85" s="374"/>
      <c r="W85" s="374"/>
      <c r="X85" s="374"/>
      <c r="Y85" s="374"/>
      <c r="Z85" s="374"/>
      <c r="AA85" s="374"/>
      <c r="AB85" s="374"/>
    </row>
    <row r="86" spans="1:28">
      <c r="A86" s="374"/>
      <c r="B86" s="398"/>
      <c r="C86" s="398"/>
      <c r="D86" s="398"/>
      <c r="E86" s="398"/>
      <c r="F86" s="398"/>
      <c r="G86" s="398"/>
      <c r="H86" s="398"/>
      <c r="I86" s="398"/>
      <c r="J86" s="398"/>
      <c r="K86" s="398"/>
      <c r="L86" s="398"/>
      <c r="M86" s="398"/>
      <c r="N86" s="398"/>
      <c r="O86" s="374"/>
      <c r="P86" s="374"/>
      <c r="Q86" s="374"/>
      <c r="R86" s="374"/>
      <c r="S86" s="374"/>
      <c r="T86" s="374"/>
      <c r="U86" s="374"/>
      <c r="V86" s="374"/>
      <c r="W86" s="374"/>
      <c r="X86" s="374"/>
      <c r="Y86" s="374"/>
      <c r="Z86" s="374"/>
      <c r="AA86" s="374"/>
      <c r="AB86" s="374"/>
    </row>
    <row r="87" spans="1:28">
      <c r="A87" s="374"/>
      <c r="B87" s="398"/>
      <c r="C87" s="398"/>
      <c r="D87" s="398"/>
      <c r="E87" s="398"/>
      <c r="F87" s="398"/>
      <c r="G87" s="398"/>
      <c r="H87" s="398"/>
      <c r="I87" s="398"/>
      <c r="J87" s="398"/>
      <c r="K87" s="398"/>
      <c r="L87" s="398"/>
      <c r="M87" s="398"/>
      <c r="N87" s="398"/>
      <c r="O87" s="374"/>
      <c r="P87" s="374"/>
      <c r="Q87" s="374"/>
      <c r="R87" s="374"/>
      <c r="S87" s="374"/>
      <c r="T87" s="374"/>
      <c r="U87" s="374"/>
      <c r="V87" s="374"/>
      <c r="W87" s="374"/>
      <c r="X87" s="374"/>
      <c r="Y87" s="374"/>
      <c r="Z87" s="374"/>
      <c r="AA87" s="374"/>
      <c r="AB87" s="374"/>
    </row>
    <row r="88" spans="1:28">
      <c r="A88" s="374"/>
      <c r="B88" s="398"/>
      <c r="C88" s="398"/>
      <c r="D88" s="398"/>
      <c r="E88" s="398"/>
      <c r="F88" s="398"/>
      <c r="G88" s="398"/>
      <c r="H88" s="398"/>
      <c r="I88" s="398"/>
      <c r="J88" s="398"/>
      <c r="K88" s="398"/>
      <c r="L88" s="398"/>
      <c r="M88" s="398"/>
      <c r="N88" s="398"/>
      <c r="O88" s="374"/>
      <c r="P88" s="374"/>
      <c r="Q88" s="374"/>
      <c r="R88" s="374"/>
      <c r="S88" s="374"/>
      <c r="T88" s="374"/>
      <c r="U88" s="374"/>
      <c r="V88" s="374"/>
      <c r="W88" s="374"/>
      <c r="X88" s="374"/>
      <c r="Y88" s="374"/>
      <c r="Z88" s="374"/>
      <c r="AA88" s="374"/>
      <c r="AB88" s="374"/>
    </row>
    <row r="89" spans="1:28">
      <c r="A89" s="374"/>
      <c r="B89" s="398"/>
      <c r="C89" s="398"/>
      <c r="D89" s="398"/>
      <c r="E89" s="398"/>
      <c r="F89" s="398"/>
      <c r="G89" s="398"/>
      <c r="H89" s="398"/>
      <c r="I89" s="398"/>
      <c r="J89" s="398"/>
      <c r="K89" s="398"/>
      <c r="L89" s="398"/>
      <c r="M89" s="398"/>
      <c r="N89" s="398"/>
      <c r="O89" s="374"/>
      <c r="P89" s="374"/>
      <c r="Q89" s="374"/>
      <c r="R89" s="374"/>
      <c r="S89" s="374"/>
      <c r="T89" s="374"/>
      <c r="U89" s="374"/>
      <c r="V89" s="374"/>
      <c r="W89" s="374"/>
      <c r="X89" s="374"/>
      <c r="Y89" s="374"/>
      <c r="Z89" s="374"/>
      <c r="AA89" s="374"/>
      <c r="AB89" s="374"/>
    </row>
    <row r="90" spans="1:28">
      <c r="A90" s="374"/>
      <c r="B90" s="398"/>
      <c r="C90" s="398"/>
      <c r="D90" s="398"/>
      <c r="E90" s="398"/>
      <c r="F90" s="398"/>
      <c r="G90" s="398"/>
      <c r="H90" s="398"/>
      <c r="I90" s="398"/>
      <c r="J90" s="398"/>
      <c r="K90" s="398"/>
      <c r="L90" s="398"/>
      <c r="M90" s="398"/>
      <c r="N90" s="398"/>
      <c r="O90" s="374"/>
      <c r="P90" s="374"/>
      <c r="Q90" s="374"/>
      <c r="R90" s="374"/>
      <c r="S90" s="374"/>
      <c r="T90" s="374"/>
      <c r="U90" s="374"/>
      <c r="V90" s="374"/>
      <c r="W90" s="374"/>
      <c r="X90" s="374"/>
      <c r="Y90" s="374"/>
      <c r="Z90" s="374"/>
      <c r="AA90" s="374"/>
      <c r="AB90" s="374"/>
    </row>
    <row r="91" spans="1:28">
      <c r="A91" s="374"/>
      <c r="B91" s="398"/>
      <c r="C91" s="398"/>
      <c r="D91" s="398"/>
      <c r="E91" s="398"/>
      <c r="F91" s="398"/>
      <c r="G91" s="398"/>
      <c r="H91" s="398"/>
      <c r="I91" s="398"/>
      <c r="J91" s="398"/>
      <c r="K91" s="398"/>
      <c r="L91" s="398"/>
      <c r="M91" s="398"/>
      <c r="N91" s="398"/>
      <c r="O91" s="374"/>
      <c r="P91" s="374"/>
      <c r="Q91" s="374"/>
      <c r="R91" s="374"/>
      <c r="S91" s="374"/>
      <c r="T91" s="374"/>
      <c r="U91" s="374"/>
      <c r="V91" s="374"/>
      <c r="W91" s="374"/>
      <c r="X91" s="374"/>
      <c r="Y91" s="374"/>
      <c r="Z91" s="374"/>
      <c r="AA91" s="374"/>
      <c r="AB91" s="374"/>
    </row>
    <row r="92" spans="1:28">
      <c r="A92" s="374"/>
      <c r="B92" s="398"/>
      <c r="C92" s="398"/>
      <c r="D92" s="398"/>
      <c r="E92" s="398"/>
      <c r="F92" s="398"/>
      <c r="G92" s="398"/>
      <c r="H92" s="398"/>
      <c r="I92" s="398"/>
      <c r="J92" s="398"/>
      <c r="K92" s="398"/>
      <c r="L92" s="398"/>
      <c r="M92" s="398"/>
      <c r="N92" s="398"/>
      <c r="O92" s="374"/>
      <c r="P92" s="374"/>
      <c r="Q92" s="374"/>
      <c r="R92" s="374"/>
      <c r="S92" s="374"/>
      <c r="T92" s="374"/>
      <c r="U92" s="374"/>
      <c r="V92" s="374"/>
      <c r="W92" s="374"/>
      <c r="X92" s="374"/>
      <c r="Y92" s="374"/>
      <c r="Z92" s="374"/>
      <c r="AA92" s="374"/>
      <c r="AB92" s="374"/>
    </row>
    <row r="93" spans="1:28">
      <c r="A93" s="374"/>
      <c r="B93" s="398"/>
      <c r="C93" s="398"/>
      <c r="D93" s="398"/>
      <c r="E93" s="398"/>
      <c r="F93" s="398"/>
      <c r="G93" s="398"/>
      <c r="H93" s="398"/>
      <c r="I93" s="398"/>
      <c r="J93" s="398"/>
      <c r="K93" s="398"/>
      <c r="L93" s="398"/>
      <c r="M93" s="398"/>
      <c r="N93" s="398"/>
      <c r="O93" s="374"/>
      <c r="P93" s="374"/>
      <c r="Q93" s="374"/>
      <c r="R93" s="374"/>
      <c r="S93" s="374"/>
      <c r="T93" s="374"/>
      <c r="U93" s="374"/>
      <c r="V93" s="374"/>
      <c r="W93" s="374"/>
      <c r="X93" s="374"/>
      <c r="Y93" s="374"/>
      <c r="Z93" s="374"/>
      <c r="AA93" s="374"/>
      <c r="AB93" s="374"/>
    </row>
    <row r="94" spans="1:28">
      <c r="A94" s="374"/>
      <c r="B94" s="398"/>
      <c r="C94" s="398"/>
      <c r="D94" s="398"/>
      <c r="E94" s="398"/>
      <c r="F94" s="398"/>
      <c r="G94" s="398"/>
      <c r="H94" s="398"/>
      <c r="I94" s="398"/>
      <c r="J94" s="398"/>
      <c r="K94" s="398"/>
      <c r="L94" s="398"/>
      <c r="M94" s="398"/>
      <c r="N94" s="398"/>
      <c r="O94" s="374"/>
      <c r="P94" s="374"/>
      <c r="Q94" s="374"/>
      <c r="R94" s="374"/>
      <c r="S94" s="374"/>
      <c r="T94" s="374"/>
      <c r="U94" s="374"/>
      <c r="V94" s="374"/>
      <c r="W94" s="374"/>
      <c r="X94" s="374"/>
      <c r="Y94" s="374"/>
      <c r="Z94" s="374"/>
      <c r="AA94" s="374"/>
      <c r="AB94" s="374"/>
    </row>
    <row r="95" spans="1:28">
      <c r="A95" s="374"/>
      <c r="B95" s="398"/>
      <c r="C95" s="398"/>
      <c r="D95" s="398"/>
      <c r="E95" s="398"/>
      <c r="F95" s="398"/>
      <c r="G95" s="398"/>
      <c r="H95" s="398"/>
      <c r="I95" s="398"/>
      <c r="J95" s="398"/>
      <c r="K95" s="398"/>
      <c r="L95" s="398"/>
      <c r="M95" s="398"/>
      <c r="N95" s="398"/>
      <c r="O95" s="374"/>
      <c r="P95" s="374"/>
      <c r="Q95" s="374"/>
      <c r="R95" s="374"/>
      <c r="S95" s="374"/>
      <c r="T95" s="374"/>
      <c r="U95" s="374"/>
      <c r="V95" s="374"/>
      <c r="W95" s="374"/>
      <c r="X95" s="374"/>
      <c r="Y95" s="374"/>
      <c r="Z95" s="374"/>
      <c r="AA95" s="374"/>
      <c r="AB95" s="374"/>
    </row>
    <row r="96" spans="1:28">
      <c r="A96" s="374"/>
      <c r="B96" s="398"/>
      <c r="C96" s="398"/>
      <c r="D96" s="398"/>
      <c r="E96" s="398"/>
      <c r="F96" s="398"/>
      <c r="G96" s="398"/>
      <c r="H96" s="398"/>
      <c r="I96" s="398"/>
      <c r="J96" s="398"/>
      <c r="K96" s="398"/>
      <c r="L96" s="398"/>
      <c r="M96" s="398"/>
      <c r="N96" s="398"/>
      <c r="O96" s="374"/>
      <c r="P96" s="374"/>
      <c r="Q96" s="374"/>
      <c r="R96" s="374"/>
      <c r="S96" s="374"/>
      <c r="T96" s="374"/>
      <c r="U96" s="374"/>
      <c r="V96" s="374"/>
      <c r="W96" s="374"/>
      <c r="X96" s="374"/>
      <c r="Y96" s="374"/>
      <c r="Z96" s="374"/>
      <c r="AA96" s="374"/>
      <c r="AB96" s="374"/>
    </row>
    <row r="97" spans="1:28">
      <c r="A97" s="374"/>
      <c r="B97" s="398"/>
      <c r="C97" s="398"/>
      <c r="D97" s="398"/>
      <c r="E97" s="398"/>
      <c r="F97" s="398"/>
      <c r="G97" s="398"/>
      <c r="H97" s="398"/>
      <c r="I97" s="398"/>
      <c r="J97" s="398"/>
      <c r="K97" s="398"/>
      <c r="L97" s="398"/>
      <c r="M97" s="398"/>
      <c r="N97" s="398"/>
      <c r="O97" s="374"/>
      <c r="P97" s="374"/>
      <c r="Q97" s="374"/>
      <c r="R97" s="374"/>
      <c r="S97" s="374"/>
      <c r="T97" s="374"/>
      <c r="U97" s="374"/>
      <c r="V97" s="374"/>
      <c r="W97" s="374"/>
      <c r="X97" s="374"/>
      <c r="Y97" s="374"/>
      <c r="Z97" s="374"/>
      <c r="AA97" s="374"/>
      <c r="AB97" s="374"/>
    </row>
    <row r="98" spans="1:28" ht="15" customHeight="1">
      <c r="A98" s="374"/>
      <c r="B98" s="398"/>
      <c r="C98" s="398"/>
      <c r="D98" s="398"/>
      <c r="E98" s="398"/>
      <c r="F98" s="398"/>
      <c r="G98" s="398"/>
      <c r="H98" s="398"/>
      <c r="I98" s="398"/>
      <c r="J98" s="398"/>
      <c r="K98" s="398"/>
      <c r="L98" s="398"/>
      <c r="M98" s="398"/>
      <c r="N98" s="398"/>
      <c r="O98" s="374"/>
      <c r="P98" s="374"/>
      <c r="Q98" s="374"/>
      <c r="R98" s="374"/>
      <c r="S98" s="374"/>
      <c r="T98" s="374"/>
      <c r="U98" s="374"/>
      <c r="V98" s="374"/>
      <c r="W98" s="374"/>
      <c r="X98" s="374"/>
      <c r="Y98" s="374"/>
      <c r="Z98" s="374"/>
      <c r="AA98" s="374"/>
      <c r="AB98" s="374"/>
    </row>
    <row r="99" spans="1:28" ht="15" customHeight="1">
      <c r="A99" s="374"/>
      <c r="B99" s="398"/>
      <c r="C99" s="398"/>
      <c r="D99" s="398"/>
      <c r="E99" s="398"/>
      <c r="F99" s="398"/>
      <c r="G99" s="398"/>
      <c r="H99" s="398"/>
      <c r="I99" s="398"/>
      <c r="J99" s="398"/>
      <c r="K99" s="398"/>
      <c r="L99" s="398"/>
      <c r="M99" s="398"/>
      <c r="N99" s="398"/>
      <c r="O99" s="374"/>
      <c r="P99" s="374"/>
      <c r="Q99" s="374"/>
      <c r="R99" s="374"/>
      <c r="S99" s="374"/>
      <c r="T99" s="374"/>
      <c r="U99" s="374"/>
      <c r="V99" s="374"/>
      <c r="W99" s="374"/>
      <c r="X99" s="374"/>
      <c r="Y99" s="374"/>
      <c r="Z99" s="374"/>
      <c r="AA99" s="374"/>
      <c r="AB99" s="374"/>
    </row>
    <row r="100" spans="1:28" ht="15" customHeight="1">
      <c r="A100" s="374"/>
      <c r="B100" s="398"/>
      <c r="C100" s="398"/>
      <c r="D100" s="398"/>
      <c r="E100" s="398"/>
      <c r="F100" s="398"/>
      <c r="G100" s="398"/>
      <c r="H100" s="398"/>
      <c r="I100" s="398"/>
      <c r="J100" s="398"/>
      <c r="K100" s="398"/>
      <c r="L100" s="398"/>
      <c r="M100" s="398"/>
      <c r="N100" s="398"/>
      <c r="O100" s="374"/>
      <c r="P100" s="374"/>
      <c r="Q100" s="374"/>
      <c r="R100" s="374"/>
      <c r="S100" s="374"/>
      <c r="T100" s="374"/>
      <c r="U100" s="374"/>
      <c r="V100" s="374"/>
      <c r="W100" s="374"/>
      <c r="X100" s="374"/>
      <c r="Y100" s="374"/>
      <c r="Z100" s="374"/>
      <c r="AA100" s="374"/>
      <c r="AB100" s="374"/>
    </row>
    <row r="101" spans="1:28" ht="15" customHeight="1">
      <c r="A101" s="374"/>
      <c r="B101" s="398"/>
      <c r="C101" s="398"/>
      <c r="D101" s="398"/>
      <c r="E101" s="398"/>
      <c r="F101" s="398"/>
      <c r="G101" s="398"/>
      <c r="H101" s="398"/>
      <c r="I101" s="398"/>
      <c r="J101" s="398"/>
      <c r="K101" s="398"/>
      <c r="L101" s="398"/>
      <c r="M101" s="398"/>
      <c r="N101" s="398"/>
      <c r="O101" s="374"/>
      <c r="P101" s="374"/>
      <c r="Q101" s="374"/>
      <c r="R101" s="374"/>
      <c r="S101" s="374"/>
      <c r="T101" s="374"/>
      <c r="U101" s="374"/>
      <c r="V101" s="374"/>
      <c r="W101" s="374"/>
      <c r="X101" s="374"/>
      <c r="Y101" s="374"/>
      <c r="Z101" s="374"/>
      <c r="AA101" s="374"/>
      <c r="AB101" s="374"/>
    </row>
    <row r="102" spans="1:28">
      <c r="A102" s="374"/>
      <c r="B102" s="398"/>
      <c r="C102" s="398"/>
      <c r="D102" s="398"/>
      <c r="E102" s="398"/>
      <c r="F102" s="398"/>
      <c r="G102" s="398"/>
      <c r="H102" s="398"/>
      <c r="I102" s="398"/>
      <c r="J102" s="398"/>
      <c r="K102" s="398"/>
      <c r="L102" s="398"/>
      <c r="M102" s="398"/>
      <c r="N102" s="398"/>
      <c r="O102" s="374"/>
      <c r="P102" s="374"/>
      <c r="Q102" s="374"/>
      <c r="R102" s="374"/>
      <c r="S102" s="374"/>
      <c r="T102" s="374"/>
      <c r="U102" s="374"/>
      <c r="V102" s="374"/>
      <c r="W102" s="374"/>
      <c r="X102" s="374"/>
      <c r="Y102" s="374"/>
      <c r="Z102" s="374"/>
      <c r="AA102" s="374"/>
      <c r="AB102" s="374"/>
    </row>
  </sheetData>
  <sheetProtection password="889B" sheet="1" objects="1" scenarios="1"/>
  <mergeCells count="7">
    <mergeCell ref="E67:H67"/>
    <mergeCell ref="H7:I7"/>
    <mergeCell ref="H69:J69"/>
    <mergeCell ref="F18:I18"/>
    <mergeCell ref="F49:I49"/>
    <mergeCell ref="F51:I51"/>
    <mergeCell ref="G50:I50"/>
  </mergeCells>
  <pageMargins left="0.15748031496062992" right="0.15748031496062992" top="0.35433070866141736" bottom="0.19685039370078741" header="0.15748031496062992" footer="0.15748031496062992"/>
  <pageSetup paperSize="9" scale="85" orientation="portrait" r:id="rId1"/>
  <headerFooter alignWithMargins="0">
    <oddHeader>&amp;C&amp;"Times New Roman CYR,Bold"&amp;12- &amp;P / &amp;N -</oddHeader>
  </headerFooter>
  <rowBreaks count="1" manualBreakCount="1">
    <brk id="48"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4"/>
  <sheetViews>
    <sheetView topLeftCell="A3" zoomScale="80" zoomScaleNormal="80" workbookViewId="0">
      <pane xSplit="2" ySplit="13" topLeftCell="C76" activePane="bottomRight" state="frozen"/>
      <selection activeCell="A3" sqref="A3"/>
      <selection pane="topRight" activeCell="E3" sqref="E3"/>
      <selection pane="bottomLeft" activeCell="A17" sqref="A17"/>
      <selection pane="bottomRight" activeCell="G4" sqref="G4:H4"/>
    </sheetView>
  </sheetViews>
  <sheetFormatPr defaultRowHeight="15"/>
  <cols>
    <col min="1" max="1" width="3.7109375" style="284" customWidth="1"/>
    <col min="2" max="2" width="75.7109375" style="284" customWidth="1"/>
    <col min="3" max="3" width="0.7109375" style="284" customWidth="1"/>
    <col min="4" max="5" width="17.140625" style="284" customWidth="1"/>
    <col min="6" max="6" width="0.7109375" style="284" customWidth="1"/>
    <col min="7" max="8" width="17.140625" style="284" customWidth="1"/>
    <col min="9" max="9" width="0.7109375" style="284" customWidth="1"/>
    <col min="10" max="10" width="17.140625" style="284" customWidth="1"/>
    <col min="11" max="11" width="0.7109375" style="284" customWidth="1"/>
    <col min="12" max="12" width="17.140625" style="284" customWidth="1"/>
    <col min="13" max="15" width="0" style="284" hidden="1" customWidth="1"/>
    <col min="16" max="16" width="3.5703125" style="284" customWidth="1"/>
    <col min="17" max="17" width="55.85546875" style="284" customWidth="1"/>
    <col min="18" max="18" width="3.140625" style="284" customWidth="1"/>
    <col min="19" max="20" width="9.140625" style="284"/>
    <col min="21" max="21" width="5.28515625" style="284" customWidth="1"/>
    <col min="22" max="16384" width="9.140625" style="284"/>
  </cols>
  <sheetData>
    <row r="1" spans="1:27" s="5" customFormat="1" ht="15.75">
      <c r="A1" s="8"/>
      <c r="B1" s="126"/>
      <c r="C1" s="127"/>
      <c r="D1" s="2"/>
      <c r="E1" s="127"/>
      <c r="F1" s="127"/>
      <c r="G1" s="127"/>
      <c r="H1" s="2"/>
      <c r="I1" s="127"/>
      <c r="J1" s="2"/>
      <c r="K1" s="127"/>
      <c r="L1" s="2"/>
      <c r="P1" s="1"/>
      <c r="S1" s="6"/>
    </row>
    <row r="2" spans="1:27" s="5" customFormat="1" ht="9" hidden="1" customHeight="1">
      <c r="A2" s="8"/>
      <c r="B2" s="128"/>
      <c r="C2" s="2"/>
      <c r="D2" s="2"/>
      <c r="E2" s="2"/>
      <c r="F2" s="2"/>
      <c r="G2" s="2"/>
      <c r="H2" s="2"/>
      <c r="I2" s="2"/>
      <c r="J2" s="2"/>
      <c r="K2" s="2"/>
      <c r="L2" s="2"/>
      <c r="P2" s="1"/>
      <c r="S2" s="6"/>
    </row>
    <row r="3" spans="1:27" s="5" customFormat="1" ht="15.75" customHeight="1">
      <c r="A3" s="228"/>
      <c r="B3" s="240" t="s">
        <v>143</v>
      </c>
      <c r="C3" s="226"/>
      <c r="D3" s="250" t="s">
        <v>141</v>
      </c>
      <c r="E3" s="251" t="s">
        <v>107</v>
      </c>
      <c r="F3" s="226"/>
      <c r="G3" s="248" t="s">
        <v>150</v>
      </c>
      <c r="H3" s="248"/>
      <c r="I3" s="226"/>
      <c r="J3" s="249" t="s">
        <v>142</v>
      </c>
      <c r="K3" s="226"/>
      <c r="L3" s="227"/>
      <c r="M3" s="228"/>
      <c r="N3" s="228"/>
      <c r="P3" s="226"/>
      <c r="S3" s="6"/>
    </row>
    <row r="4" spans="1:27" s="225" customFormat="1" ht="20.25" customHeight="1">
      <c r="A4" s="228"/>
      <c r="B4" s="286" t="s">
        <v>306</v>
      </c>
      <c r="C4" s="229"/>
      <c r="D4" s="481" t="s">
        <v>310</v>
      </c>
      <c r="E4" s="461">
        <v>1600</v>
      </c>
      <c r="F4" s="230"/>
      <c r="G4" s="524" t="s">
        <v>307</v>
      </c>
      <c r="H4" s="525"/>
      <c r="I4" s="227"/>
      <c r="J4" s="519"/>
      <c r="K4" s="520"/>
      <c r="L4" s="521"/>
      <c r="M4" s="127"/>
      <c r="N4" s="2"/>
      <c r="O4" s="224"/>
      <c r="P4" s="233"/>
      <c r="Q4" s="5"/>
    </row>
    <row r="5" spans="1:27" s="225" customFormat="1" ht="4.5" customHeight="1">
      <c r="A5" s="228"/>
      <c r="B5" s="231"/>
      <c r="C5" s="229"/>
      <c r="D5" s="232"/>
      <c r="E5" s="233"/>
      <c r="F5" s="230"/>
      <c r="G5" s="233"/>
      <c r="H5" s="233"/>
      <c r="I5" s="230"/>
      <c r="J5" s="227"/>
      <c r="K5" s="226"/>
      <c r="L5" s="227"/>
      <c r="M5" s="2"/>
      <c r="N5" s="2"/>
      <c r="O5" s="224"/>
      <c r="P5" s="233"/>
      <c r="Q5" s="5"/>
    </row>
    <row r="6" spans="1:27" s="225" customFormat="1" ht="19.5" customHeight="1">
      <c r="A6" s="228"/>
      <c r="B6" s="246" t="s">
        <v>146</v>
      </c>
      <c r="C6" s="241"/>
      <c r="D6" s="246"/>
      <c r="E6" s="243"/>
      <c r="F6" s="243"/>
      <c r="G6" s="243"/>
      <c r="H6" s="243" t="s">
        <v>181</v>
      </c>
      <c r="I6" s="230"/>
      <c r="J6" s="400">
        <v>2015</v>
      </c>
      <c r="K6" s="247"/>
      <c r="L6" s="247"/>
      <c r="M6" s="226"/>
      <c r="N6" s="227"/>
      <c r="O6" s="224"/>
      <c r="P6" s="233"/>
      <c r="Q6" s="5"/>
    </row>
    <row r="7" spans="1:27" s="225" customFormat="1" ht="2.25" customHeight="1">
      <c r="A7" s="230"/>
      <c r="B7" s="244"/>
      <c r="C7" s="244"/>
      <c r="D7" s="244"/>
      <c r="E7" s="245"/>
      <c r="F7" s="230"/>
      <c r="G7" s="234"/>
      <c r="H7" s="235"/>
      <c r="I7" s="230"/>
      <c r="J7" s="233"/>
      <c r="K7" s="233"/>
      <c r="L7" s="230"/>
      <c r="M7" s="233"/>
      <c r="N7" s="233"/>
      <c r="O7" s="224"/>
      <c r="P7" s="233"/>
      <c r="Q7" s="5"/>
    </row>
    <row r="8" spans="1:27" s="5" customFormat="1" ht="18.75" customHeight="1" thickBot="1">
      <c r="A8" s="228"/>
      <c r="B8" s="246" t="s">
        <v>145</v>
      </c>
      <c r="C8" s="241"/>
      <c r="D8" s="242"/>
      <c r="E8" s="242"/>
      <c r="F8" s="229"/>
      <c r="G8" s="232"/>
      <c r="H8" s="252"/>
      <c r="I8" s="229"/>
      <c r="J8" s="407" t="s">
        <v>144</v>
      </c>
      <c r="K8" s="229"/>
      <c r="L8" s="459" t="s">
        <v>225</v>
      </c>
      <c r="M8" s="236"/>
      <c r="N8" s="236"/>
      <c r="O8" s="3"/>
      <c r="P8" s="226"/>
      <c r="Q8" s="228"/>
      <c r="R8" s="228"/>
      <c r="S8" s="4"/>
      <c r="T8" s="4"/>
      <c r="U8" s="4"/>
      <c r="V8" s="4"/>
      <c r="Y8" s="6"/>
    </row>
    <row r="9" spans="1:27" s="5" customFormat="1" ht="6.75" customHeight="1" thickBot="1">
      <c r="A9" s="228"/>
      <c r="B9" s="237"/>
      <c r="C9" s="229"/>
      <c r="D9" s="238"/>
      <c r="E9" s="238"/>
      <c r="F9" s="229"/>
      <c r="G9" s="238"/>
      <c r="H9" s="238"/>
      <c r="I9" s="229"/>
      <c r="J9" s="238"/>
      <c r="K9" s="229"/>
      <c r="L9" s="238"/>
      <c r="M9" s="239"/>
      <c r="N9" s="239"/>
      <c r="O9" s="9"/>
      <c r="P9" s="269"/>
      <c r="Q9" s="280"/>
      <c r="R9" s="226"/>
      <c r="S9" s="4"/>
      <c r="T9" s="4"/>
      <c r="U9" s="4"/>
      <c r="V9" s="4"/>
      <c r="W9" s="4"/>
      <c r="X9" s="4"/>
      <c r="Y9" s="6"/>
      <c r="Z9" s="4"/>
      <c r="AA9" s="4"/>
    </row>
    <row r="10" spans="1:27" s="5" customFormat="1" ht="62.25" customHeight="1">
      <c r="A10" s="228"/>
      <c r="B10" s="435"/>
      <c r="C10" s="229"/>
      <c r="D10" s="436" t="s">
        <v>220</v>
      </c>
      <c r="E10" s="446" t="s">
        <v>215</v>
      </c>
      <c r="F10" s="229"/>
      <c r="G10" s="438" t="s">
        <v>216</v>
      </c>
      <c r="H10" s="439" t="s">
        <v>217</v>
      </c>
      <c r="I10" s="229"/>
      <c r="J10" s="441" t="s">
        <v>218</v>
      </c>
      <c r="K10" s="229"/>
      <c r="L10" s="444" t="s">
        <v>219</v>
      </c>
      <c r="M10" s="129"/>
      <c r="N10" s="10"/>
      <c r="O10" s="10"/>
      <c r="P10" s="270"/>
      <c r="Q10" s="11" t="s">
        <v>0</v>
      </c>
      <c r="R10" s="226"/>
      <c r="S10" s="4"/>
      <c r="T10" s="4"/>
      <c r="U10" s="4"/>
      <c r="V10" s="4"/>
      <c r="W10" s="4"/>
      <c r="X10" s="4"/>
      <c r="Y10" s="4"/>
      <c r="Z10" s="4"/>
      <c r="AA10" s="4"/>
    </row>
    <row r="11" spans="1:27" s="5" customFormat="1" ht="18" customHeight="1" thickBot="1">
      <c r="A11" s="228"/>
      <c r="B11" s="285" t="s">
        <v>1</v>
      </c>
      <c r="C11" s="229"/>
      <c r="D11" s="437">
        <f>+J6</f>
        <v>2015</v>
      </c>
      <c r="E11" s="443" t="str">
        <f>+J8</f>
        <v>31.12.2015 г.</v>
      </c>
      <c r="F11" s="229"/>
      <c r="G11" s="440">
        <f>+J6</f>
        <v>2015</v>
      </c>
      <c r="H11" s="440" t="str">
        <f>+J8</f>
        <v>31.12.2015 г.</v>
      </c>
      <c r="I11" s="229"/>
      <c r="J11" s="442" t="str">
        <f>+J8</f>
        <v>31.12.2015 г.</v>
      </c>
      <c r="K11" s="229"/>
      <c r="L11" s="445" t="str">
        <f>+J8</f>
        <v>31.12.2015 г.</v>
      </c>
      <c r="M11" s="130" t="s">
        <v>2</v>
      </c>
      <c r="N11" s="12" t="s">
        <v>2</v>
      </c>
      <c r="O11" s="12"/>
      <c r="P11" s="271"/>
      <c r="Q11" s="223"/>
      <c r="R11" s="281"/>
      <c r="S11" s="4"/>
      <c r="T11" s="4"/>
      <c r="U11" s="4"/>
      <c r="V11" s="4"/>
      <c r="W11" s="4"/>
      <c r="X11" s="4"/>
      <c r="Y11" s="4"/>
      <c r="Z11" s="4"/>
      <c r="AA11" s="4"/>
    </row>
    <row r="12" spans="1:27" s="5" customFormat="1" ht="15.75" hidden="1">
      <c r="A12" s="228"/>
      <c r="B12" s="184"/>
      <c r="C12" s="229"/>
      <c r="D12" s="13"/>
      <c r="E12" s="13"/>
      <c r="F12" s="229"/>
      <c r="G12" s="13"/>
      <c r="H12" s="13"/>
      <c r="I12" s="229"/>
      <c r="J12" s="13"/>
      <c r="K12" s="229"/>
      <c r="L12" s="147"/>
      <c r="M12" s="131"/>
      <c r="N12" s="14"/>
      <c r="O12" s="14"/>
      <c r="P12" s="271"/>
      <c r="Q12" s="15"/>
      <c r="R12" s="281"/>
      <c r="S12" s="4"/>
      <c r="T12" s="4"/>
      <c r="U12" s="4"/>
      <c r="V12" s="4"/>
      <c r="W12" s="4"/>
      <c r="X12" s="4"/>
      <c r="Y12" s="4"/>
      <c r="Z12" s="4"/>
      <c r="AA12" s="4"/>
    </row>
    <row r="13" spans="1:27" s="5" customFormat="1" ht="16.5" thickBot="1">
      <c r="A13" s="228"/>
      <c r="B13" s="185" t="s">
        <v>3</v>
      </c>
      <c r="C13" s="229"/>
      <c r="D13" s="16" t="s">
        <v>4</v>
      </c>
      <c r="E13" s="16" t="s">
        <v>5</v>
      </c>
      <c r="F13" s="229"/>
      <c r="G13" s="16" t="s">
        <v>6</v>
      </c>
      <c r="H13" s="16" t="s">
        <v>7</v>
      </c>
      <c r="I13" s="229"/>
      <c r="J13" s="16" t="s">
        <v>8</v>
      </c>
      <c r="K13" s="229"/>
      <c r="L13" s="148" t="s">
        <v>113</v>
      </c>
      <c r="M13" s="132" t="s">
        <v>9</v>
      </c>
      <c r="N13" s="17" t="s">
        <v>10</v>
      </c>
      <c r="O13" s="17" t="s">
        <v>10</v>
      </c>
      <c r="P13" s="272"/>
      <c r="Q13" s="18"/>
      <c r="R13" s="281"/>
      <c r="S13" s="4"/>
      <c r="T13" s="401" t="s">
        <v>182</v>
      </c>
      <c r="U13" s="402"/>
      <c r="V13" s="4"/>
      <c r="W13" s="4"/>
      <c r="X13" s="4"/>
      <c r="Y13" s="4"/>
      <c r="Z13" s="4"/>
      <c r="AA13" s="4"/>
    </row>
    <row r="14" spans="1:27" s="5" customFormat="1" ht="15.75">
      <c r="A14" s="228"/>
      <c r="B14" s="186"/>
      <c r="C14" s="229"/>
      <c r="D14" s="19"/>
      <c r="E14" s="19"/>
      <c r="F14" s="229"/>
      <c r="G14" s="19"/>
      <c r="H14" s="19"/>
      <c r="I14" s="229"/>
      <c r="J14" s="19"/>
      <c r="K14" s="229"/>
      <c r="L14" s="149"/>
      <c r="M14" s="20"/>
      <c r="N14" s="20"/>
      <c r="O14" s="20"/>
      <c r="P14" s="273"/>
      <c r="Q14" s="21"/>
      <c r="R14" s="281"/>
      <c r="S14" s="4"/>
      <c r="T14" s="403" t="s">
        <v>183</v>
      </c>
      <c r="U14" s="404"/>
      <c r="V14" s="4"/>
      <c r="W14" s="4"/>
      <c r="X14" s="4"/>
      <c r="Y14" s="4"/>
      <c r="Z14" s="4"/>
      <c r="AA14" s="4"/>
    </row>
    <row r="15" spans="1:27" s="5" customFormat="1" ht="19.5" thickBot="1">
      <c r="A15" s="449">
        <v>10</v>
      </c>
      <c r="B15" s="187" t="s">
        <v>11</v>
      </c>
      <c r="C15" s="229"/>
      <c r="D15" s="22">
        <f t="shared" ref="D15:E15" si="0">+D16+D18+D29+D30</f>
        <v>48686764</v>
      </c>
      <c r="E15" s="22">
        <f t="shared" si="0"/>
        <v>43805625</v>
      </c>
      <c r="F15" s="229"/>
      <c r="G15" s="22">
        <f t="shared" ref="G15:H15" si="1">+G16+G18+G29+G30</f>
        <v>0</v>
      </c>
      <c r="H15" s="22">
        <f t="shared" si="1"/>
        <v>423525</v>
      </c>
      <c r="I15" s="229"/>
      <c r="J15" s="22">
        <f t="shared" ref="J15" si="2">+J16+J18+J29+J30</f>
        <v>29</v>
      </c>
      <c r="K15" s="229"/>
      <c r="L15" s="150">
        <f t="shared" ref="L15" si="3">+L16+L18+L29+L30</f>
        <v>44229179</v>
      </c>
      <c r="M15" s="116">
        <f>+M16+M18+M28+M29+M30</f>
        <v>0</v>
      </c>
      <c r="N15" s="23">
        <f>+N16+N18+N28+N29+N30</f>
        <v>0</v>
      </c>
      <c r="O15" s="23">
        <f>+O16+O18+O28+O29</f>
        <v>0</v>
      </c>
      <c r="P15" s="274"/>
      <c r="Q15" s="24" t="s">
        <v>12</v>
      </c>
      <c r="R15" s="281"/>
      <c r="S15" s="4"/>
      <c r="T15" s="403" t="s">
        <v>184</v>
      </c>
      <c r="U15" s="404"/>
      <c r="V15" s="4"/>
      <c r="W15" s="4"/>
      <c r="X15" s="4"/>
      <c r="Y15" s="4"/>
      <c r="Z15" s="4"/>
      <c r="AA15" s="4"/>
    </row>
    <row r="16" spans="1:27" s="5" customFormat="1" ht="16.5" thickTop="1">
      <c r="A16" s="449">
        <v>15</v>
      </c>
      <c r="B16" s="188" t="s">
        <v>13</v>
      </c>
      <c r="C16" s="229"/>
      <c r="D16" s="287"/>
      <c r="E16" s="287"/>
      <c r="F16" s="229"/>
      <c r="G16" s="287"/>
      <c r="H16" s="287"/>
      <c r="I16" s="229"/>
      <c r="J16" s="287"/>
      <c r="K16" s="229"/>
      <c r="L16" s="151">
        <f>+E16+H16+J16</f>
        <v>0</v>
      </c>
      <c r="M16" s="133"/>
      <c r="N16" s="26"/>
      <c r="O16" s="26"/>
      <c r="P16" s="275"/>
      <c r="Q16" s="27" t="s">
        <v>14</v>
      </c>
      <c r="R16" s="281"/>
      <c r="S16" s="4"/>
      <c r="T16" s="405" t="s">
        <v>144</v>
      </c>
      <c r="U16" s="406"/>
      <c r="V16" s="4"/>
      <c r="W16" s="4"/>
      <c r="X16" s="4"/>
      <c r="Y16" s="4"/>
      <c r="Z16" s="4"/>
      <c r="AA16" s="4"/>
    </row>
    <row r="17" spans="1:27" s="5" customFormat="1" ht="16.5" hidden="1" customHeight="1">
      <c r="A17" s="449"/>
      <c r="B17" s="189" t="s">
        <v>15</v>
      </c>
      <c r="C17" s="229"/>
      <c r="D17" s="28"/>
      <c r="E17" s="28" t="e">
        <f>+#REF!+#REF!+#REF!+#REF!</f>
        <v>#REF!</v>
      </c>
      <c r="F17" s="229"/>
      <c r="G17" s="28"/>
      <c r="H17" s="28" t="e">
        <f>+#REF!+#REF!+#REF!+#REF!</f>
        <v>#REF!</v>
      </c>
      <c r="I17" s="229"/>
      <c r="J17" s="28" t="e">
        <f>+#REF!+#REF!+#REF!+#REF!</f>
        <v>#REF!</v>
      </c>
      <c r="K17" s="229"/>
      <c r="L17" s="152" t="e">
        <f>+#REF!+#REF!+#REF!+#REF!</f>
        <v>#REF!</v>
      </c>
      <c r="M17" s="134"/>
      <c r="N17" s="29"/>
      <c r="O17" s="29"/>
      <c r="P17" s="275"/>
      <c r="Q17" s="30" t="s">
        <v>16</v>
      </c>
      <c r="R17" s="281"/>
      <c r="S17" s="4"/>
      <c r="T17" s="4"/>
      <c r="U17" s="4"/>
      <c r="V17" s="4"/>
      <c r="W17" s="4"/>
      <c r="X17" s="4"/>
      <c r="Y17" s="4"/>
      <c r="Z17" s="4"/>
      <c r="AA17" s="4"/>
    </row>
    <row r="18" spans="1:27" s="5" customFormat="1" ht="16.5" thickBot="1">
      <c r="A18" s="449">
        <v>20</v>
      </c>
      <c r="B18" s="190" t="s">
        <v>17</v>
      </c>
      <c r="C18" s="229"/>
      <c r="D18" s="31">
        <f>+D19+D23+D24+D25+D26</f>
        <v>42000000</v>
      </c>
      <c r="E18" s="31">
        <f>+E19+E23+E24+E25+E26</f>
        <v>36632192</v>
      </c>
      <c r="F18" s="229"/>
      <c r="G18" s="31">
        <f>+G19+G23+G24+G25+G26</f>
        <v>0</v>
      </c>
      <c r="H18" s="31">
        <f>+H19+H23+H24+H25+H26</f>
        <v>-349</v>
      </c>
      <c r="I18" s="229"/>
      <c r="J18" s="31">
        <f>+J19+J23+J24+J25+J26</f>
        <v>29</v>
      </c>
      <c r="K18" s="229"/>
      <c r="L18" s="153">
        <f>+L19+L23+L24+L25+L26</f>
        <v>36631872</v>
      </c>
      <c r="M18" s="116">
        <f t="shared" ref="M18:O18" si="4">+M19+M23+M24+M25+M26</f>
        <v>0</v>
      </c>
      <c r="N18" s="23">
        <f t="shared" si="4"/>
        <v>0</v>
      </c>
      <c r="O18" s="23">
        <f t="shared" si="4"/>
        <v>0</v>
      </c>
      <c r="P18" s="275"/>
      <c r="Q18" s="32" t="s">
        <v>18</v>
      </c>
      <c r="R18" s="281"/>
      <c r="S18" s="4"/>
      <c r="T18" s="4"/>
      <c r="U18" s="4"/>
      <c r="V18" s="4"/>
      <c r="W18" s="4"/>
      <c r="X18" s="4"/>
      <c r="Y18" s="4"/>
      <c r="Z18" s="4"/>
      <c r="AA18" s="4"/>
    </row>
    <row r="19" spans="1:27" s="5" customFormat="1" ht="15.75">
      <c r="A19" s="449">
        <v>25</v>
      </c>
      <c r="B19" s="191" t="s">
        <v>174</v>
      </c>
      <c r="C19" s="229"/>
      <c r="D19" s="288">
        <v>7550000</v>
      </c>
      <c r="E19" s="288">
        <v>5411888</v>
      </c>
      <c r="F19" s="229"/>
      <c r="G19" s="288">
        <v>0</v>
      </c>
      <c r="H19" s="288">
        <v>16</v>
      </c>
      <c r="I19" s="229"/>
      <c r="J19" s="288">
        <v>29</v>
      </c>
      <c r="K19" s="229"/>
      <c r="L19" s="154">
        <f t="shared" ref="L19:L30" si="5">+E19+H19+J19</f>
        <v>5411933</v>
      </c>
      <c r="M19" s="134"/>
      <c r="N19" s="29"/>
      <c r="O19" s="29"/>
      <c r="P19" s="275"/>
      <c r="Q19" s="34" t="s">
        <v>19</v>
      </c>
      <c r="R19" s="281"/>
      <c r="S19" s="4"/>
      <c r="T19" s="4"/>
      <c r="U19" s="4"/>
      <c r="V19" s="4"/>
      <c r="W19" s="4"/>
      <c r="X19" s="4"/>
      <c r="Y19" s="4"/>
      <c r="Z19" s="4"/>
      <c r="AA19" s="4"/>
    </row>
    <row r="20" spans="1:27" s="5" customFormat="1" ht="15.75">
      <c r="A20" s="449">
        <v>26</v>
      </c>
      <c r="B20" s="192" t="s">
        <v>111</v>
      </c>
      <c r="C20" s="229"/>
      <c r="D20" s="264">
        <v>0</v>
      </c>
      <c r="E20" s="264">
        <v>0</v>
      </c>
      <c r="F20" s="229"/>
      <c r="G20" s="264">
        <v>0</v>
      </c>
      <c r="H20" s="264">
        <v>0</v>
      </c>
      <c r="I20" s="229"/>
      <c r="J20" s="264">
        <v>0</v>
      </c>
      <c r="K20" s="229"/>
      <c r="L20" s="155">
        <f t="shared" si="5"/>
        <v>0</v>
      </c>
      <c r="M20" s="135"/>
      <c r="N20" s="36"/>
      <c r="O20" s="36"/>
      <c r="P20" s="275"/>
      <c r="Q20" s="37" t="s">
        <v>116</v>
      </c>
      <c r="R20" s="281"/>
      <c r="S20" s="4"/>
      <c r="T20" s="4"/>
      <c r="U20" s="4"/>
      <c r="V20" s="4"/>
      <c r="W20" s="4"/>
      <c r="X20" s="4"/>
      <c r="Y20" s="4"/>
      <c r="Z20" s="4"/>
      <c r="AA20" s="4"/>
    </row>
    <row r="21" spans="1:27" s="5" customFormat="1" ht="15.75">
      <c r="A21" s="449">
        <v>30</v>
      </c>
      <c r="B21" s="193" t="s">
        <v>20</v>
      </c>
      <c r="C21" s="229"/>
      <c r="D21" s="265">
        <v>7300000</v>
      </c>
      <c r="E21" s="265">
        <v>5094458</v>
      </c>
      <c r="F21" s="229"/>
      <c r="G21" s="265">
        <v>0</v>
      </c>
      <c r="H21" s="265">
        <v>0</v>
      </c>
      <c r="I21" s="229"/>
      <c r="J21" s="265">
        <v>0</v>
      </c>
      <c r="K21" s="229"/>
      <c r="L21" s="156">
        <f t="shared" si="5"/>
        <v>5094458</v>
      </c>
      <c r="M21" s="72"/>
      <c r="N21" s="39"/>
      <c r="O21" s="39"/>
      <c r="P21" s="275"/>
      <c r="Q21" s="40" t="s">
        <v>117</v>
      </c>
      <c r="R21" s="281"/>
      <c r="S21" s="4"/>
      <c r="T21" s="4"/>
      <c r="U21" s="4"/>
      <c r="V21" s="4"/>
      <c r="W21" s="4"/>
      <c r="X21" s="4"/>
      <c r="Y21" s="4"/>
      <c r="Z21" s="4"/>
      <c r="AA21" s="4"/>
    </row>
    <row r="22" spans="1:27" s="5" customFormat="1" ht="15.75">
      <c r="A22" s="449">
        <v>35</v>
      </c>
      <c r="B22" s="194" t="s">
        <v>21</v>
      </c>
      <c r="C22" s="229"/>
      <c r="D22" s="266">
        <v>250000</v>
      </c>
      <c r="E22" s="266">
        <v>316930</v>
      </c>
      <c r="F22" s="229"/>
      <c r="G22" s="266">
        <v>0</v>
      </c>
      <c r="H22" s="266">
        <v>0</v>
      </c>
      <c r="I22" s="229"/>
      <c r="J22" s="266">
        <v>0</v>
      </c>
      <c r="K22" s="229"/>
      <c r="L22" s="157">
        <f t="shared" si="5"/>
        <v>316930</v>
      </c>
      <c r="M22" s="72"/>
      <c r="N22" s="39"/>
      <c r="O22" s="39"/>
      <c r="P22" s="275"/>
      <c r="Q22" s="42" t="s">
        <v>118</v>
      </c>
      <c r="R22" s="281"/>
      <c r="S22" s="4"/>
      <c r="T22" s="4"/>
      <c r="U22" s="4"/>
      <c r="V22" s="4"/>
      <c r="W22" s="4"/>
      <c r="X22" s="4"/>
      <c r="Y22" s="4"/>
      <c r="Z22" s="4"/>
      <c r="AA22" s="4"/>
    </row>
    <row r="23" spans="1:27" s="5" customFormat="1" ht="15.75">
      <c r="A23" s="449">
        <v>40</v>
      </c>
      <c r="B23" s="195" t="s">
        <v>175</v>
      </c>
      <c r="C23" s="229"/>
      <c r="D23" s="289">
        <v>32000000</v>
      </c>
      <c r="E23" s="289">
        <v>30135155</v>
      </c>
      <c r="F23" s="229"/>
      <c r="G23" s="289"/>
      <c r="H23" s="289">
        <v>0</v>
      </c>
      <c r="I23" s="229"/>
      <c r="J23" s="289">
        <v>0</v>
      </c>
      <c r="K23" s="229"/>
      <c r="L23" s="158">
        <f t="shared" si="5"/>
        <v>30135155</v>
      </c>
      <c r="M23" s="72"/>
      <c r="N23" s="39"/>
      <c r="O23" s="39"/>
      <c r="P23" s="275"/>
      <c r="Q23" s="44" t="s">
        <v>22</v>
      </c>
      <c r="R23" s="281"/>
      <c r="S23" s="4"/>
      <c r="T23" s="4"/>
      <c r="U23" s="4"/>
      <c r="V23" s="4"/>
      <c r="W23" s="4"/>
      <c r="X23" s="4"/>
      <c r="Y23" s="4"/>
      <c r="Z23" s="4"/>
      <c r="AA23" s="4"/>
    </row>
    <row r="24" spans="1:27" s="5" customFormat="1" ht="15.75">
      <c r="A24" s="449">
        <v>45</v>
      </c>
      <c r="B24" s="196" t="s">
        <v>176</v>
      </c>
      <c r="C24" s="229"/>
      <c r="D24" s="290">
        <v>2300000</v>
      </c>
      <c r="E24" s="290">
        <v>1482693</v>
      </c>
      <c r="F24" s="229"/>
      <c r="G24" s="290"/>
      <c r="H24" s="290">
        <v>0</v>
      </c>
      <c r="I24" s="229"/>
      <c r="J24" s="290"/>
      <c r="K24" s="229"/>
      <c r="L24" s="159">
        <f t="shared" si="5"/>
        <v>1482693</v>
      </c>
      <c r="M24" s="72"/>
      <c r="N24" s="39"/>
      <c r="O24" s="39"/>
      <c r="P24" s="275"/>
      <c r="Q24" s="46" t="s">
        <v>23</v>
      </c>
      <c r="R24" s="281"/>
      <c r="S24" s="4"/>
      <c r="T24" s="4"/>
      <c r="U24" s="4"/>
      <c r="V24" s="4"/>
      <c r="W24" s="4"/>
      <c r="X24" s="4"/>
      <c r="Y24" s="4"/>
      <c r="Z24" s="4"/>
      <c r="AA24" s="4"/>
    </row>
    <row r="25" spans="1:27" s="5" customFormat="1" ht="15.75">
      <c r="A25" s="449">
        <v>50</v>
      </c>
      <c r="B25" s="196" t="s">
        <v>177</v>
      </c>
      <c r="C25" s="229"/>
      <c r="D25" s="290">
        <v>150000</v>
      </c>
      <c r="E25" s="290">
        <v>-415329</v>
      </c>
      <c r="F25" s="229"/>
      <c r="G25" s="290"/>
      <c r="H25" s="290">
        <v>-365</v>
      </c>
      <c r="I25" s="229"/>
      <c r="J25" s="290"/>
      <c r="K25" s="229"/>
      <c r="L25" s="159">
        <f t="shared" si="5"/>
        <v>-415694</v>
      </c>
      <c r="M25" s="136"/>
      <c r="N25" s="47"/>
      <c r="O25" s="47"/>
      <c r="P25" s="275"/>
      <c r="Q25" s="46" t="s">
        <v>24</v>
      </c>
      <c r="R25" s="281"/>
      <c r="S25" s="4"/>
      <c r="T25" s="4"/>
      <c r="U25" s="4"/>
      <c r="V25" s="4"/>
      <c r="W25" s="4"/>
      <c r="X25" s="4"/>
      <c r="Y25" s="4"/>
      <c r="Z25" s="4"/>
      <c r="AA25" s="4"/>
    </row>
    <row r="26" spans="1:27" s="5" customFormat="1" ht="16.5" thickBot="1">
      <c r="A26" s="449">
        <v>51</v>
      </c>
      <c r="B26" s="189" t="s">
        <v>178</v>
      </c>
      <c r="C26" s="229"/>
      <c r="D26" s="291">
        <v>0</v>
      </c>
      <c r="E26" s="291">
        <v>17785</v>
      </c>
      <c r="F26" s="229"/>
      <c r="G26" s="291"/>
      <c r="H26" s="291">
        <v>0</v>
      </c>
      <c r="I26" s="229"/>
      <c r="J26" s="291">
        <v>0</v>
      </c>
      <c r="K26" s="229"/>
      <c r="L26" s="152">
        <f t="shared" si="5"/>
        <v>17785</v>
      </c>
      <c r="M26" s="136"/>
      <c r="N26" s="47"/>
      <c r="O26" s="47"/>
      <c r="P26" s="275"/>
      <c r="Q26" s="30" t="s">
        <v>119</v>
      </c>
      <c r="R26" s="281"/>
      <c r="S26" s="4"/>
      <c r="T26" s="4"/>
      <c r="U26" s="4"/>
      <c r="V26" s="4"/>
      <c r="W26" s="4"/>
      <c r="X26" s="4"/>
      <c r="Y26" s="4"/>
      <c r="Z26" s="4"/>
      <c r="AA26" s="4"/>
    </row>
    <row r="27" spans="1:27" s="5" customFormat="1" ht="16.5" hidden="1" customHeight="1">
      <c r="A27" s="449">
        <v>52</v>
      </c>
      <c r="B27" s="197"/>
      <c r="C27" s="229"/>
      <c r="D27" s="292"/>
      <c r="E27" s="292">
        <v>0</v>
      </c>
      <c r="F27" s="229"/>
      <c r="G27" s="292"/>
      <c r="H27" s="292"/>
      <c r="I27" s="229"/>
      <c r="J27" s="292">
        <v>0</v>
      </c>
      <c r="K27" s="229"/>
      <c r="L27" s="160">
        <f t="shared" si="5"/>
        <v>0</v>
      </c>
      <c r="M27" s="136"/>
      <c r="N27" s="47"/>
      <c r="O27" s="47"/>
      <c r="P27" s="275"/>
      <c r="Q27" s="49"/>
      <c r="R27" s="281"/>
      <c r="S27" s="4"/>
      <c r="T27" s="4"/>
      <c r="U27" s="4"/>
      <c r="V27" s="4"/>
      <c r="W27" s="4"/>
      <c r="X27" s="4"/>
      <c r="Y27" s="4"/>
      <c r="Z27" s="4"/>
      <c r="AA27" s="4"/>
    </row>
    <row r="28" spans="1:27" s="5" customFormat="1" ht="16.5" hidden="1" customHeight="1">
      <c r="A28" s="449"/>
      <c r="B28" s="198"/>
      <c r="C28" s="229"/>
      <c r="D28" s="293"/>
      <c r="E28" s="293">
        <v>0</v>
      </c>
      <c r="F28" s="229"/>
      <c r="G28" s="293"/>
      <c r="H28" s="293"/>
      <c r="I28" s="229"/>
      <c r="J28" s="293">
        <v>0</v>
      </c>
      <c r="K28" s="229"/>
      <c r="L28" s="161">
        <f t="shared" si="5"/>
        <v>0</v>
      </c>
      <c r="M28" s="71"/>
      <c r="N28" s="51"/>
      <c r="O28" s="51"/>
      <c r="P28" s="275"/>
      <c r="Q28" s="52"/>
      <c r="R28" s="281"/>
      <c r="S28" s="4"/>
      <c r="T28" s="4"/>
      <c r="U28" s="4"/>
      <c r="V28" s="4"/>
      <c r="W28" s="4"/>
      <c r="X28" s="4"/>
      <c r="Y28" s="4"/>
      <c r="Z28" s="4"/>
      <c r="AA28" s="4"/>
    </row>
    <row r="29" spans="1:27" s="5" customFormat="1" ht="16.5" thickBot="1">
      <c r="A29" s="449">
        <v>60</v>
      </c>
      <c r="B29" s="195" t="s">
        <v>25</v>
      </c>
      <c r="C29" s="229"/>
      <c r="D29" s="294">
        <v>190979</v>
      </c>
      <c r="E29" s="294">
        <v>227988</v>
      </c>
      <c r="F29" s="229"/>
      <c r="G29" s="294"/>
      <c r="H29" s="294">
        <v>0</v>
      </c>
      <c r="I29" s="229"/>
      <c r="J29" s="294">
        <v>0</v>
      </c>
      <c r="K29" s="229"/>
      <c r="L29" s="162">
        <f t="shared" si="5"/>
        <v>227988</v>
      </c>
      <c r="M29" s="137"/>
      <c r="N29" s="54"/>
      <c r="O29" s="54"/>
      <c r="P29" s="276"/>
      <c r="Q29" s="55" t="s">
        <v>26</v>
      </c>
      <c r="R29" s="281"/>
      <c r="S29" s="4"/>
      <c r="T29" s="4"/>
      <c r="U29" s="4"/>
      <c r="V29" s="4"/>
      <c r="W29" s="4"/>
      <c r="X29" s="4"/>
      <c r="Y29" s="4"/>
      <c r="Z29" s="4"/>
      <c r="AA29" s="4"/>
    </row>
    <row r="30" spans="1:27" s="5" customFormat="1" ht="15.75">
      <c r="A30" s="449">
        <v>65</v>
      </c>
      <c r="B30" s="199" t="s">
        <v>27</v>
      </c>
      <c r="C30" s="229"/>
      <c r="D30" s="295">
        <v>6495785</v>
      </c>
      <c r="E30" s="295">
        <v>6945445</v>
      </c>
      <c r="F30" s="229"/>
      <c r="G30" s="295"/>
      <c r="H30" s="295">
        <v>423874</v>
      </c>
      <c r="I30" s="229"/>
      <c r="J30" s="295">
        <v>0</v>
      </c>
      <c r="K30" s="229"/>
      <c r="L30" s="163">
        <f t="shared" si="5"/>
        <v>7369319</v>
      </c>
      <c r="M30" s="88"/>
      <c r="N30" s="57"/>
      <c r="O30" s="57"/>
      <c r="P30" s="276"/>
      <c r="Q30" s="58" t="s">
        <v>28</v>
      </c>
      <c r="R30" s="282"/>
      <c r="S30" s="4"/>
      <c r="T30" s="4"/>
      <c r="U30" s="4"/>
      <c r="V30" s="4"/>
      <c r="W30" s="4"/>
      <c r="X30" s="4"/>
      <c r="Y30" s="4"/>
      <c r="Z30" s="4"/>
      <c r="AA30" s="4"/>
    </row>
    <row r="31" spans="1:27" s="5" customFormat="1" ht="19.5" thickBot="1">
      <c r="A31" s="449">
        <v>70</v>
      </c>
      <c r="B31" s="200" t="s">
        <v>29</v>
      </c>
      <c r="C31" s="229"/>
      <c r="D31" s="59">
        <f t="shared" ref="D31:E31" si="6">SUM(D32:D46)-D37-D39-D44-D45</f>
        <v>431548256</v>
      </c>
      <c r="E31" s="59">
        <f t="shared" si="6"/>
        <v>428366090</v>
      </c>
      <c r="F31" s="229"/>
      <c r="G31" s="59">
        <f t="shared" ref="G31:H31" si="7">SUM(G32:G46)-G37-G39-G44-G45</f>
        <v>0</v>
      </c>
      <c r="H31" s="59">
        <f t="shared" si="7"/>
        <v>124487520</v>
      </c>
      <c r="I31" s="229"/>
      <c r="J31" s="59">
        <f t="shared" ref="J31" si="8">SUM(J32:J46)-J37-J39-J44-J45</f>
        <v>0</v>
      </c>
      <c r="K31" s="229"/>
      <c r="L31" s="164">
        <f t="shared" ref="L31" si="9">SUM(L32:L46)-L37-L39-L44-L45</f>
        <v>552853610</v>
      </c>
      <c r="M31" s="138">
        <f>SUM(M32:M45)-M37-M39-M44</f>
        <v>0</v>
      </c>
      <c r="N31" s="60">
        <f>SUM(N32:N45)-N37-N39-N44</f>
        <v>0</v>
      </c>
      <c r="O31" s="60">
        <f>SUM(O32:O44)-O37-O43</f>
        <v>0</v>
      </c>
      <c r="P31" s="275"/>
      <c r="Q31" s="61" t="s">
        <v>30</v>
      </c>
      <c r="R31" s="283"/>
      <c r="S31" s="62"/>
      <c r="T31" s="62"/>
      <c r="U31" s="62"/>
      <c r="V31" s="62"/>
      <c r="W31" s="62"/>
      <c r="X31" s="62"/>
      <c r="Y31" s="63"/>
      <c r="Z31" s="62"/>
      <c r="AA31" s="62"/>
    </row>
    <row r="32" spans="1:27" s="5" customFormat="1" ht="16.5" thickTop="1">
      <c r="A32" s="449">
        <v>75</v>
      </c>
      <c r="B32" s="201" t="s">
        <v>112</v>
      </c>
      <c r="C32" s="229"/>
      <c r="D32" s="287">
        <v>143420460</v>
      </c>
      <c r="E32" s="287">
        <v>143420460</v>
      </c>
      <c r="F32" s="229"/>
      <c r="G32" s="287"/>
      <c r="H32" s="287">
        <v>269455</v>
      </c>
      <c r="I32" s="229"/>
      <c r="J32" s="287">
        <v>0</v>
      </c>
      <c r="K32" s="229"/>
      <c r="L32" s="151">
        <f t="shared" ref="L32:L46" si="10">+E32+H32+J32</f>
        <v>143689915</v>
      </c>
      <c r="M32" s="134"/>
      <c r="N32" s="29"/>
      <c r="O32" s="29"/>
      <c r="P32" s="277"/>
      <c r="Q32" s="27" t="s">
        <v>31</v>
      </c>
      <c r="R32" s="283"/>
      <c r="S32" s="62"/>
      <c r="T32" s="62"/>
      <c r="U32" s="62"/>
      <c r="V32" s="62"/>
      <c r="W32" s="62"/>
      <c r="X32" s="62"/>
      <c r="Y32" s="63"/>
      <c r="Z32" s="62"/>
      <c r="AA32" s="62"/>
    </row>
    <row r="33" spans="1:27" s="5" customFormat="1" ht="15.75">
      <c r="A33" s="449">
        <v>80</v>
      </c>
      <c r="B33" s="202" t="s">
        <v>32</v>
      </c>
      <c r="C33" s="229"/>
      <c r="D33" s="290">
        <v>12756874</v>
      </c>
      <c r="E33" s="290">
        <v>12698193</v>
      </c>
      <c r="F33" s="229"/>
      <c r="G33" s="290"/>
      <c r="H33" s="290">
        <v>1254647</v>
      </c>
      <c r="I33" s="229"/>
      <c r="J33" s="290">
        <v>0</v>
      </c>
      <c r="K33" s="229"/>
      <c r="L33" s="159">
        <f t="shared" si="10"/>
        <v>13952840</v>
      </c>
      <c r="M33" s="72"/>
      <c r="N33" s="39"/>
      <c r="O33" s="39"/>
      <c r="P33" s="277"/>
      <c r="Q33" s="46" t="s">
        <v>33</v>
      </c>
      <c r="R33" s="283"/>
      <c r="S33" s="62"/>
      <c r="T33" s="62"/>
      <c r="U33" s="62"/>
      <c r="V33" s="62"/>
      <c r="W33" s="62"/>
      <c r="X33" s="62"/>
      <c r="Y33" s="63"/>
      <c r="Z33" s="62"/>
      <c r="AA33" s="62"/>
    </row>
    <row r="34" spans="1:27" s="5" customFormat="1" ht="15.75">
      <c r="A34" s="449">
        <v>85</v>
      </c>
      <c r="B34" s="202" t="s">
        <v>34</v>
      </c>
      <c r="C34" s="229"/>
      <c r="D34" s="290">
        <v>29553376</v>
      </c>
      <c r="E34" s="290">
        <v>29553235</v>
      </c>
      <c r="F34" s="229"/>
      <c r="G34" s="290"/>
      <c r="H34" s="290">
        <v>141285</v>
      </c>
      <c r="I34" s="229"/>
      <c r="J34" s="290">
        <v>0</v>
      </c>
      <c r="K34" s="229"/>
      <c r="L34" s="159">
        <f t="shared" si="10"/>
        <v>29694520</v>
      </c>
      <c r="M34" s="72"/>
      <c r="N34" s="39"/>
      <c r="O34" s="39"/>
      <c r="P34" s="277"/>
      <c r="Q34" s="46" t="s">
        <v>35</v>
      </c>
      <c r="R34" s="283"/>
      <c r="S34" s="62"/>
      <c r="T34" s="62"/>
      <c r="U34" s="62"/>
      <c r="V34" s="62"/>
      <c r="W34" s="62"/>
      <c r="X34" s="62"/>
      <c r="Y34" s="63"/>
      <c r="Z34" s="62"/>
      <c r="AA34" s="62"/>
    </row>
    <row r="35" spans="1:27" s="5" customFormat="1" ht="15.75">
      <c r="A35" s="449">
        <v>90</v>
      </c>
      <c r="B35" s="202" t="s">
        <v>36</v>
      </c>
      <c r="C35" s="229"/>
      <c r="D35" s="290">
        <v>115377957</v>
      </c>
      <c r="E35" s="290">
        <v>112579715</v>
      </c>
      <c r="F35" s="229"/>
      <c r="G35" s="290"/>
      <c r="H35" s="290">
        <v>4442114</v>
      </c>
      <c r="I35" s="229"/>
      <c r="J35" s="290"/>
      <c r="K35" s="229"/>
      <c r="L35" s="159">
        <f t="shared" si="10"/>
        <v>117021829</v>
      </c>
      <c r="M35" s="72"/>
      <c r="N35" s="39"/>
      <c r="O35" s="39"/>
      <c r="P35" s="277"/>
      <c r="Q35" s="46" t="s">
        <v>37</v>
      </c>
      <c r="R35" s="283"/>
      <c r="S35" s="62"/>
      <c r="T35" s="62"/>
      <c r="U35" s="62"/>
      <c r="V35" s="62"/>
      <c r="W35" s="62"/>
      <c r="X35" s="62"/>
      <c r="Y35" s="63"/>
      <c r="Z35" s="62"/>
      <c r="AA35" s="62"/>
    </row>
    <row r="36" spans="1:27" s="5" customFormat="1" ht="15.75">
      <c r="A36" s="449">
        <v>95</v>
      </c>
      <c r="B36" s="203" t="s">
        <v>38</v>
      </c>
      <c r="C36" s="229"/>
      <c r="D36" s="291">
        <v>286679</v>
      </c>
      <c r="E36" s="291">
        <v>286679</v>
      </c>
      <c r="F36" s="229"/>
      <c r="G36" s="291"/>
      <c r="H36" s="291">
        <v>0</v>
      </c>
      <c r="I36" s="229"/>
      <c r="J36" s="291">
        <v>0</v>
      </c>
      <c r="K36" s="229"/>
      <c r="L36" s="152">
        <f t="shared" si="10"/>
        <v>286679</v>
      </c>
      <c r="M36" s="72"/>
      <c r="N36" s="39"/>
      <c r="O36" s="39"/>
      <c r="P36" s="277"/>
      <c r="Q36" s="30" t="s">
        <v>39</v>
      </c>
      <c r="R36" s="283"/>
      <c r="S36" s="62"/>
      <c r="T36" s="62"/>
      <c r="U36" s="62"/>
      <c r="V36" s="62"/>
      <c r="W36" s="62"/>
      <c r="X36" s="62"/>
      <c r="Y36" s="63"/>
      <c r="Z36" s="62"/>
      <c r="AA36" s="62"/>
    </row>
    <row r="37" spans="1:27" s="5" customFormat="1" ht="15.75">
      <c r="A37" s="449">
        <v>100</v>
      </c>
      <c r="B37" s="204" t="s">
        <v>40</v>
      </c>
      <c r="C37" s="229"/>
      <c r="D37" s="296">
        <v>283116</v>
      </c>
      <c r="E37" s="296">
        <v>283116</v>
      </c>
      <c r="F37" s="229"/>
      <c r="G37" s="296"/>
      <c r="H37" s="296"/>
      <c r="I37" s="229"/>
      <c r="J37" s="296"/>
      <c r="K37" s="229"/>
      <c r="L37" s="165">
        <f t="shared" si="10"/>
        <v>283116</v>
      </c>
      <c r="M37" s="72"/>
      <c r="N37" s="39"/>
      <c r="O37" s="39"/>
      <c r="P37" s="277"/>
      <c r="Q37" s="65" t="s">
        <v>41</v>
      </c>
      <c r="R37" s="283"/>
      <c r="S37" s="62"/>
      <c r="T37" s="62"/>
      <c r="U37" s="62"/>
      <c r="V37" s="62"/>
      <c r="W37" s="62"/>
      <c r="X37" s="62"/>
      <c r="Y37" s="63"/>
      <c r="Z37" s="62"/>
      <c r="AA37" s="62"/>
    </row>
    <row r="38" spans="1:27" s="5" customFormat="1" ht="15.75">
      <c r="A38" s="449">
        <v>105</v>
      </c>
      <c r="B38" s="205" t="s">
        <v>42</v>
      </c>
      <c r="C38" s="229"/>
      <c r="D38" s="297">
        <v>27060464</v>
      </c>
      <c r="E38" s="297">
        <v>27042179</v>
      </c>
      <c r="F38" s="229"/>
      <c r="G38" s="297"/>
      <c r="H38" s="297">
        <v>295942</v>
      </c>
      <c r="I38" s="229"/>
      <c r="J38" s="297"/>
      <c r="K38" s="229"/>
      <c r="L38" s="166">
        <f t="shared" si="10"/>
        <v>27338121</v>
      </c>
      <c r="M38" s="72"/>
      <c r="N38" s="39"/>
      <c r="O38" s="39"/>
      <c r="P38" s="277"/>
      <c r="Q38" s="67" t="s">
        <v>43</v>
      </c>
      <c r="R38" s="283"/>
      <c r="S38" s="62"/>
      <c r="T38" s="62"/>
      <c r="U38" s="62"/>
      <c r="V38" s="62"/>
      <c r="W38" s="62"/>
      <c r="X38" s="62"/>
      <c r="Y38" s="63"/>
      <c r="Z38" s="62"/>
      <c r="AA38" s="62"/>
    </row>
    <row r="39" spans="1:27" s="5" customFormat="1" ht="15.75">
      <c r="A39" s="449">
        <v>106</v>
      </c>
      <c r="B39" s="204" t="s">
        <v>44</v>
      </c>
      <c r="C39" s="229"/>
      <c r="D39" s="296">
        <v>65729</v>
      </c>
      <c r="E39" s="296">
        <v>47444</v>
      </c>
      <c r="F39" s="229"/>
      <c r="G39" s="296"/>
      <c r="H39" s="296">
        <v>295942</v>
      </c>
      <c r="I39" s="229"/>
      <c r="J39" s="296"/>
      <c r="K39" s="229"/>
      <c r="L39" s="165">
        <f t="shared" si="10"/>
        <v>343386</v>
      </c>
      <c r="M39" s="72"/>
      <c r="N39" s="39"/>
      <c r="O39" s="39"/>
      <c r="P39" s="277"/>
      <c r="Q39" s="65" t="s">
        <v>45</v>
      </c>
      <c r="R39" s="283"/>
      <c r="S39" s="62"/>
      <c r="T39" s="62"/>
      <c r="U39" s="62"/>
      <c r="V39" s="62"/>
      <c r="W39" s="62"/>
      <c r="X39" s="62"/>
      <c r="Y39" s="63"/>
      <c r="Z39" s="62"/>
      <c r="AA39" s="62"/>
    </row>
    <row r="40" spans="1:27" s="5" customFormat="1" ht="15.75">
      <c r="A40" s="449">
        <v>107</v>
      </c>
      <c r="B40" s="196" t="s">
        <v>46</v>
      </c>
      <c r="C40" s="229"/>
      <c r="D40" s="290">
        <v>87048163</v>
      </c>
      <c r="E40" s="290">
        <v>87048120</v>
      </c>
      <c r="F40" s="229"/>
      <c r="G40" s="290"/>
      <c r="H40" s="290">
        <v>266958</v>
      </c>
      <c r="I40" s="229"/>
      <c r="J40" s="290"/>
      <c r="K40" s="229"/>
      <c r="L40" s="159">
        <f t="shared" si="10"/>
        <v>87315078</v>
      </c>
      <c r="M40" s="72"/>
      <c r="N40" s="39"/>
      <c r="O40" s="39"/>
      <c r="P40" s="277"/>
      <c r="Q40" s="46" t="s">
        <v>47</v>
      </c>
      <c r="R40" s="283"/>
      <c r="S40" s="62"/>
      <c r="T40" s="62"/>
      <c r="U40" s="62"/>
      <c r="V40" s="62"/>
      <c r="W40" s="62"/>
      <c r="X40" s="62"/>
      <c r="Y40" s="63"/>
      <c r="Z40" s="62"/>
      <c r="AA40" s="62"/>
    </row>
    <row r="41" spans="1:27" s="5" customFormat="1" ht="15.75">
      <c r="A41" s="449">
        <v>108</v>
      </c>
      <c r="B41" s="196" t="s">
        <v>48</v>
      </c>
      <c r="C41" s="229"/>
      <c r="D41" s="290">
        <v>2491545</v>
      </c>
      <c r="E41" s="290">
        <v>2203855</v>
      </c>
      <c r="F41" s="229"/>
      <c r="G41" s="290"/>
      <c r="H41" s="290">
        <v>117817119</v>
      </c>
      <c r="I41" s="229"/>
      <c r="J41" s="290"/>
      <c r="K41" s="229"/>
      <c r="L41" s="159">
        <f t="shared" si="10"/>
        <v>120020974</v>
      </c>
      <c r="M41" s="72"/>
      <c r="N41" s="39"/>
      <c r="O41" s="39"/>
      <c r="P41" s="277"/>
      <c r="Q41" s="46" t="s">
        <v>49</v>
      </c>
      <c r="R41" s="283"/>
      <c r="S41" s="62"/>
      <c r="T41" s="62"/>
      <c r="U41" s="62"/>
      <c r="V41" s="62"/>
      <c r="W41" s="62"/>
      <c r="X41" s="62"/>
      <c r="Y41" s="63"/>
      <c r="Z41" s="62"/>
      <c r="AA41" s="62"/>
    </row>
    <row r="42" spans="1:27" s="5" customFormat="1" ht="15.75">
      <c r="A42" s="449">
        <v>110</v>
      </c>
      <c r="B42" s="196" t="s">
        <v>50</v>
      </c>
      <c r="C42" s="229"/>
      <c r="D42" s="290">
        <v>13552738</v>
      </c>
      <c r="E42" s="290">
        <v>13533654</v>
      </c>
      <c r="F42" s="229"/>
      <c r="G42" s="290"/>
      <c r="H42" s="290">
        <v>0</v>
      </c>
      <c r="I42" s="229"/>
      <c r="J42" s="290"/>
      <c r="K42" s="229"/>
      <c r="L42" s="159">
        <f t="shared" si="10"/>
        <v>13533654</v>
      </c>
      <c r="M42" s="72"/>
      <c r="N42" s="39"/>
      <c r="O42" s="39"/>
      <c r="P42" s="277"/>
      <c r="Q42" s="46" t="s">
        <v>51</v>
      </c>
      <c r="R42" s="283"/>
      <c r="S42" s="62"/>
      <c r="T42" s="62"/>
      <c r="U42" s="62"/>
      <c r="V42" s="62"/>
      <c r="W42" s="62"/>
      <c r="X42" s="62"/>
      <c r="Y42" s="63"/>
      <c r="Z42" s="62"/>
      <c r="AA42" s="62"/>
    </row>
    <row r="43" spans="1:27" s="5" customFormat="1" ht="15.75">
      <c r="A43" s="449">
        <v>115</v>
      </c>
      <c r="B43" s="203" t="s">
        <v>52</v>
      </c>
      <c r="C43" s="229"/>
      <c r="D43" s="291">
        <v>0</v>
      </c>
      <c r="E43" s="291">
        <v>0</v>
      </c>
      <c r="F43" s="229"/>
      <c r="G43" s="291"/>
      <c r="H43" s="291">
        <v>0</v>
      </c>
      <c r="I43" s="229"/>
      <c r="J43" s="291"/>
      <c r="K43" s="229"/>
      <c r="L43" s="152">
        <f t="shared" si="10"/>
        <v>0</v>
      </c>
      <c r="M43" s="72"/>
      <c r="N43" s="39"/>
      <c r="O43" s="39"/>
      <c r="P43" s="277"/>
      <c r="Q43" s="30" t="s">
        <v>120</v>
      </c>
      <c r="R43" s="283"/>
      <c r="S43" s="62"/>
      <c r="T43" s="62"/>
      <c r="U43" s="62"/>
      <c r="V43" s="62"/>
      <c r="W43" s="62"/>
      <c r="X43" s="62"/>
      <c r="Y43" s="63"/>
      <c r="Z43" s="62"/>
      <c r="AA43" s="62"/>
    </row>
    <row r="44" spans="1:27" s="5" customFormat="1" ht="16.5" thickBot="1">
      <c r="A44" s="449">
        <v>120</v>
      </c>
      <c r="B44" s="206" t="s">
        <v>53</v>
      </c>
      <c r="C44" s="229"/>
      <c r="D44" s="298">
        <v>0</v>
      </c>
      <c r="E44" s="298">
        <v>0</v>
      </c>
      <c r="F44" s="229"/>
      <c r="G44" s="298"/>
      <c r="H44" s="298"/>
      <c r="I44" s="229"/>
      <c r="J44" s="298"/>
      <c r="K44" s="229"/>
      <c r="L44" s="167">
        <f t="shared" si="10"/>
        <v>0</v>
      </c>
      <c r="M44" s="136"/>
      <c r="N44" s="47"/>
      <c r="O44" s="47"/>
      <c r="P44" s="277"/>
      <c r="Q44" s="69" t="s">
        <v>121</v>
      </c>
      <c r="R44" s="283"/>
      <c r="S44" s="62"/>
      <c r="T44" s="62"/>
      <c r="U44" s="62"/>
      <c r="V44" s="62"/>
      <c r="W44" s="62"/>
      <c r="X44" s="62"/>
      <c r="Y44" s="63"/>
      <c r="Z44" s="62"/>
      <c r="AA44" s="62"/>
    </row>
    <row r="45" spans="1:27" s="5" customFormat="1" ht="16.5" thickBot="1">
      <c r="A45" s="449">
        <v>125</v>
      </c>
      <c r="B45" s="207" t="s">
        <v>54</v>
      </c>
      <c r="C45" s="229"/>
      <c r="D45" s="299">
        <v>0</v>
      </c>
      <c r="E45" s="299">
        <v>0</v>
      </c>
      <c r="F45" s="229"/>
      <c r="G45" s="299"/>
      <c r="H45" s="299"/>
      <c r="I45" s="229"/>
      <c r="J45" s="299"/>
      <c r="K45" s="229"/>
      <c r="L45" s="168">
        <f t="shared" si="10"/>
        <v>0</v>
      </c>
      <c r="M45" s="71"/>
      <c r="N45" s="71"/>
      <c r="O45" s="72"/>
      <c r="P45" s="277"/>
      <c r="Q45" s="73" t="s">
        <v>122</v>
      </c>
      <c r="R45" s="283"/>
      <c r="S45" s="62"/>
      <c r="T45" s="62"/>
      <c r="U45" s="62"/>
      <c r="V45" s="62"/>
      <c r="W45" s="62"/>
      <c r="X45" s="62"/>
      <c r="Y45" s="63"/>
      <c r="Z45" s="62"/>
      <c r="AA45" s="62"/>
    </row>
    <row r="46" spans="1:27" s="5" customFormat="1" ht="15.75">
      <c r="A46" s="449">
        <v>127</v>
      </c>
      <c r="B46" s="197" t="s">
        <v>55</v>
      </c>
      <c r="C46" s="229"/>
      <c r="D46" s="300">
        <v>0</v>
      </c>
      <c r="E46" s="300">
        <v>0</v>
      </c>
      <c r="F46" s="229"/>
      <c r="G46" s="300"/>
      <c r="H46" s="300"/>
      <c r="I46" s="229"/>
      <c r="J46" s="300"/>
      <c r="K46" s="229"/>
      <c r="L46" s="169">
        <f t="shared" si="10"/>
        <v>0</v>
      </c>
      <c r="M46" s="90"/>
      <c r="N46" s="75"/>
      <c r="O46" s="76"/>
      <c r="P46" s="276"/>
      <c r="Q46" s="77" t="s">
        <v>56</v>
      </c>
      <c r="R46" s="283"/>
      <c r="S46" s="62"/>
      <c r="T46" s="62"/>
      <c r="U46" s="62"/>
      <c r="V46" s="62"/>
      <c r="W46" s="62"/>
      <c r="X46" s="62"/>
      <c r="Y46" s="63"/>
      <c r="Z46" s="62"/>
      <c r="AA46" s="62"/>
    </row>
    <row r="47" spans="1:27" s="5" customFormat="1" ht="19.5" thickBot="1">
      <c r="A47" s="449">
        <v>130</v>
      </c>
      <c r="B47" s="208" t="s">
        <v>57</v>
      </c>
      <c r="C47" s="229"/>
      <c r="D47" s="78">
        <f t="shared" ref="D47:E47" si="11">+D48+D49+D53</f>
        <v>403618256</v>
      </c>
      <c r="E47" s="78">
        <f t="shared" si="11"/>
        <v>407260157</v>
      </c>
      <c r="F47" s="229"/>
      <c r="G47" s="78">
        <f t="shared" ref="G47:H47" si="12">+G48+G49+G53</f>
        <v>0</v>
      </c>
      <c r="H47" s="78">
        <f t="shared" si="12"/>
        <v>122013676</v>
      </c>
      <c r="I47" s="229"/>
      <c r="J47" s="78">
        <f t="shared" ref="J47" si="13">+J48+J49+J53</f>
        <v>0</v>
      </c>
      <c r="K47" s="229"/>
      <c r="L47" s="170">
        <f t="shared" ref="L47" si="14">+L48+L49+L53</f>
        <v>529273833</v>
      </c>
      <c r="M47" s="116">
        <f>+M48+M49+M52</f>
        <v>0</v>
      </c>
      <c r="N47" s="23">
        <f>+N48+N49+N52</f>
        <v>0</v>
      </c>
      <c r="O47" s="23">
        <f>+O48+O49+O52</f>
        <v>0</v>
      </c>
      <c r="P47" s="275"/>
      <c r="Q47" s="79" t="s">
        <v>58</v>
      </c>
      <c r="R47" s="283"/>
      <c r="S47" s="62"/>
      <c r="T47" s="62"/>
      <c r="U47" s="62"/>
      <c r="V47" s="62"/>
      <c r="W47" s="62"/>
      <c r="X47" s="62"/>
      <c r="Y47" s="63"/>
      <c r="Z47" s="62"/>
      <c r="AA47" s="62"/>
    </row>
    <row r="48" spans="1:27" s="5" customFormat="1" ht="16.5" thickTop="1">
      <c r="A48" s="449">
        <v>135</v>
      </c>
      <c r="B48" s="205" t="s">
        <v>59</v>
      </c>
      <c r="C48" s="229"/>
      <c r="D48" s="301">
        <v>441482377</v>
      </c>
      <c r="E48" s="301">
        <v>445116737</v>
      </c>
      <c r="F48" s="229"/>
      <c r="G48" s="301"/>
      <c r="H48" s="301">
        <v>0</v>
      </c>
      <c r="I48" s="229"/>
      <c r="J48" s="301"/>
      <c r="K48" s="229"/>
      <c r="L48" s="171">
        <f t="shared" ref="L48:L54" si="15">+E48+H48+J48</f>
        <v>445116737</v>
      </c>
      <c r="M48" s="139"/>
      <c r="N48" s="76"/>
      <c r="O48" s="76"/>
      <c r="P48" s="276"/>
      <c r="Q48" s="81" t="s">
        <v>60</v>
      </c>
      <c r="R48" s="283"/>
      <c r="S48" s="62"/>
      <c r="T48" s="62"/>
      <c r="U48" s="62"/>
      <c r="V48" s="62"/>
      <c r="W48" s="62"/>
      <c r="X48" s="62"/>
      <c r="Y48" s="63"/>
      <c r="Z48" s="62"/>
      <c r="AA48" s="62"/>
    </row>
    <row r="49" spans="1:27" s="5" customFormat="1" ht="15.75">
      <c r="A49" s="449">
        <v>140</v>
      </c>
      <c r="B49" s="202" t="s">
        <v>61</v>
      </c>
      <c r="C49" s="229"/>
      <c r="D49" s="302">
        <v>-37864121</v>
      </c>
      <c r="E49" s="302">
        <v>-37856580</v>
      </c>
      <c r="F49" s="229"/>
      <c r="G49" s="302"/>
      <c r="H49" s="302">
        <v>122013676</v>
      </c>
      <c r="I49" s="229"/>
      <c r="J49" s="302"/>
      <c r="K49" s="229"/>
      <c r="L49" s="172">
        <f t="shared" si="15"/>
        <v>84157096</v>
      </c>
      <c r="M49" s="139"/>
      <c r="N49" s="76"/>
      <c r="O49" s="76"/>
      <c r="P49" s="276"/>
      <c r="Q49" s="83" t="s">
        <v>62</v>
      </c>
      <c r="R49" s="283"/>
      <c r="S49" s="62"/>
      <c r="T49" s="62"/>
      <c r="U49" s="62"/>
      <c r="V49" s="62"/>
      <c r="W49" s="62"/>
      <c r="X49" s="62"/>
      <c r="Y49" s="63"/>
      <c r="Z49" s="62"/>
      <c r="AA49" s="62"/>
    </row>
    <row r="50" spans="1:27" s="5" customFormat="1" ht="15.75">
      <c r="A50" s="449">
        <v>145</v>
      </c>
      <c r="B50" s="189" t="s">
        <v>63</v>
      </c>
      <c r="C50" s="229"/>
      <c r="D50" s="303">
        <v>0</v>
      </c>
      <c r="E50" s="303">
        <v>0</v>
      </c>
      <c r="F50" s="229"/>
      <c r="G50" s="303"/>
      <c r="H50" s="303">
        <v>35765610</v>
      </c>
      <c r="I50" s="229"/>
      <c r="J50" s="303"/>
      <c r="K50" s="229"/>
      <c r="L50" s="173">
        <f t="shared" si="15"/>
        <v>35765610</v>
      </c>
      <c r="M50" s="139"/>
      <c r="N50" s="76"/>
      <c r="O50" s="76"/>
      <c r="P50" s="276"/>
      <c r="Q50" s="85" t="s">
        <v>64</v>
      </c>
      <c r="R50" s="283"/>
      <c r="S50" s="62"/>
      <c r="T50" s="62"/>
      <c r="U50" s="62"/>
      <c r="V50" s="62"/>
      <c r="W50" s="62"/>
      <c r="X50" s="62"/>
      <c r="Y50" s="63"/>
      <c r="Z50" s="62"/>
      <c r="AA50" s="62"/>
    </row>
    <row r="51" spans="1:27" s="5" customFormat="1" ht="15.75">
      <c r="A51" s="449">
        <v>150</v>
      </c>
      <c r="B51" s="209" t="s">
        <v>65</v>
      </c>
      <c r="C51" s="229"/>
      <c r="D51" s="304">
        <v>0</v>
      </c>
      <c r="E51" s="304">
        <v>0</v>
      </c>
      <c r="F51" s="229"/>
      <c r="G51" s="304"/>
      <c r="H51" s="304"/>
      <c r="I51" s="229"/>
      <c r="J51" s="304"/>
      <c r="K51" s="229"/>
      <c r="L51" s="174">
        <f t="shared" si="15"/>
        <v>0</v>
      </c>
      <c r="M51" s="139"/>
      <c r="N51" s="76"/>
      <c r="O51" s="76"/>
      <c r="P51" s="276"/>
      <c r="Q51" s="87" t="s">
        <v>16</v>
      </c>
      <c r="R51" s="283"/>
      <c r="S51" s="62"/>
      <c r="T51" s="62"/>
      <c r="U51" s="62"/>
      <c r="V51" s="62"/>
      <c r="W51" s="62"/>
      <c r="X51" s="62"/>
      <c r="Y51" s="63"/>
      <c r="Z51" s="62"/>
      <c r="AA51" s="62"/>
    </row>
    <row r="52" spans="1:27" s="5" customFormat="1" ht="15.75" hidden="1" customHeight="1">
      <c r="A52" s="449">
        <v>160</v>
      </c>
      <c r="B52" s="210"/>
      <c r="C52" s="229"/>
      <c r="D52" s="301"/>
      <c r="E52" s="301">
        <v>0</v>
      </c>
      <c r="F52" s="229"/>
      <c r="G52" s="301"/>
      <c r="H52" s="301"/>
      <c r="I52" s="229"/>
      <c r="J52" s="301"/>
      <c r="K52" s="229"/>
      <c r="L52" s="171">
        <f t="shared" si="15"/>
        <v>0</v>
      </c>
      <c r="M52" s="139"/>
      <c r="N52" s="76"/>
      <c r="O52" s="76"/>
      <c r="P52" s="276"/>
      <c r="Q52" s="81"/>
      <c r="R52" s="283"/>
      <c r="S52" s="62"/>
      <c r="T52" s="62"/>
      <c r="U52" s="62"/>
      <c r="V52" s="62"/>
      <c r="W52" s="62"/>
      <c r="X52" s="62"/>
      <c r="Y52" s="63"/>
      <c r="Z52" s="62"/>
      <c r="AA52" s="62"/>
    </row>
    <row r="53" spans="1:27" s="5" customFormat="1" ht="15.75">
      <c r="A53" s="449">
        <v>162</v>
      </c>
      <c r="B53" s="211" t="s">
        <v>66</v>
      </c>
      <c r="C53" s="229"/>
      <c r="D53" s="295">
        <v>0</v>
      </c>
      <c r="E53" s="295">
        <v>0</v>
      </c>
      <c r="F53" s="229"/>
      <c r="G53" s="295"/>
      <c r="H53" s="295"/>
      <c r="I53" s="229"/>
      <c r="J53" s="295"/>
      <c r="K53" s="229"/>
      <c r="L53" s="163">
        <f t="shared" si="15"/>
        <v>0</v>
      </c>
      <c r="M53" s="88"/>
      <c r="N53" s="88"/>
      <c r="O53" s="88"/>
      <c r="P53" s="276"/>
      <c r="Q53" s="58" t="s">
        <v>67</v>
      </c>
      <c r="R53" s="283"/>
      <c r="S53" s="62"/>
      <c r="T53" s="62"/>
      <c r="U53" s="62"/>
      <c r="V53" s="62"/>
      <c r="W53" s="62"/>
      <c r="X53" s="62"/>
      <c r="Y53" s="63"/>
      <c r="Z53" s="62"/>
      <c r="AA53" s="62"/>
    </row>
    <row r="54" spans="1:27" s="5" customFormat="1" ht="19.5" thickBot="1">
      <c r="A54" s="449">
        <v>165</v>
      </c>
      <c r="B54" s="212" t="s">
        <v>68</v>
      </c>
      <c r="C54" s="229"/>
      <c r="D54" s="89"/>
      <c r="E54" s="89"/>
      <c r="F54" s="229"/>
      <c r="G54" s="89"/>
      <c r="H54" s="89"/>
      <c r="I54" s="229"/>
      <c r="J54" s="89"/>
      <c r="K54" s="229"/>
      <c r="L54" s="175">
        <f t="shared" si="15"/>
        <v>0</v>
      </c>
      <c r="M54" s="90"/>
      <c r="N54" s="90"/>
      <c r="O54" s="90"/>
      <c r="P54" s="276"/>
      <c r="Q54" s="91" t="s">
        <v>69</v>
      </c>
      <c r="R54" s="283"/>
      <c r="S54" s="62"/>
      <c r="T54" s="62"/>
      <c r="U54" s="62"/>
      <c r="V54" s="62"/>
      <c r="W54" s="62"/>
      <c r="X54" s="62"/>
      <c r="Y54" s="63"/>
      <c r="Z54" s="62"/>
      <c r="AA54" s="62"/>
    </row>
    <row r="55" spans="1:27" s="5" customFormat="1" ht="20.25" thickTop="1" thickBot="1">
      <c r="A55" s="449">
        <v>175</v>
      </c>
      <c r="B55" s="213" t="s">
        <v>70</v>
      </c>
      <c r="C55" s="229"/>
      <c r="D55" s="92">
        <f t="shared" ref="D55:E55" si="16">+D15-D31+D47-D54</f>
        <v>20756764</v>
      </c>
      <c r="E55" s="92">
        <f t="shared" si="16"/>
        <v>22699692</v>
      </c>
      <c r="F55" s="229"/>
      <c r="G55" s="92">
        <f t="shared" ref="G55:H55" si="17">+G15-G31+G47-G54</f>
        <v>0</v>
      </c>
      <c r="H55" s="92">
        <f t="shared" si="17"/>
        <v>-2050319</v>
      </c>
      <c r="I55" s="229"/>
      <c r="J55" s="92">
        <f t="shared" ref="J55" si="18">+J15-J31+J47-J54</f>
        <v>29</v>
      </c>
      <c r="K55" s="229"/>
      <c r="L55" s="176">
        <f t="shared" ref="L55" si="19">+L15-L31+L47-L54</f>
        <v>20649402</v>
      </c>
      <c r="M55" s="116">
        <f>+M15-M31+M47</f>
        <v>0</v>
      </c>
      <c r="N55" s="23">
        <f>+N15-N31+N47</f>
        <v>0</v>
      </c>
      <c r="O55" s="23">
        <f>+O15-O31+O47</f>
        <v>0</v>
      </c>
      <c r="P55" s="276"/>
      <c r="Q55" s="93"/>
      <c r="R55" s="283"/>
      <c r="S55" s="62"/>
      <c r="T55" s="62"/>
      <c r="U55" s="62"/>
      <c r="V55" s="62"/>
      <c r="W55" s="62"/>
      <c r="X55" s="62"/>
      <c r="Y55" s="63"/>
      <c r="Z55" s="62"/>
      <c r="AA55" s="62"/>
    </row>
    <row r="56" spans="1:27" s="5" customFormat="1" ht="12" hidden="1" customHeight="1">
      <c r="A56" s="449">
        <v>180</v>
      </c>
      <c r="B56" s="214">
        <f>+IF(+SUM(D56:L56)=0,0,"Контрола: дефицит/излишък = финансиране с обратен знак (V. + VІ. = 0)")</f>
        <v>0</v>
      </c>
      <c r="C56" s="229"/>
      <c r="D56" s="94">
        <f>+D55+D57</f>
        <v>0</v>
      </c>
      <c r="E56" s="94">
        <f>+E55+E57</f>
        <v>0</v>
      </c>
      <c r="F56" s="229"/>
      <c r="G56" s="94">
        <f>+G55+G57</f>
        <v>0</v>
      </c>
      <c r="H56" s="94">
        <f>+H55+H57</f>
        <v>0</v>
      </c>
      <c r="I56" s="229"/>
      <c r="J56" s="94">
        <f>+J55+J57</f>
        <v>0</v>
      </c>
      <c r="K56" s="229"/>
      <c r="L56" s="94">
        <f>+L55+L57</f>
        <v>0</v>
      </c>
      <c r="M56" s="352" t="e">
        <f>+M55+M57</f>
        <v>#REF!</v>
      </c>
      <c r="N56" s="352" t="e">
        <f>+N55+N57</f>
        <v>#REF!</v>
      </c>
      <c r="O56" s="352" t="e">
        <f>+O55+O57</f>
        <v>#REF!</v>
      </c>
      <c r="P56" s="278"/>
      <c r="Q56" s="351"/>
      <c r="R56" s="283"/>
      <c r="S56" s="62"/>
      <c r="T56" s="62"/>
      <c r="U56" s="62"/>
      <c r="V56" s="62"/>
      <c r="W56" s="62"/>
      <c r="X56" s="62"/>
      <c r="Y56" s="63"/>
      <c r="Z56" s="62"/>
      <c r="AA56" s="62"/>
    </row>
    <row r="57" spans="1:27" s="5" customFormat="1" ht="19.5" thickBot="1">
      <c r="A57" s="449">
        <v>185</v>
      </c>
      <c r="B57" s="187" t="s">
        <v>71</v>
      </c>
      <c r="C57" s="229"/>
      <c r="D57" s="95">
        <f>SUM(+D59+D67+D68+D75+D76+D77+D80+D81+D82+D83+D84+D85+D86)</f>
        <v>-20756764</v>
      </c>
      <c r="E57" s="95">
        <f>SUM(+E59+E67+E68+E75+E76+E77+E80+E81+E82+E83+E84+E85+E86)</f>
        <v>-22699692</v>
      </c>
      <c r="F57" s="229"/>
      <c r="G57" s="95">
        <f>SUM(+G59+G67+G68+G75+G76+G77+G80+G81+G82+G83+G84+G85+G86)</f>
        <v>0</v>
      </c>
      <c r="H57" s="95">
        <f>SUM(+H59+H67+H68+H75+H76+H77+H80+H81+H82+H83+H84+H85+H86)</f>
        <v>2050319</v>
      </c>
      <c r="I57" s="229"/>
      <c r="J57" s="95">
        <f>SUM(+J59+J67+J68+J75+J76+J77+J80+J81+J82+J83+J84+J85+J86)</f>
        <v>-29</v>
      </c>
      <c r="K57" s="229"/>
      <c r="L57" s="177">
        <f>SUM(+L59+L67+L68+L75+L76+L77+L80+L81+L82+L83+L84+L85+L86)</f>
        <v>-20649402</v>
      </c>
      <c r="M57" s="140" t="e">
        <f t="shared" ref="M57:N57" si="20">SUM(+M59+M67+M68+M75+M76+M77+M80+M81+M82+M83+M84+M85+M86)</f>
        <v>#REF!</v>
      </c>
      <c r="N57" s="96" t="e">
        <f t="shared" si="20"/>
        <v>#REF!</v>
      </c>
      <c r="O57" s="96" t="e">
        <f>SUM(+O59+O67+O68+O75+O76+O77+O80+O81+O82+O83+O84+O86+O87)</f>
        <v>#REF!</v>
      </c>
      <c r="P57" s="276"/>
      <c r="Q57" s="97"/>
      <c r="R57" s="283"/>
      <c r="S57" s="62"/>
      <c r="T57" s="62"/>
      <c r="U57" s="62"/>
      <c r="V57" s="62"/>
      <c r="W57" s="62"/>
      <c r="X57" s="62"/>
      <c r="Y57" s="63"/>
      <c r="Z57" s="62"/>
      <c r="AA57" s="62"/>
    </row>
    <row r="58" spans="1:27" s="5" customFormat="1" ht="16.5" hidden="1" thickTop="1">
      <c r="A58" s="449">
        <v>190</v>
      </c>
      <c r="B58" s="215"/>
      <c r="C58" s="229"/>
      <c r="D58" s="98"/>
      <c r="E58" s="99" t="e">
        <f>+#REF!+#REF!+#REF!+#REF!</f>
        <v>#REF!</v>
      </c>
      <c r="F58" s="229"/>
      <c r="G58" s="98"/>
      <c r="H58" s="99" t="e">
        <f>+#REF!+#REF!+#REF!+#REF!</f>
        <v>#REF!</v>
      </c>
      <c r="I58" s="229"/>
      <c r="J58" s="99" t="e">
        <f>+#REF!+#REF!+#REF!+#REF!</f>
        <v>#REF!</v>
      </c>
      <c r="K58" s="229"/>
      <c r="L58" s="178" t="e">
        <f>+#REF!+#REF!+#REF!+#REF!</f>
        <v>#REF!</v>
      </c>
      <c r="M58" s="141"/>
      <c r="N58" s="100"/>
      <c r="O58" s="100"/>
      <c r="P58" s="276"/>
      <c r="Q58" s="101"/>
      <c r="R58" s="283"/>
      <c r="S58" s="62"/>
      <c r="T58" s="62"/>
      <c r="U58" s="62"/>
      <c r="V58" s="62"/>
      <c r="W58" s="62"/>
      <c r="X58" s="62"/>
      <c r="Y58" s="63"/>
      <c r="Z58" s="62"/>
      <c r="AA58" s="62"/>
    </row>
    <row r="59" spans="1:27" s="5" customFormat="1" ht="16.5" thickTop="1">
      <c r="A59" s="449">
        <v>195</v>
      </c>
      <c r="B59" s="203" t="s">
        <v>72</v>
      </c>
      <c r="C59" s="229"/>
      <c r="D59" s="84">
        <f>SUM(D60:D66)</f>
        <v>-14261099</v>
      </c>
      <c r="E59" s="84">
        <f>SUM(E60:E66)</f>
        <v>-14261099</v>
      </c>
      <c r="F59" s="229"/>
      <c r="G59" s="84">
        <f>SUM(G60:G66)</f>
        <v>0</v>
      </c>
      <c r="H59" s="84">
        <f>SUM(H60:H66)</f>
        <v>0</v>
      </c>
      <c r="I59" s="229"/>
      <c r="J59" s="84">
        <f>SUM(J60:J66)</f>
        <v>0</v>
      </c>
      <c r="K59" s="229"/>
      <c r="L59" s="173">
        <f>SUM(L60:L66)</f>
        <v>-14261099</v>
      </c>
      <c r="M59" s="142" t="e">
        <f t="shared" ref="M59:O59" si="21">SUM(M60:M66)</f>
        <v>#REF!</v>
      </c>
      <c r="N59" s="102" t="e">
        <f t="shared" si="21"/>
        <v>#REF!</v>
      </c>
      <c r="O59" s="102" t="e">
        <f t="shared" si="21"/>
        <v>#REF!</v>
      </c>
      <c r="P59" s="276"/>
      <c r="Q59" s="85" t="s">
        <v>73</v>
      </c>
      <c r="R59" s="283"/>
      <c r="S59" s="62"/>
      <c r="T59" s="62"/>
      <c r="U59" s="62"/>
      <c r="V59" s="62"/>
      <c r="W59" s="62"/>
      <c r="X59" s="62"/>
      <c r="Y59" s="63"/>
      <c r="Z59" s="62"/>
      <c r="AA59" s="62"/>
    </row>
    <row r="60" spans="1:27" s="5" customFormat="1" ht="15.75">
      <c r="A60" s="449">
        <v>200</v>
      </c>
      <c r="B60" s="216" t="s">
        <v>74</v>
      </c>
      <c r="C60" s="229"/>
      <c r="D60" s="305">
        <v>0</v>
      </c>
      <c r="E60" s="305">
        <v>0</v>
      </c>
      <c r="F60" s="229"/>
      <c r="G60" s="305"/>
      <c r="H60" s="305"/>
      <c r="I60" s="229"/>
      <c r="J60" s="305"/>
      <c r="K60" s="229"/>
      <c r="L60" s="179">
        <f t="shared" ref="L60:L67" si="22">+E60+H60+J60</f>
        <v>0</v>
      </c>
      <c r="M60" s="143" t="e">
        <v>#REF!</v>
      </c>
      <c r="N60" s="104" t="e">
        <v>#REF!</v>
      </c>
      <c r="O60" s="104" t="e">
        <v>#REF!</v>
      </c>
      <c r="P60" s="276"/>
      <c r="Q60" s="105" t="s">
        <v>123</v>
      </c>
      <c r="R60" s="283"/>
      <c r="S60" s="62"/>
      <c r="T60" s="62"/>
      <c r="U60" s="62"/>
      <c r="V60" s="62"/>
      <c r="W60" s="62"/>
      <c r="X60" s="62"/>
      <c r="Y60" s="63"/>
      <c r="Z60" s="62"/>
      <c r="AA60" s="62"/>
    </row>
    <row r="61" spans="1:27" s="5" customFormat="1" ht="15.75">
      <c r="A61" s="449">
        <v>205</v>
      </c>
      <c r="B61" s="217" t="s">
        <v>75</v>
      </c>
      <c r="C61" s="229"/>
      <c r="D61" s="306">
        <v>-14261099</v>
      </c>
      <c r="E61" s="306">
        <v>-14261099</v>
      </c>
      <c r="F61" s="229"/>
      <c r="G61" s="306"/>
      <c r="H61" s="306"/>
      <c r="I61" s="229"/>
      <c r="J61" s="306"/>
      <c r="K61" s="229"/>
      <c r="L61" s="180">
        <f t="shared" si="22"/>
        <v>-14261099</v>
      </c>
      <c r="M61" s="143" t="e">
        <v>#REF!</v>
      </c>
      <c r="N61" s="104" t="e">
        <v>#REF!</v>
      </c>
      <c r="O61" s="104" t="e">
        <v>#REF!</v>
      </c>
      <c r="P61" s="276"/>
      <c r="Q61" s="107" t="s">
        <v>124</v>
      </c>
      <c r="R61" s="283"/>
      <c r="S61" s="62"/>
      <c r="T61" s="62"/>
      <c r="U61" s="62"/>
      <c r="V61" s="62"/>
      <c r="W61" s="62"/>
      <c r="X61" s="62"/>
      <c r="Y61" s="63"/>
      <c r="Z61" s="62"/>
      <c r="AA61" s="62"/>
    </row>
    <row r="62" spans="1:27" s="5" customFormat="1" ht="15.75">
      <c r="A62" s="449">
        <v>210</v>
      </c>
      <c r="B62" s="217" t="s">
        <v>76</v>
      </c>
      <c r="C62" s="229"/>
      <c r="D62" s="306">
        <v>0</v>
      </c>
      <c r="E62" s="306">
        <v>0</v>
      </c>
      <c r="F62" s="229"/>
      <c r="G62" s="306"/>
      <c r="H62" s="306"/>
      <c r="I62" s="229"/>
      <c r="J62" s="306"/>
      <c r="K62" s="229"/>
      <c r="L62" s="180">
        <f t="shared" si="22"/>
        <v>0</v>
      </c>
      <c r="M62" s="143" t="e">
        <v>#REF!</v>
      </c>
      <c r="N62" s="104" t="e">
        <v>#REF!</v>
      </c>
      <c r="O62" s="104" t="e">
        <v>#REF!</v>
      </c>
      <c r="P62" s="276"/>
      <c r="Q62" s="107" t="s">
        <v>77</v>
      </c>
      <c r="R62" s="283"/>
      <c r="S62" s="62"/>
      <c r="T62" s="62"/>
      <c r="U62" s="62"/>
      <c r="V62" s="62"/>
      <c r="W62" s="62"/>
      <c r="X62" s="62"/>
      <c r="Y62" s="63"/>
      <c r="Z62" s="62"/>
      <c r="AA62" s="62"/>
    </row>
    <row r="63" spans="1:27" s="5" customFormat="1" ht="15.75">
      <c r="A63" s="449">
        <v>215</v>
      </c>
      <c r="B63" s="217" t="s">
        <v>78</v>
      </c>
      <c r="C63" s="229"/>
      <c r="D63" s="306">
        <v>0</v>
      </c>
      <c r="E63" s="306">
        <v>0</v>
      </c>
      <c r="F63" s="229"/>
      <c r="G63" s="306"/>
      <c r="H63" s="306"/>
      <c r="I63" s="229"/>
      <c r="J63" s="306"/>
      <c r="K63" s="229"/>
      <c r="L63" s="180">
        <f t="shared" si="22"/>
        <v>0</v>
      </c>
      <c r="M63" s="143" t="e">
        <v>#REF!</v>
      </c>
      <c r="N63" s="104" t="e">
        <v>#REF!</v>
      </c>
      <c r="O63" s="104" t="e">
        <v>#REF!</v>
      </c>
      <c r="P63" s="276"/>
      <c r="Q63" s="107" t="s">
        <v>79</v>
      </c>
      <c r="R63" s="283"/>
      <c r="S63" s="62"/>
      <c r="T63" s="62"/>
      <c r="U63" s="62"/>
      <c r="V63" s="62"/>
      <c r="W63" s="62"/>
      <c r="X63" s="62"/>
      <c r="Y63" s="63"/>
      <c r="Z63" s="62"/>
      <c r="AA63" s="62"/>
    </row>
    <row r="64" spans="1:27" s="5" customFormat="1" ht="15.75">
      <c r="A64" s="449">
        <v>220</v>
      </c>
      <c r="B64" s="217" t="s">
        <v>157</v>
      </c>
      <c r="C64" s="229"/>
      <c r="D64" s="306">
        <v>0</v>
      </c>
      <c r="E64" s="306">
        <v>0</v>
      </c>
      <c r="F64" s="229"/>
      <c r="G64" s="306"/>
      <c r="H64" s="306"/>
      <c r="I64" s="229"/>
      <c r="J64" s="306"/>
      <c r="K64" s="229"/>
      <c r="L64" s="180">
        <f t="shared" si="22"/>
        <v>0</v>
      </c>
      <c r="M64" s="143" t="e">
        <v>#REF!</v>
      </c>
      <c r="N64" s="104" t="e">
        <v>#REF!</v>
      </c>
      <c r="O64" s="104" t="e">
        <v>#REF!</v>
      </c>
      <c r="P64" s="276"/>
      <c r="Q64" s="107" t="s">
        <v>125</v>
      </c>
      <c r="R64" s="283"/>
      <c r="S64" s="62"/>
      <c r="T64" s="62"/>
      <c r="U64" s="62"/>
      <c r="V64" s="62"/>
      <c r="W64" s="62"/>
      <c r="X64" s="62"/>
      <c r="Y64" s="63"/>
      <c r="Z64" s="62"/>
      <c r="AA64" s="62"/>
    </row>
    <row r="65" spans="1:27" s="5" customFormat="1" ht="15.75">
      <c r="A65" s="449">
        <v>230</v>
      </c>
      <c r="B65" s="218" t="s">
        <v>110</v>
      </c>
      <c r="C65" s="229"/>
      <c r="D65" s="306">
        <v>0</v>
      </c>
      <c r="E65" s="306">
        <v>0</v>
      </c>
      <c r="F65" s="229"/>
      <c r="G65" s="306"/>
      <c r="H65" s="306"/>
      <c r="I65" s="229"/>
      <c r="J65" s="306"/>
      <c r="K65" s="229"/>
      <c r="L65" s="180">
        <f t="shared" si="22"/>
        <v>0</v>
      </c>
      <c r="M65" s="143" t="e">
        <v>#REF!</v>
      </c>
      <c r="N65" s="104" t="e">
        <v>#REF!</v>
      </c>
      <c r="O65" s="104" t="e">
        <v>#REF!</v>
      </c>
      <c r="P65" s="276"/>
      <c r="Q65" s="107" t="s">
        <v>137</v>
      </c>
      <c r="R65" s="283"/>
      <c r="S65" s="62"/>
      <c r="T65" s="62"/>
      <c r="U65" s="62"/>
      <c r="V65" s="62"/>
      <c r="W65" s="62"/>
      <c r="X65" s="62"/>
      <c r="Y65" s="63"/>
      <c r="Z65" s="62"/>
      <c r="AA65" s="62"/>
    </row>
    <row r="66" spans="1:27" s="5" customFormat="1" ht="15.75">
      <c r="A66" s="449">
        <v>235</v>
      </c>
      <c r="B66" s="219" t="s">
        <v>109</v>
      </c>
      <c r="C66" s="229"/>
      <c r="D66" s="307">
        <v>0</v>
      </c>
      <c r="E66" s="307">
        <v>0</v>
      </c>
      <c r="F66" s="229"/>
      <c r="G66" s="307"/>
      <c r="H66" s="307"/>
      <c r="I66" s="229"/>
      <c r="J66" s="307"/>
      <c r="K66" s="229"/>
      <c r="L66" s="181">
        <f t="shared" si="22"/>
        <v>0</v>
      </c>
      <c r="M66" s="143" t="e">
        <v>#REF!</v>
      </c>
      <c r="N66" s="104" t="e">
        <v>#REF!</v>
      </c>
      <c r="O66" s="104" t="e">
        <v>#REF!</v>
      </c>
      <c r="P66" s="276"/>
      <c r="Q66" s="109" t="s">
        <v>126</v>
      </c>
      <c r="R66" s="283"/>
      <c r="S66" s="62"/>
      <c r="T66" s="62"/>
      <c r="U66" s="62"/>
      <c r="V66" s="62"/>
      <c r="W66" s="62"/>
      <c r="X66" s="62"/>
      <c r="Y66" s="63"/>
      <c r="Z66" s="62"/>
      <c r="AA66" s="62"/>
    </row>
    <row r="67" spans="1:27" s="5" customFormat="1" ht="15.75">
      <c r="A67" s="449">
        <v>240</v>
      </c>
      <c r="B67" s="205" t="s">
        <v>160</v>
      </c>
      <c r="C67" s="229"/>
      <c r="D67" s="301">
        <v>0</v>
      </c>
      <c r="E67" s="301">
        <v>0</v>
      </c>
      <c r="F67" s="229"/>
      <c r="G67" s="301"/>
      <c r="H67" s="301"/>
      <c r="I67" s="229"/>
      <c r="J67" s="301"/>
      <c r="K67" s="229"/>
      <c r="L67" s="171">
        <f t="shared" si="22"/>
        <v>0</v>
      </c>
      <c r="M67" s="143" t="e">
        <v>#REF!</v>
      </c>
      <c r="N67" s="104" t="e">
        <v>#REF!</v>
      </c>
      <c r="O67" s="104" t="e">
        <v>#REF!</v>
      </c>
      <c r="P67" s="276"/>
      <c r="Q67" s="81" t="s">
        <v>80</v>
      </c>
      <c r="R67" s="283"/>
      <c r="S67" s="62"/>
      <c r="T67" s="62"/>
      <c r="U67" s="62"/>
      <c r="V67" s="62"/>
      <c r="W67" s="62"/>
      <c r="X67" s="62"/>
      <c r="Y67" s="63"/>
      <c r="Z67" s="62"/>
      <c r="AA67" s="62"/>
    </row>
    <row r="68" spans="1:27" s="5" customFormat="1" ht="15.75">
      <c r="A68" s="449">
        <v>245</v>
      </c>
      <c r="B68" s="203" t="s">
        <v>81</v>
      </c>
      <c r="C68" s="229"/>
      <c r="D68" s="84">
        <f>SUM(D69:D74)</f>
        <v>-7000000</v>
      </c>
      <c r="E68" s="84">
        <f>SUM(E69:E74)</f>
        <v>-7000000</v>
      </c>
      <c r="F68" s="229"/>
      <c r="G68" s="84">
        <f>SUM(G69:G74)</f>
        <v>0</v>
      </c>
      <c r="H68" s="84">
        <f>SUM(H69:H74)</f>
        <v>0</v>
      </c>
      <c r="I68" s="229"/>
      <c r="J68" s="84">
        <f>SUM(J69:J74)</f>
        <v>0</v>
      </c>
      <c r="K68" s="229"/>
      <c r="L68" s="173">
        <f>SUM(L69:L74)</f>
        <v>-7000000</v>
      </c>
      <c r="M68" s="144">
        <f t="shared" ref="M68:O68" si="23">SUM(M69:M74)</f>
        <v>0</v>
      </c>
      <c r="N68" s="110">
        <f t="shared" si="23"/>
        <v>0</v>
      </c>
      <c r="O68" s="110">
        <f t="shared" si="23"/>
        <v>0</v>
      </c>
      <c r="P68" s="276"/>
      <c r="Q68" s="85" t="s">
        <v>82</v>
      </c>
      <c r="R68" s="283"/>
      <c r="S68" s="62"/>
      <c r="T68" s="62"/>
      <c r="U68" s="62"/>
      <c r="V68" s="62"/>
      <c r="W68" s="62"/>
      <c r="X68" s="62"/>
      <c r="Y68" s="63"/>
      <c r="Z68" s="62"/>
      <c r="AA68" s="62"/>
    </row>
    <row r="69" spans="1:27" s="5" customFormat="1" ht="15.75">
      <c r="A69" s="449">
        <v>250</v>
      </c>
      <c r="B69" s="216" t="s">
        <v>83</v>
      </c>
      <c r="C69" s="229"/>
      <c r="D69" s="305">
        <v>-7000000</v>
      </c>
      <c r="E69" s="305">
        <v>-7000000</v>
      </c>
      <c r="F69" s="229"/>
      <c r="G69" s="305"/>
      <c r="H69" s="305"/>
      <c r="I69" s="229"/>
      <c r="J69" s="305"/>
      <c r="K69" s="229"/>
      <c r="L69" s="179">
        <f t="shared" ref="L69:L76" si="24">+E69+H69+J69</f>
        <v>-7000000</v>
      </c>
      <c r="M69" s="144"/>
      <c r="N69" s="110"/>
      <c r="O69" s="110"/>
      <c r="P69" s="276"/>
      <c r="Q69" s="105" t="s">
        <v>127</v>
      </c>
      <c r="R69" s="283"/>
      <c r="S69" s="62"/>
      <c r="T69" s="62"/>
      <c r="U69" s="62"/>
      <c r="V69" s="62"/>
      <c r="W69" s="62"/>
      <c r="X69" s="62"/>
      <c r="Y69" s="63"/>
      <c r="Z69" s="62"/>
      <c r="AA69" s="62"/>
    </row>
    <row r="70" spans="1:27" s="5" customFormat="1" ht="15.75">
      <c r="A70" s="449">
        <v>260</v>
      </c>
      <c r="B70" s="217" t="s">
        <v>84</v>
      </c>
      <c r="C70" s="229"/>
      <c r="D70" s="306">
        <v>0</v>
      </c>
      <c r="E70" s="306">
        <v>0</v>
      </c>
      <c r="F70" s="229"/>
      <c r="G70" s="306"/>
      <c r="H70" s="306"/>
      <c r="I70" s="229"/>
      <c r="J70" s="306"/>
      <c r="K70" s="229"/>
      <c r="L70" s="180">
        <f t="shared" si="24"/>
        <v>0</v>
      </c>
      <c r="M70" s="144"/>
      <c r="N70" s="110"/>
      <c r="O70" s="110"/>
      <c r="P70" s="276"/>
      <c r="Q70" s="107" t="s">
        <v>128</v>
      </c>
      <c r="R70" s="283"/>
      <c r="S70" s="62"/>
      <c r="T70" s="62"/>
      <c r="U70" s="62"/>
      <c r="V70" s="62"/>
      <c r="W70" s="62"/>
      <c r="X70" s="62"/>
      <c r="Y70" s="63"/>
      <c r="Z70" s="62"/>
      <c r="AA70" s="62"/>
    </row>
    <row r="71" spans="1:27" s="5" customFormat="1" ht="15.75">
      <c r="A71" s="449">
        <v>265</v>
      </c>
      <c r="B71" s="217" t="s">
        <v>108</v>
      </c>
      <c r="C71" s="229"/>
      <c r="D71" s="306">
        <v>0</v>
      </c>
      <c r="E71" s="306">
        <v>0</v>
      </c>
      <c r="F71" s="229"/>
      <c r="G71" s="306"/>
      <c r="H71" s="306"/>
      <c r="I71" s="229"/>
      <c r="J71" s="306"/>
      <c r="K71" s="229"/>
      <c r="L71" s="180">
        <f t="shared" si="24"/>
        <v>0</v>
      </c>
      <c r="M71" s="144"/>
      <c r="N71" s="110"/>
      <c r="O71" s="110"/>
      <c r="P71" s="276"/>
      <c r="Q71" s="107" t="s">
        <v>85</v>
      </c>
      <c r="R71" s="283"/>
      <c r="S71" s="62"/>
      <c r="T71" s="62"/>
      <c r="U71" s="62"/>
      <c r="V71" s="62"/>
      <c r="W71" s="62"/>
      <c r="X71" s="62"/>
      <c r="Y71" s="63"/>
      <c r="Z71" s="62"/>
      <c r="AA71" s="62"/>
    </row>
    <row r="72" spans="1:27" s="5" customFormat="1" ht="15.75" hidden="1" customHeight="1">
      <c r="A72" s="449"/>
      <c r="B72" s="217"/>
      <c r="C72" s="229"/>
      <c r="D72" s="306"/>
      <c r="E72" s="306">
        <v>0</v>
      </c>
      <c r="F72" s="229"/>
      <c r="G72" s="306"/>
      <c r="H72" s="306"/>
      <c r="I72" s="229"/>
      <c r="J72" s="306"/>
      <c r="K72" s="229"/>
      <c r="L72" s="180">
        <f t="shared" si="24"/>
        <v>0</v>
      </c>
      <c r="M72" s="144"/>
      <c r="N72" s="110"/>
      <c r="O72" s="110"/>
      <c r="P72" s="276"/>
      <c r="Q72" s="107"/>
      <c r="R72" s="283"/>
      <c r="S72" s="62"/>
      <c r="T72" s="62"/>
      <c r="U72" s="62"/>
      <c r="V72" s="62"/>
      <c r="W72" s="62"/>
      <c r="X72" s="62"/>
      <c r="Y72" s="63"/>
      <c r="Z72" s="62"/>
      <c r="AA72" s="62"/>
    </row>
    <row r="73" spans="1:27" s="5" customFormat="1" ht="15.75">
      <c r="A73" s="449">
        <v>270</v>
      </c>
      <c r="B73" s="217" t="s">
        <v>86</v>
      </c>
      <c r="C73" s="229"/>
      <c r="D73" s="306">
        <v>0</v>
      </c>
      <c r="E73" s="306">
        <v>0</v>
      </c>
      <c r="F73" s="229"/>
      <c r="G73" s="306"/>
      <c r="H73" s="306"/>
      <c r="I73" s="229"/>
      <c r="J73" s="306"/>
      <c r="K73" s="229"/>
      <c r="L73" s="180">
        <f t="shared" si="24"/>
        <v>0</v>
      </c>
      <c r="M73" s="144"/>
      <c r="N73" s="110"/>
      <c r="O73" s="110"/>
      <c r="P73" s="276"/>
      <c r="Q73" s="107" t="s">
        <v>129</v>
      </c>
      <c r="R73" s="283"/>
      <c r="S73" s="62"/>
      <c r="T73" s="62"/>
      <c r="U73" s="62"/>
      <c r="V73" s="62"/>
      <c r="W73" s="62"/>
      <c r="X73" s="62"/>
      <c r="Y73" s="63"/>
      <c r="Z73" s="62"/>
      <c r="AA73" s="62"/>
    </row>
    <row r="74" spans="1:27" s="5" customFormat="1" ht="15.75">
      <c r="A74" s="449">
        <v>275</v>
      </c>
      <c r="B74" s="220" t="s">
        <v>87</v>
      </c>
      <c r="C74" s="229"/>
      <c r="D74" s="307">
        <v>0</v>
      </c>
      <c r="E74" s="307">
        <v>0</v>
      </c>
      <c r="F74" s="229"/>
      <c r="G74" s="307"/>
      <c r="H74" s="307"/>
      <c r="I74" s="229"/>
      <c r="J74" s="307"/>
      <c r="K74" s="229"/>
      <c r="L74" s="181">
        <f t="shared" si="24"/>
        <v>0</v>
      </c>
      <c r="M74" s="144"/>
      <c r="N74" s="110"/>
      <c r="O74" s="110"/>
      <c r="P74" s="276"/>
      <c r="Q74" s="109" t="s">
        <v>130</v>
      </c>
      <c r="R74" s="283"/>
      <c r="S74" s="62"/>
      <c r="T74" s="62"/>
      <c r="U74" s="62"/>
      <c r="V74" s="62"/>
      <c r="W74" s="62"/>
      <c r="X74" s="62"/>
      <c r="Y74" s="63"/>
      <c r="Z74" s="62"/>
      <c r="AA74" s="62"/>
    </row>
    <row r="75" spans="1:27" s="5" customFormat="1" ht="15.75">
      <c r="A75" s="449">
        <v>280</v>
      </c>
      <c r="B75" s="205" t="s">
        <v>147</v>
      </c>
      <c r="C75" s="229"/>
      <c r="D75" s="301"/>
      <c r="E75" s="301"/>
      <c r="F75" s="229"/>
      <c r="G75" s="301"/>
      <c r="H75" s="301"/>
      <c r="I75" s="229"/>
      <c r="J75" s="301"/>
      <c r="K75" s="229"/>
      <c r="L75" s="171">
        <f t="shared" si="24"/>
        <v>0</v>
      </c>
      <c r="M75" s="144"/>
      <c r="N75" s="110"/>
      <c r="O75" s="110"/>
      <c r="P75" s="276"/>
      <c r="Q75" s="81" t="s">
        <v>88</v>
      </c>
      <c r="R75" s="283"/>
      <c r="S75" s="62"/>
      <c r="T75" s="62"/>
      <c r="U75" s="62"/>
      <c r="V75" s="62"/>
      <c r="W75" s="62"/>
      <c r="X75" s="62"/>
      <c r="Y75" s="63"/>
      <c r="Z75" s="62"/>
      <c r="AA75" s="62"/>
    </row>
    <row r="76" spans="1:27" s="5" customFormat="1" ht="15.75">
      <c r="A76" s="449">
        <v>285</v>
      </c>
      <c r="B76" s="202" t="s">
        <v>156</v>
      </c>
      <c r="C76" s="229"/>
      <c r="D76" s="302"/>
      <c r="E76" s="302"/>
      <c r="F76" s="229"/>
      <c r="G76" s="302"/>
      <c r="H76" s="302"/>
      <c r="I76" s="229"/>
      <c r="J76" s="302"/>
      <c r="K76" s="229"/>
      <c r="L76" s="172">
        <f t="shared" si="24"/>
        <v>0</v>
      </c>
      <c r="M76" s="144"/>
      <c r="N76" s="110"/>
      <c r="O76" s="110"/>
      <c r="P76" s="276"/>
      <c r="Q76" s="83" t="s">
        <v>89</v>
      </c>
      <c r="R76" s="283"/>
      <c r="S76" s="62"/>
      <c r="T76" s="62"/>
      <c r="U76" s="62"/>
      <c r="V76" s="62"/>
      <c r="W76" s="62"/>
      <c r="X76" s="62"/>
      <c r="Y76" s="63"/>
      <c r="Z76" s="62"/>
      <c r="AA76" s="62"/>
    </row>
    <row r="77" spans="1:27" s="5" customFormat="1" ht="15.75">
      <c r="A77" s="449">
        <v>290</v>
      </c>
      <c r="B77" s="203" t="s">
        <v>90</v>
      </c>
      <c r="C77" s="229"/>
      <c r="D77" s="84">
        <f>+D78+D79</f>
        <v>0</v>
      </c>
      <c r="E77" s="84">
        <f>+E78+E79</f>
        <v>-1991302</v>
      </c>
      <c r="F77" s="229"/>
      <c r="G77" s="84">
        <f>+G78+G79</f>
        <v>0</v>
      </c>
      <c r="H77" s="84">
        <f>+H78+H79</f>
        <v>2036678</v>
      </c>
      <c r="I77" s="229"/>
      <c r="J77" s="84">
        <f>+J78+J79</f>
        <v>720818</v>
      </c>
      <c r="K77" s="229"/>
      <c r="L77" s="173">
        <f>+L78+L79</f>
        <v>766194</v>
      </c>
      <c r="M77" s="144">
        <f t="shared" ref="M77:O77" si="25">+M78+M79</f>
        <v>0</v>
      </c>
      <c r="N77" s="110">
        <f t="shared" si="25"/>
        <v>0</v>
      </c>
      <c r="O77" s="110">
        <f t="shared" si="25"/>
        <v>0</v>
      </c>
      <c r="P77" s="276"/>
      <c r="Q77" s="85" t="s">
        <v>91</v>
      </c>
      <c r="R77" s="283"/>
      <c r="S77" s="62"/>
      <c r="T77" s="62"/>
      <c r="U77" s="62"/>
      <c r="V77" s="62"/>
      <c r="W77" s="62"/>
      <c r="X77" s="62"/>
      <c r="Y77" s="63"/>
      <c r="Z77" s="62"/>
      <c r="AA77" s="62"/>
    </row>
    <row r="78" spans="1:27" s="5" customFormat="1" ht="15.75">
      <c r="A78" s="449">
        <v>295</v>
      </c>
      <c r="B78" s="216" t="s">
        <v>148</v>
      </c>
      <c r="C78" s="229"/>
      <c r="D78" s="305">
        <v>0</v>
      </c>
      <c r="E78" s="305">
        <v>0</v>
      </c>
      <c r="F78" s="229"/>
      <c r="G78" s="305"/>
      <c r="H78" s="305">
        <v>0</v>
      </c>
      <c r="I78" s="229"/>
      <c r="J78" s="305">
        <v>0</v>
      </c>
      <c r="K78" s="229"/>
      <c r="L78" s="179">
        <f t="shared" ref="L78:L87" si="26">+E78+H78+J78</f>
        <v>0</v>
      </c>
      <c r="M78" s="144"/>
      <c r="N78" s="110"/>
      <c r="O78" s="110"/>
      <c r="P78" s="276"/>
      <c r="Q78" s="105" t="s">
        <v>92</v>
      </c>
      <c r="R78" s="283"/>
      <c r="S78" s="62"/>
      <c r="T78" s="62"/>
      <c r="U78" s="62"/>
      <c r="V78" s="62"/>
      <c r="W78" s="62"/>
      <c r="X78" s="62"/>
      <c r="Y78" s="63"/>
      <c r="Z78" s="62"/>
      <c r="AA78" s="62"/>
    </row>
    <row r="79" spans="1:27" s="5" customFormat="1" ht="15.75">
      <c r="A79" s="449">
        <v>300</v>
      </c>
      <c r="B79" s="220" t="s">
        <v>93</v>
      </c>
      <c r="C79" s="229"/>
      <c r="D79" s="307">
        <v>0</v>
      </c>
      <c r="E79" s="307">
        <v>-1991302</v>
      </c>
      <c r="F79" s="229"/>
      <c r="G79" s="307"/>
      <c r="H79" s="307">
        <v>2036678</v>
      </c>
      <c r="I79" s="229"/>
      <c r="J79" s="307">
        <v>720818</v>
      </c>
      <c r="K79" s="229"/>
      <c r="L79" s="181">
        <f t="shared" si="26"/>
        <v>766194</v>
      </c>
      <c r="M79" s="144"/>
      <c r="N79" s="110"/>
      <c r="O79" s="110"/>
      <c r="P79" s="276"/>
      <c r="Q79" s="109" t="s">
        <v>94</v>
      </c>
      <c r="R79" s="283"/>
      <c r="S79" s="62"/>
      <c r="T79" s="62"/>
      <c r="U79" s="62"/>
      <c r="V79" s="62"/>
      <c r="W79" s="62"/>
      <c r="X79" s="62"/>
      <c r="Y79" s="63"/>
      <c r="Z79" s="62"/>
      <c r="AA79" s="62"/>
    </row>
    <row r="80" spans="1:27" s="5" customFormat="1" ht="15.75">
      <c r="A80" s="449">
        <v>310</v>
      </c>
      <c r="B80" s="205" t="s">
        <v>149</v>
      </c>
      <c r="C80" s="229"/>
      <c r="D80" s="301">
        <v>0</v>
      </c>
      <c r="E80" s="301">
        <v>0</v>
      </c>
      <c r="F80" s="229"/>
      <c r="G80" s="301"/>
      <c r="H80" s="301"/>
      <c r="I80" s="229"/>
      <c r="J80" s="301">
        <v>0</v>
      </c>
      <c r="K80" s="229"/>
      <c r="L80" s="171">
        <f t="shared" si="26"/>
        <v>0</v>
      </c>
      <c r="M80" s="144"/>
      <c r="N80" s="110"/>
      <c r="O80" s="110"/>
      <c r="P80" s="276"/>
      <c r="Q80" s="81" t="s">
        <v>95</v>
      </c>
      <c r="R80" s="283"/>
      <c r="S80" s="62"/>
      <c r="T80" s="62"/>
      <c r="U80" s="62"/>
      <c r="V80" s="62"/>
      <c r="W80" s="62"/>
      <c r="X80" s="62"/>
      <c r="Y80" s="63"/>
      <c r="Z80" s="62"/>
      <c r="AA80" s="62"/>
    </row>
    <row r="81" spans="1:27" s="5" customFormat="1" ht="15.75">
      <c r="A81" s="449">
        <v>320</v>
      </c>
      <c r="B81" s="202" t="s">
        <v>96</v>
      </c>
      <c r="C81" s="229"/>
      <c r="D81" s="302">
        <v>504335</v>
      </c>
      <c r="E81" s="302">
        <v>4813697</v>
      </c>
      <c r="F81" s="229"/>
      <c r="G81" s="302"/>
      <c r="H81" s="302"/>
      <c r="I81" s="229"/>
      <c r="J81" s="302">
        <v>511218</v>
      </c>
      <c r="K81" s="229"/>
      <c r="L81" s="172">
        <f t="shared" si="26"/>
        <v>5324915</v>
      </c>
      <c r="M81" s="144"/>
      <c r="N81" s="110"/>
      <c r="O81" s="110"/>
      <c r="P81" s="276"/>
      <c r="Q81" s="83" t="s">
        <v>131</v>
      </c>
      <c r="R81" s="283"/>
      <c r="S81" s="62"/>
      <c r="T81" s="62"/>
      <c r="U81" s="62"/>
      <c r="V81" s="62"/>
      <c r="W81" s="62"/>
      <c r="X81" s="62"/>
      <c r="Y81" s="63"/>
      <c r="Z81" s="62"/>
      <c r="AA81" s="62"/>
    </row>
    <row r="82" spans="1:27" s="5" customFormat="1" ht="15.75">
      <c r="A82" s="449">
        <v>330</v>
      </c>
      <c r="B82" s="221" t="s">
        <v>97</v>
      </c>
      <c r="C82" s="229"/>
      <c r="D82" s="290">
        <v>0</v>
      </c>
      <c r="E82" s="290">
        <v>-4277562</v>
      </c>
      <c r="F82" s="229"/>
      <c r="G82" s="290"/>
      <c r="H82" s="290"/>
      <c r="I82" s="229"/>
      <c r="J82" s="290">
        <v>-600384</v>
      </c>
      <c r="K82" s="229"/>
      <c r="L82" s="159">
        <f t="shared" si="26"/>
        <v>-4877946</v>
      </c>
      <c r="M82" s="145"/>
      <c r="N82" s="111"/>
      <c r="O82" s="111"/>
      <c r="P82" s="276"/>
      <c r="Q82" s="46" t="s">
        <v>132</v>
      </c>
      <c r="R82" s="283"/>
      <c r="S82" s="62"/>
      <c r="T82" s="62"/>
      <c r="U82" s="62"/>
      <c r="V82" s="62"/>
      <c r="W82" s="62"/>
      <c r="X82" s="62"/>
      <c r="Y82" s="63"/>
      <c r="Z82" s="62"/>
      <c r="AA82" s="62"/>
    </row>
    <row r="83" spans="1:27" s="5" customFormat="1" ht="15.75">
      <c r="A83" s="449">
        <v>335</v>
      </c>
      <c r="B83" s="196" t="s">
        <v>98</v>
      </c>
      <c r="C83" s="229"/>
      <c r="D83" s="290">
        <v>0</v>
      </c>
      <c r="E83" s="290">
        <v>16574</v>
      </c>
      <c r="F83" s="229"/>
      <c r="G83" s="290"/>
      <c r="H83" s="290">
        <v>13641</v>
      </c>
      <c r="I83" s="229"/>
      <c r="J83" s="290">
        <v>0</v>
      </c>
      <c r="K83" s="229"/>
      <c r="L83" s="159">
        <f t="shared" si="26"/>
        <v>30215</v>
      </c>
      <c r="M83" s="145"/>
      <c r="N83" s="111"/>
      <c r="O83" s="111"/>
      <c r="P83" s="276"/>
      <c r="Q83" s="46" t="s">
        <v>133</v>
      </c>
      <c r="R83" s="283"/>
      <c r="S83" s="62"/>
      <c r="T83" s="62"/>
      <c r="U83" s="62"/>
      <c r="V83" s="62"/>
      <c r="W83" s="62"/>
      <c r="X83" s="62"/>
      <c r="Y83" s="63"/>
      <c r="Z83" s="62"/>
      <c r="AA83" s="62"/>
    </row>
    <row r="84" spans="1:27" s="5" customFormat="1" ht="15.75">
      <c r="A84" s="449">
        <v>340</v>
      </c>
      <c r="B84" s="196" t="s">
        <v>114</v>
      </c>
      <c r="C84" s="229"/>
      <c r="D84" s="290">
        <v>0</v>
      </c>
      <c r="E84" s="290">
        <v>0</v>
      </c>
      <c r="F84" s="229"/>
      <c r="G84" s="290"/>
      <c r="H84" s="290"/>
      <c r="I84" s="229"/>
      <c r="J84" s="290">
        <v>740183</v>
      </c>
      <c r="K84" s="229"/>
      <c r="L84" s="159">
        <f t="shared" si="26"/>
        <v>740183</v>
      </c>
      <c r="M84" s="145"/>
      <c r="N84" s="111"/>
      <c r="O84" s="111"/>
      <c r="P84" s="276"/>
      <c r="Q84" s="46" t="s">
        <v>134</v>
      </c>
      <c r="R84" s="283"/>
      <c r="S84" s="62"/>
      <c r="T84" s="62"/>
      <c r="U84" s="62"/>
      <c r="V84" s="62"/>
      <c r="W84" s="62"/>
      <c r="X84" s="62"/>
      <c r="Y84" s="63"/>
      <c r="Z84" s="62"/>
      <c r="AA84" s="62"/>
    </row>
    <row r="85" spans="1:27" s="5" customFormat="1" ht="15.75">
      <c r="A85" s="449">
        <v>345</v>
      </c>
      <c r="B85" s="196" t="s">
        <v>115</v>
      </c>
      <c r="C85" s="229"/>
      <c r="D85" s="290">
        <v>0</v>
      </c>
      <c r="E85" s="290">
        <v>0</v>
      </c>
      <c r="F85" s="229"/>
      <c r="G85" s="290"/>
      <c r="H85" s="290"/>
      <c r="I85" s="229"/>
      <c r="J85" s="290">
        <v>-1371864</v>
      </c>
      <c r="K85" s="229"/>
      <c r="L85" s="159">
        <f t="shared" si="26"/>
        <v>-1371864</v>
      </c>
      <c r="M85" s="145"/>
      <c r="N85" s="111"/>
      <c r="O85" s="111"/>
      <c r="P85" s="276"/>
      <c r="Q85" s="46" t="s">
        <v>135</v>
      </c>
      <c r="R85" s="283"/>
      <c r="S85" s="62"/>
      <c r="T85" s="62"/>
      <c r="U85" s="62"/>
      <c r="V85" s="62"/>
      <c r="W85" s="62"/>
      <c r="X85" s="62"/>
      <c r="Y85" s="63"/>
      <c r="Z85" s="62"/>
      <c r="AA85" s="62"/>
    </row>
    <row r="86" spans="1:27" s="5" customFormat="1" ht="15.75">
      <c r="A86" s="449">
        <v>350</v>
      </c>
      <c r="B86" s="189" t="s">
        <v>99</v>
      </c>
      <c r="C86" s="229"/>
      <c r="D86" s="291">
        <v>0</v>
      </c>
      <c r="E86" s="291">
        <v>0</v>
      </c>
      <c r="F86" s="229"/>
      <c r="G86" s="291"/>
      <c r="H86" s="291"/>
      <c r="I86" s="229"/>
      <c r="J86" s="291">
        <v>0</v>
      </c>
      <c r="K86" s="229"/>
      <c r="L86" s="152">
        <f t="shared" si="26"/>
        <v>0</v>
      </c>
      <c r="M86" s="145"/>
      <c r="N86" s="111"/>
      <c r="O86" s="111"/>
      <c r="P86" s="276"/>
      <c r="Q86" s="30" t="s">
        <v>100</v>
      </c>
      <c r="R86" s="283"/>
      <c r="S86" s="62"/>
      <c r="T86" s="62"/>
      <c r="U86" s="62"/>
      <c r="V86" s="62"/>
      <c r="W86" s="62"/>
      <c r="X86" s="62"/>
      <c r="Y86" s="63"/>
      <c r="Z86" s="62"/>
      <c r="AA86" s="62"/>
    </row>
    <row r="87" spans="1:27" s="5" customFormat="1" ht="16.5" thickBot="1">
      <c r="A87" s="449">
        <v>355</v>
      </c>
      <c r="B87" s="222" t="s">
        <v>101</v>
      </c>
      <c r="C87" s="229"/>
      <c r="D87" s="458">
        <v>0</v>
      </c>
      <c r="E87" s="458">
        <v>0</v>
      </c>
      <c r="F87" s="229"/>
      <c r="G87" s="458"/>
      <c r="H87" s="458"/>
      <c r="I87" s="229"/>
      <c r="J87" s="458"/>
      <c r="K87" s="229"/>
      <c r="L87" s="182">
        <f t="shared" si="26"/>
        <v>0</v>
      </c>
      <c r="M87" s="146"/>
      <c r="N87" s="112"/>
      <c r="O87" s="112"/>
      <c r="P87" s="276"/>
      <c r="Q87" s="113" t="s">
        <v>136</v>
      </c>
      <c r="R87" s="283"/>
      <c r="S87" s="62"/>
      <c r="T87" s="62"/>
      <c r="U87" s="62"/>
      <c r="V87" s="62"/>
      <c r="W87" s="62"/>
      <c r="X87" s="62"/>
      <c r="Y87" s="63"/>
      <c r="Z87" s="62"/>
      <c r="AA87" s="62"/>
    </row>
    <row r="88" spans="1:27" s="5" customFormat="1" ht="16.5" hidden="1" thickBot="1">
      <c r="A88" s="226"/>
      <c r="B88" s="114" t="s">
        <v>102</v>
      </c>
      <c r="C88" s="229"/>
      <c r="D88" s="115"/>
      <c r="E88" s="115"/>
      <c r="F88" s="229"/>
      <c r="G88" s="115"/>
      <c r="H88" s="115"/>
      <c r="I88" s="229"/>
      <c r="J88" s="115"/>
      <c r="K88" s="229"/>
      <c r="L88" s="115"/>
      <c r="M88" s="23"/>
      <c r="N88" s="23"/>
      <c r="O88" s="23"/>
      <c r="P88" s="278"/>
      <c r="Q88" s="114"/>
      <c r="R88" s="283"/>
      <c r="S88" s="62"/>
      <c r="T88" s="62"/>
      <c r="U88" s="62"/>
      <c r="V88" s="62"/>
      <c r="W88" s="62"/>
      <c r="X88" s="62"/>
      <c r="Y88" s="63"/>
      <c r="Z88" s="62"/>
      <c r="AA88" s="62"/>
    </row>
    <row r="89" spans="1:27" s="5" customFormat="1" ht="16.5" hidden="1" thickBot="1">
      <c r="A89" s="226"/>
      <c r="B89" s="114" t="s">
        <v>103</v>
      </c>
      <c r="C89" s="229"/>
      <c r="D89" s="115"/>
      <c r="E89" s="115"/>
      <c r="F89" s="229"/>
      <c r="G89" s="115"/>
      <c r="H89" s="115"/>
      <c r="I89" s="229"/>
      <c r="J89" s="115"/>
      <c r="K89" s="229"/>
      <c r="L89" s="115"/>
      <c r="M89" s="23"/>
      <c r="N89" s="23"/>
      <c r="O89" s="23"/>
      <c r="P89" s="278"/>
      <c r="Q89" s="114"/>
      <c r="R89" s="283"/>
      <c r="S89" s="62"/>
      <c r="T89" s="62"/>
      <c r="U89" s="62"/>
      <c r="V89" s="62"/>
      <c r="W89" s="62"/>
      <c r="X89" s="62"/>
      <c r="Y89" s="63"/>
      <c r="Z89" s="62"/>
      <c r="AA89" s="62"/>
    </row>
    <row r="90" spans="1:27" s="5" customFormat="1" ht="16.5" hidden="1" thickBot="1">
      <c r="A90" s="226"/>
      <c r="B90" s="114" t="s">
        <v>104</v>
      </c>
      <c r="C90" s="229"/>
      <c r="D90" s="115"/>
      <c r="E90" s="115"/>
      <c r="F90" s="229"/>
      <c r="G90" s="115"/>
      <c r="H90" s="115"/>
      <c r="I90" s="229"/>
      <c r="J90" s="115"/>
      <c r="K90" s="229"/>
      <c r="L90" s="115"/>
      <c r="M90" s="116"/>
      <c r="N90" s="116"/>
      <c r="O90" s="116"/>
      <c r="P90" s="278"/>
      <c r="Q90" s="114"/>
      <c r="R90" s="283"/>
      <c r="S90" s="62"/>
      <c r="T90" s="62"/>
      <c r="U90" s="62"/>
      <c r="V90" s="62"/>
      <c r="W90" s="62"/>
      <c r="X90" s="62"/>
      <c r="Y90" s="63"/>
      <c r="Z90" s="62"/>
      <c r="AA90" s="62"/>
    </row>
    <row r="91" spans="1:27" s="5" customFormat="1" ht="16.5" hidden="1" thickBot="1">
      <c r="A91" s="226"/>
      <c r="B91" s="117" t="s">
        <v>105</v>
      </c>
      <c r="C91" s="229"/>
      <c r="D91" s="115"/>
      <c r="E91" s="115"/>
      <c r="F91" s="229"/>
      <c r="G91" s="115"/>
      <c r="H91" s="115"/>
      <c r="I91" s="229"/>
      <c r="J91" s="115"/>
      <c r="K91" s="229"/>
      <c r="L91" s="115"/>
      <c r="M91" s="116"/>
      <c r="N91" s="116"/>
      <c r="O91" s="116"/>
      <c r="P91" s="278"/>
      <c r="Q91" s="118"/>
      <c r="R91" s="283"/>
      <c r="S91" s="62"/>
      <c r="T91" s="62"/>
      <c r="U91" s="62"/>
      <c r="V91" s="62"/>
      <c r="W91" s="62"/>
      <c r="X91" s="62"/>
      <c r="Y91" s="63"/>
      <c r="Z91" s="62"/>
      <c r="AA91" s="62"/>
    </row>
    <row r="92" spans="1:27" s="5" customFormat="1" ht="16.5" hidden="1" thickBot="1">
      <c r="A92" s="226"/>
      <c r="B92" s="117"/>
      <c r="C92" s="229"/>
      <c r="D92" s="119"/>
      <c r="E92" s="119"/>
      <c r="F92" s="229"/>
      <c r="G92" s="119"/>
      <c r="H92" s="119"/>
      <c r="I92" s="229"/>
      <c r="J92" s="119"/>
      <c r="K92" s="229"/>
      <c r="L92" s="119"/>
      <c r="M92" s="120"/>
      <c r="N92" s="120"/>
      <c r="O92" s="120"/>
      <c r="P92" s="277"/>
      <c r="Q92" s="117"/>
      <c r="R92" s="283"/>
      <c r="S92" s="62"/>
      <c r="T92" s="62"/>
      <c r="U92" s="62"/>
      <c r="V92" s="62"/>
      <c r="W92" s="62"/>
      <c r="X92" s="62"/>
      <c r="Y92" s="63"/>
      <c r="Z92" s="62"/>
      <c r="AA92" s="62"/>
    </row>
    <row r="93" spans="1:27" s="5" customFormat="1" ht="16.5" hidden="1" thickBot="1">
      <c r="A93" s="226"/>
      <c r="B93" s="118" t="s">
        <v>106</v>
      </c>
      <c r="C93" s="229"/>
      <c r="D93" s="119"/>
      <c r="E93" s="119"/>
      <c r="F93" s="229"/>
      <c r="G93" s="119"/>
      <c r="H93" s="119"/>
      <c r="I93" s="229"/>
      <c r="J93" s="119"/>
      <c r="K93" s="229"/>
      <c r="L93" s="119"/>
      <c r="M93" s="121"/>
      <c r="N93" s="121"/>
      <c r="O93" s="121"/>
      <c r="P93" s="277"/>
      <c r="Q93" s="118"/>
      <c r="R93" s="283"/>
      <c r="S93" s="62"/>
      <c r="T93" s="62"/>
      <c r="U93" s="62"/>
      <c r="V93" s="62"/>
      <c r="W93" s="62"/>
      <c r="X93" s="62"/>
      <c r="Y93" s="63"/>
      <c r="Z93" s="62"/>
      <c r="AA93" s="62"/>
    </row>
    <row r="94" spans="1:27" s="5" customFormat="1" ht="16.5" hidden="1" thickBot="1">
      <c r="A94" s="226"/>
      <c r="B94" s="114" t="s">
        <v>104</v>
      </c>
      <c r="C94" s="229"/>
      <c r="D94" s="119"/>
      <c r="E94" s="122"/>
      <c r="F94" s="229"/>
      <c r="G94" s="119"/>
      <c r="H94" s="122"/>
      <c r="I94" s="229"/>
      <c r="J94" s="119"/>
      <c r="K94" s="229"/>
      <c r="L94" s="119"/>
      <c r="M94" s="120"/>
      <c r="N94" s="120"/>
      <c r="O94" s="120"/>
      <c r="P94" s="277"/>
      <c r="Q94" s="114"/>
      <c r="R94" s="283"/>
      <c r="S94" s="62"/>
      <c r="T94" s="62"/>
      <c r="U94" s="62"/>
      <c r="V94" s="62"/>
      <c r="W94" s="62"/>
      <c r="X94" s="62"/>
      <c r="Y94" s="63"/>
      <c r="Z94" s="62"/>
      <c r="AA94" s="62"/>
    </row>
    <row r="95" spans="1:27" s="5" customFormat="1" ht="16.5" hidden="1" thickBot="1">
      <c r="A95" s="226"/>
      <c r="B95" s="117" t="s">
        <v>105</v>
      </c>
      <c r="C95" s="229"/>
      <c r="D95" s="119"/>
      <c r="E95" s="122"/>
      <c r="F95" s="229"/>
      <c r="G95" s="119"/>
      <c r="H95" s="122"/>
      <c r="I95" s="229"/>
      <c r="J95" s="119"/>
      <c r="K95" s="229"/>
      <c r="L95" s="119"/>
      <c r="M95" s="120"/>
      <c r="N95" s="120"/>
      <c r="O95" s="121"/>
      <c r="P95" s="279"/>
      <c r="Q95" s="117"/>
      <c r="R95" s="283"/>
      <c r="S95" s="62"/>
      <c r="T95" s="62"/>
      <c r="U95" s="62"/>
      <c r="V95" s="62"/>
      <c r="W95" s="62"/>
      <c r="X95" s="62"/>
      <c r="Y95" s="63"/>
      <c r="Z95" s="62"/>
      <c r="AA95" s="62"/>
    </row>
    <row r="96" spans="1:27" s="5" customFormat="1" ht="19.5" customHeight="1" thickTop="1">
      <c r="A96" s="226"/>
      <c r="B96" s="253">
        <f>+IF(+SUM(D96:L96)=0,0,"Контрола: дефицит/излишък = финансиране с обратен знак (V. + VІ. = 0)")</f>
        <v>0</v>
      </c>
      <c r="C96" s="229"/>
      <c r="D96" s="254">
        <f>+ROUND(D55,0)+ROUND(D57,0)</f>
        <v>0</v>
      </c>
      <c r="E96" s="254">
        <f>+ROUND(E55,0)+ROUND(E57,0)</f>
        <v>0</v>
      </c>
      <c r="F96" s="229"/>
      <c r="G96" s="254">
        <f>+ROUND(G55,0)+ROUND(G57,0)</f>
        <v>0</v>
      </c>
      <c r="H96" s="254">
        <f>+ROUND(H55,0)+ROUND(H57,0)</f>
        <v>0</v>
      </c>
      <c r="I96" s="229"/>
      <c r="J96" s="254">
        <f>+ROUND(J55,0)+ROUND(J57,0)</f>
        <v>0</v>
      </c>
      <c r="K96" s="229"/>
      <c r="L96" s="254">
        <f>+ROUND(L55,0)+ROUND(L57,0)</f>
        <v>0</v>
      </c>
      <c r="M96" s="123"/>
      <c r="N96" s="123"/>
      <c r="O96" s="123"/>
      <c r="P96" s="279"/>
      <c r="Q96" s="259"/>
      <c r="R96" s="283"/>
      <c r="S96" s="62"/>
      <c r="T96" s="62"/>
      <c r="U96" s="62"/>
      <c r="V96" s="62"/>
      <c r="W96" s="62"/>
      <c r="X96" s="62"/>
      <c r="Y96" s="63"/>
      <c r="Z96" s="62"/>
      <c r="AA96" s="62"/>
    </row>
    <row r="97" spans="1:27" s="5" customFormat="1" ht="18.75">
      <c r="A97" s="226"/>
      <c r="B97" s="255" t="s">
        <v>140</v>
      </c>
      <c r="C97" s="229"/>
      <c r="D97" s="523" t="s">
        <v>311</v>
      </c>
      <c r="E97" s="523"/>
      <c r="F97" s="229"/>
      <c r="G97" s="256"/>
      <c r="H97" s="257"/>
      <c r="I97" s="229"/>
      <c r="J97" s="258"/>
      <c r="K97" s="229"/>
      <c r="L97" s="258"/>
      <c r="M97" s="123"/>
      <c r="N97" s="123"/>
      <c r="O97" s="123"/>
      <c r="P97" s="279"/>
      <c r="Q97" s="124"/>
      <c r="R97" s="124"/>
      <c r="S97" s="62"/>
      <c r="T97" s="62"/>
      <c r="U97" s="62"/>
      <c r="V97" s="62"/>
      <c r="W97" s="62"/>
      <c r="X97" s="62"/>
      <c r="Y97" s="63"/>
      <c r="Z97" s="62"/>
      <c r="AA97" s="62"/>
    </row>
    <row r="98" spans="1:27" s="5" customFormat="1" ht="12.75" customHeight="1">
      <c r="A98" s="226"/>
      <c r="B98" s="259"/>
      <c r="C98" s="229"/>
      <c r="D98" s="260"/>
      <c r="E98" s="227"/>
      <c r="F98" s="229"/>
      <c r="G98" s="260"/>
      <c r="H98" s="227"/>
      <c r="I98" s="229"/>
      <c r="J98" s="260"/>
      <c r="K98" s="229"/>
      <c r="L98" s="260"/>
      <c r="M98" s="123"/>
      <c r="N98" s="123"/>
      <c r="O98" s="123"/>
      <c r="P98" s="279"/>
      <c r="Q98" s="124"/>
      <c r="R98" s="124"/>
      <c r="S98" s="62"/>
      <c r="T98" s="62"/>
      <c r="U98" s="62"/>
      <c r="V98" s="62"/>
      <c r="W98" s="62"/>
      <c r="X98" s="62"/>
      <c r="Y98" s="63"/>
      <c r="Z98" s="62"/>
      <c r="AA98" s="62"/>
    </row>
    <row r="99" spans="1:27" s="5" customFormat="1" ht="18.75">
      <c r="A99" s="226"/>
      <c r="B99" s="261" t="s">
        <v>138</v>
      </c>
      <c r="C99" s="229"/>
      <c r="D99" s="523" t="s">
        <v>309</v>
      </c>
      <c r="E99" s="523"/>
      <c r="F99" s="229"/>
      <c r="G99" s="262" t="s">
        <v>139</v>
      </c>
      <c r="H99" s="263"/>
      <c r="I99" s="229"/>
      <c r="J99" s="523" t="s">
        <v>308</v>
      </c>
      <c r="K99" s="523"/>
      <c r="L99" s="523"/>
      <c r="M99" s="123"/>
      <c r="N99" s="123"/>
      <c r="O99" s="123"/>
      <c r="P99" s="279"/>
      <c r="Q99" s="124"/>
      <c r="R99" s="124"/>
      <c r="S99" s="62"/>
      <c r="T99" s="62"/>
      <c r="U99" s="62"/>
      <c r="V99" s="62"/>
      <c r="W99" s="62"/>
      <c r="X99" s="62"/>
      <c r="Y99" s="63"/>
      <c r="Z99" s="62"/>
      <c r="AA99" s="62"/>
    </row>
    <row r="100" spans="1:27" s="5" customFormat="1" ht="18" customHeight="1">
      <c r="A100" s="226"/>
      <c r="B100" s="226"/>
      <c r="C100" s="267"/>
      <c r="D100" s="522">
        <v>0</v>
      </c>
      <c r="E100" s="522"/>
      <c r="F100" s="267"/>
      <c r="G100" s="522">
        <v>0</v>
      </c>
      <c r="H100" s="522"/>
      <c r="I100" s="267"/>
      <c r="J100" s="268"/>
      <c r="K100" s="267"/>
      <c r="L100" s="268"/>
      <c r="M100" s="123"/>
      <c r="N100" s="123"/>
      <c r="O100" s="123"/>
      <c r="P100" s="279"/>
      <c r="Q100" s="124"/>
      <c r="R100" s="124"/>
      <c r="S100" s="62"/>
      <c r="T100" s="62"/>
      <c r="U100" s="62"/>
      <c r="V100" s="62"/>
      <c r="W100" s="62"/>
      <c r="X100" s="62"/>
      <c r="Y100" s="63"/>
      <c r="Z100" s="62"/>
      <c r="AA100" s="62"/>
    </row>
    <row r="101" spans="1:27" s="5" customFormat="1" ht="12.75">
      <c r="A101" s="124"/>
      <c r="B101" s="124"/>
      <c r="C101" s="125"/>
      <c r="D101" s="125"/>
      <c r="E101" s="125"/>
      <c r="F101" s="125"/>
      <c r="G101" s="125"/>
      <c r="H101" s="125"/>
      <c r="I101" s="125"/>
      <c r="J101" s="125"/>
      <c r="K101" s="125"/>
      <c r="L101" s="125"/>
      <c r="M101" s="125"/>
      <c r="N101" s="125"/>
      <c r="O101" s="125"/>
      <c r="P101" s="124"/>
      <c r="Q101" s="124"/>
      <c r="R101" s="124"/>
      <c r="Y101" s="6"/>
    </row>
    <row r="102" spans="1:27" s="5" customFormat="1" ht="12.75">
      <c r="A102" s="124"/>
      <c r="B102" s="124"/>
      <c r="C102" s="125"/>
      <c r="D102" s="125"/>
      <c r="E102" s="125"/>
      <c r="F102" s="125"/>
      <c r="G102" s="125"/>
      <c r="H102" s="125"/>
      <c r="I102" s="125"/>
      <c r="J102" s="125"/>
      <c r="K102" s="125"/>
      <c r="L102" s="125"/>
      <c r="M102" s="125"/>
      <c r="N102" s="125"/>
      <c r="O102" s="125"/>
      <c r="P102" s="124"/>
      <c r="Q102" s="124"/>
      <c r="R102" s="124"/>
      <c r="Y102" s="6"/>
    </row>
    <row r="103" spans="1:27" s="5" customFormat="1" ht="12.75">
      <c r="A103" s="124"/>
      <c r="B103" s="124"/>
      <c r="C103" s="125"/>
      <c r="D103" s="125"/>
      <c r="E103" s="125"/>
      <c r="F103" s="125"/>
      <c r="G103" s="125"/>
      <c r="H103" s="125"/>
      <c r="I103" s="125"/>
      <c r="J103" s="125"/>
      <c r="K103" s="125"/>
      <c r="L103" s="125"/>
      <c r="M103" s="125"/>
      <c r="N103" s="125"/>
      <c r="O103" s="125"/>
      <c r="P103" s="124"/>
      <c r="Q103" s="124"/>
      <c r="R103" s="124"/>
      <c r="Y103" s="6"/>
    </row>
    <row r="104" spans="1:27" s="5" customFormat="1" ht="12.75">
      <c r="A104" s="124"/>
      <c r="B104" s="124"/>
      <c r="C104" s="125"/>
      <c r="D104" s="125"/>
      <c r="E104" s="125"/>
      <c r="F104" s="125"/>
      <c r="G104" s="125"/>
      <c r="H104" s="125"/>
      <c r="I104" s="125"/>
      <c r="J104" s="125"/>
      <c r="K104" s="125"/>
      <c r="L104" s="125"/>
      <c r="M104" s="125"/>
      <c r="N104" s="125"/>
      <c r="O104" s="125"/>
      <c r="P104" s="124"/>
      <c r="Q104" s="124"/>
      <c r="R104" s="124"/>
      <c r="Y104" s="6"/>
    </row>
    <row r="105" spans="1:27" s="5" customFormat="1" ht="12.75">
      <c r="A105" s="124"/>
      <c r="B105" s="124"/>
      <c r="C105" s="125"/>
      <c r="D105" s="125"/>
      <c r="E105" s="125"/>
      <c r="F105" s="125"/>
      <c r="G105" s="125"/>
      <c r="H105" s="125"/>
      <c r="I105" s="125"/>
      <c r="J105" s="125"/>
      <c r="K105" s="125"/>
      <c r="L105" s="125"/>
      <c r="M105" s="125"/>
      <c r="N105" s="125"/>
      <c r="O105" s="125"/>
      <c r="P105" s="124"/>
      <c r="Q105" s="124"/>
      <c r="R105" s="124"/>
      <c r="Y105" s="6"/>
    </row>
    <row r="106" spans="1:27" s="5" customFormat="1" ht="12.75">
      <c r="A106" s="124"/>
      <c r="B106" s="124"/>
      <c r="C106" s="125"/>
      <c r="D106" s="125"/>
      <c r="E106" s="125"/>
      <c r="F106" s="125"/>
      <c r="G106" s="125"/>
      <c r="H106" s="125"/>
      <c r="I106" s="125"/>
      <c r="J106" s="125"/>
      <c r="K106" s="125"/>
      <c r="L106" s="125"/>
      <c r="M106" s="125"/>
      <c r="N106" s="125"/>
      <c r="O106" s="125"/>
      <c r="P106" s="124"/>
      <c r="Q106" s="124"/>
      <c r="R106" s="124"/>
      <c r="Y106" s="6"/>
    </row>
    <row r="107" spans="1:27" s="5" customFormat="1" ht="12.75">
      <c r="A107" s="124"/>
      <c r="B107" s="124"/>
      <c r="C107" s="125"/>
      <c r="D107" s="125"/>
      <c r="E107" s="125"/>
      <c r="F107" s="125"/>
      <c r="G107" s="125"/>
      <c r="H107" s="125"/>
      <c r="I107" s="125"/>
      <c r="J107" s="125"/>
      <c r="K107" s="125"/>
      <c r="L107" s="125"/>
      <c r="M107" s="125"/>
      <c r="N107" s="125"/>
      <c r="O107" s="125"/>
      <c r="P107" s="124"/>
      <c r="Q107" s="124"/>
      <c r="R107" s="124"/>
      <c r="Y107" s="6"/>
    </row>
    <row r="108" spans="1:27" s="5" customFormat="1" ht="12.75">
      <c r="A108" s="124"/>
      <c r="B108" s="124"/>
      <c r="C108" s="125"/>
      <c r="D108" s="125"/>
      <c r="E108" s="125"/>
      <c r="F108" s="125"/>
      <c r="G108" s="125"/>
      <c r="H108" s="125"/>
      <c r="I108" s="125"/>
      <c r="J108" s="125"/>
      <c r="K108" s="125"/>
      <c r="L108" s="125"/>
      <c r="M108" s="125"/>
      <c r="N108" s="125"/>
      <c r="O108" s="125"/>
      <c r="P108" s="124"/>
      <c r="Q108" s="124"/>
      <c r="R108" s="124"/>
      <c r="Y108" s="6"/>
    </row>
    <row r="109" spans="1:27" s="5" customFormat="1" ht="12.75">
      <c r="A109" s="124"/>
      <c r="B109" s="124"/>
      <c r="C109" s="125"/>
      <c r="D109" s="125"/>
      <c r="E109" s="125"/>
      <c r="F109" s="125"/>
      <c r="G109" s="125"/>
      <c r="H109" s="125"/>
      <c r="I109" s="125"/>
      <c r="J109" s="125"/>
      <c r="K109" s="125"/>
      <c r="L109" s="125"/>
      <c r="M109" s="125"/>
      <c r="N109" s="125"/>
      <c r="O109" s="125"/>
      <c r="P109" s="124"/>
      <c r="Q109" s="124"/>
      <c r="R109" s="124"/>
      <c r="Y109" s="6"/>
    </row>
    <row r="110" spans="1:27" s="5" customFormat="1" ht="12.75">
      <c r="A110" s="124"/>
      <c r="B110" s="124"/>
      <c r="C110" s="125"/>
      <c r="D110" s="125"/>
      <c r="E110" s="125"/>
      <c r="F110" s="125"/>
      <c r="G110" s="125"/>
      <c r="H110" s="125"/>
      <c r="I110" s="125"/>
      <c r="J110" s="125"/>
      <c r="K110" s="125"/>
      <c r="L110" s="125"/>
      <c r="M110" s="125"/>
      <c r="N110" s="125"/>
      <c r="O110" s="125"/>
      <c r="P110" s="124"/>
      <c r="Q110" s="124"/>
      <c r="R110" s="124"/>
      <c r="Y110" s="6"/>
    </row>
    <row r="111" spans="1:27" s="5" customFormat="1" ht="12.75">
      <c r="A111" s="124"/>
      <c r="B111" s="124"/>
      <c r="C111" s="125"/>
      <c r="D111" s="125"/>
      <c r="E111" s="125"/>
      <c r="F111" s="125"/>
      <c r="G111" s="125"/>
      <c r="H111" s="125"/>
      <c r="I111" s="125"/>
      <c r="J111" s="125"/>
      <c r="K111" s="125"/>
      <c r="L111" s="125"/>
      <c r="M111" s="125"/>
      <c r="N111" s="125"/>
      <c r="O111" s="125"/>
      <c r="P111" s="124"/>
      <c r="Q111" s="124"/>
      <c r="R111" s="124"/>
      <c r="Y111" s="6"/>
    </row>
    <row r="112" spans="1:27" s="5" customFormat="1" ht="12.75">
      <c r="A112" s="124"/>
      <c r="B112" s="124"/>
      <c r="C112" s="125"/>
      <c r="D112" s="125"/>
      <c r="E112" s="125"/>
      <c r="F112" s="125"/>
      <c r="G112" s="125"/>
      <c r="H112" s="125"/>
      <c r="I112" s="125"/>
      <c r="J112" s="125"/>
      <c r="K112" s="125"/>
      <c r="L112" s="125"/>
      <c r="M112" s="125"/>
      <c r="N112" s="125"/>
      <c r="O112" s="125"/>
      <c r="P112" s="124"/>
      <c r="Q112" s="124"/>
      <c r="R112" s="124"/>
      <c r="Y112" s="6"/>
    </row>
    <row r="113" spans="1:25" s="5" customFormat="1" ht="12.75">
      <c r="A113" s="124"/>
      <c r="B113" s="124"/>
      <c r="C113" s="125"/>
      <c r="D113" s="125"/>
      <c r="E113" s="125"/>
      <c r="F113" s="125"/>
      <c r="G113" s="125"/>
      <c r="H113" s="125"/>
      <c r="I113" s="125"/>
      <c r="J113" s="125"/>
      <c r="K113" s="125"/>
      <c r="L113" s="125"/>
      <c r="M113" s="125"/>
      <c r="N113" s="125"/>
      <c r="O113" s="125"/>
      <c r="P113" s="124"/>
      <c r="Q113" s="124"/>
      <c r="R113" s="124"/>
      <c r="Y113" s="6"/>
    </row>
    <row r="114" spans="1:25" s="5" customFormat="1" ht="12.75">
      <c r="A114" s="124"/>
      <c r="B114" s="124"/>
      <c r="C114" s="125"/>
      <c r="D114" s="125"/>
      <c r="E114" s="125"/>
      <c r="F114" s="125"/>
      <c r="G114" s="125"/>
      <c r="H114" s="125"/>
      <c r="I114" s="125"/>
      <c r="J114" s="125"/>
      <c r="K114" s="125"/>
      <c r="L114" s="125"/>
      <c r="M114" s="125"/>
      <c r="N114" s="125"/>
      <c r="O114" s="125"/>
      <c r="P114" s="124"/>
      <c r="Q114" s="124"/>
      <c r="R114" s="124"/>
      <c r="Y114" s="6"/>
    </row>
    <row r="115" spans="1:25" s="5" customFormat="1" ht="12.75">
      <c r="A115" s="124"/>
      <c r="B115" s="124"/>
      <c r="C115" s="125"/>
      <c r="D115" s="125"/>
      <c r="E115" s="125"/>
      <c r="F115" s="125"/>
      <c r="G115" s="125"/>
      <c r="H115" s="125"/>
      <c r="I115" s="125"/>
      <c r="J115" s="125"/>
      <c r="K115" s="125"/>
      <c r="L115" s="125"/>
      <c r="M115" s="125"/>
      <c r="N115" s="125"/>
      <c r="O115" s="125"/>
      <c r="P115" s="124"/>
      <c r="Q115" s="124"/>
      <c r="R115" s="124"/>
      <c r="Y115" s="6"/>
    </row>
    <row r="116" spans="1:25" s="5" customFormat="1" ht="12.75">
      <c r="A116" s="124"/>
      <c r="B116" s="124"/>
      <c r="C116" s="125"/>
      <c r="D116" s="125"/>
      <c r="E116" s="125"/>
      <c r="F116" s="125"/>
      <c r="G116" s="125"/>
      <c r="H116" s="125"/>
      <c r="I116" s="125"/>
      <c r="J116" s="125"/>
      <c r="K116" s="125"/>
      <c r="L116" s="125"/>
      <c r="M116" s="125"/>
      <c r="N116" s="125"/>
      <c r="O116" s="125"/>
      <c r="P116" s="124"/>
      <c r="Q116" s="124"/>
      <c r="R116" s="124"/>
      <c r="Y116" s="6"/>
    </row>
    <row r="117" spans="1:25" s="5" customFormat="1" ht="12.75">
      <c r="A117" s="124"/>
      <c r="B117" s="124"/>
      <c r="C117" s="125"/>
      <c r="D117" s="125"/>
      <c r="E117" s="125"/>
      <c r="F117" s="125"/>
      <c r="G117" s="125"/>
      <c r="H117" s="125"/>
      <c r="I117" s="125"/>
      <c r="J117" s="125"/>
      <c r="K117" s="125"/>
      <c r="L117" s="125"/>
      <c r="M117" s="125"/>
      <c r="N117" s="125"/>
      <c r="O117" s="125"/>
      <c r="P117" s="124"/>
      <c r="Q117" s="124"/>
      <c r="R117" s="124"/>
      <c r="Y117" s="6"/>
    </row>
    <row r="118" spans="1:25" s="5" customFormat="1" ht="12.75">
      <c r="A118" s="124"/>
      <c r="B118" s="124"/>
      <c r="C118" s="125"/>
      <c r="D118" s="125"/>
      <c r="E118" s="125"/>
      <c r="F118" s="125"/>
      <c r="G118" s="125"/>
      <c r="H118" s="125"/>
      <c r="I118" s="125"/>
      <c r="J118" s="125"/>
      <c r="K118" s="125"/>
      <c r="L118" s="125"/>
      <c r="M118" s="125"/>
      <c r="N118" s="125"/>
      <c r="O118" s="125"/>
      <c r="P118" s="124"/>
      <c r="Q118" s="124"/>
      <c r="R118" s="124"/>
      <c r="Y118" s="6"/>
    </row>
    <row r="119" spans="1:25" s="5" customFormat="1" ht="12.75">
      <c r="A119" s="124"/>
      <c r="B119" s="124"/>
      <c r="C119" s="125"/>
      <c r="D119" s="125"/>
      <c r="E119" s="125"/>
      <c r="F119" s="125"/>
      <c r="G119" s="125"/>
      <c r="H119" s="125"/>
      <c r="I119" s="125"/>
      <c r="J119" s="125"/>
      <c r="K119" s="125"/>
      <c r="L119" s="125"/>
      <c r="M119" s="125"/>
      <c r="N119" s="125"/>
      <c r="O119" s="125"/>
      <c r="P119" s="124"/>
      <c r="Q119" s="124"/>
      <c r="R119" s="124"/>
      <c r="Y119" s="6"/>
    </row>
    <row r="120" spans="1:25" s="5" customFormat="1" ht="12.75">
      <c r="A120" s="124"/>
      <c r="B120" s="124"/>
      <c r="C120" s="125"/>
      <c r="D120" s="125"/>
      <c r="E120" s="125"/>
      <c r="F120" s="125"/>
      <c r="G120" s="125"/>
      <c r="H120" s="125"/>
      <c r="I120" s="125"/>
      <c r="J120" s="125"/>
      <c r="K120" s="125"/>
      <c r="L120" s="125"/>
      <c r="M120" s="125"/>
      <c r="N120" s="125"/>
      <c r="O120" s="125"/>
      <c r="P120" s="124"/>
      <c r="Q120" s="124"/>
      <c r="R120" s="124"/>
      <c r="Y120" s="6"/>
    </row>
    <row r="121" spans="1:25" s="5" customFormat="1" ht="12.75">
      <c r="A121" s="124"/>
      <c r="B121" s="124"/>
      <c r="C121" s="125"/>
      <c r="D121" s="125"/>
      <c r="E121" s="125"/>
      <c r="F121" s="125"/>
      <c r="G121" s="125"/>
      <c r="H121" s="125"/>
      <c r="I121" s="125"/>
      <c r="J121" s="125"/>
      <c r="K121" s="125"/>
      <c r="L121" s="125"/>
      <c r="M121" s="125"/>
      <c r="N121" s="125"/>
      <c r="O121" s="125"/>
      <c r="P121" s="124"/>
      <c r="Q121" s="124"/>
      <c r="R121" s="124"/>
      <c r="Y121" s="6"/>
    </row>
    <row r="122" spans="1:25" s="5" customFormat="1" ht="12.75">
      <c r="A122" s="124"/>
      <c r="B122" s="124"/>
      <c r="C122" s="125"/>
      <c r="D122" s="125"/>
      <c r="E122" s="125"/>
      <c r="F122" s="125"/>
      <c r="G122" s="125"/>
      <c r="H122" s="125"/>
      <c r="I122" s="125"/>
      <c r="J122" s="125"/>
      <c r="K122" s="125"/>
      <c r="L122" s="125"/>
      <c r="M122" s="125"/>
      <c r="N122" s="125"/>
      <c r="O122" s="125"/>
      <c r="P122" s="124"/>
      <c r="Q122" s="124"/>
      <c r="R122" s="124"/>
      <c r="Y122" s="6"/>
    </row>
    <row r="123" spans="1:25" s="5" customFormat="1" ht="12.75">
      <c r="A123" s="124"/>
      <c r="B123" s="124"/>
      <c r="C123" s="125"/>
      <c r="D123" s="125"/>
      <c r="E123" s="125"/>
      <c r="F123" s="125"/>
      <c r="G123" s="125"/>
      <c r="H123" s="125"/>
      <c r="I123" s="125"/>
      <c r="J123" s="125"/>
      <c r="K123" s="125"/>
      <c r="L123" s="125"/>
      <c r="M123" s="125"/>
      <c r="N123" s="125"/>
      <c r="O123" s="125"/>
      <c r="P123" s="124"/>
      <c r="Q123" s="124"/>
      <c r="R123" s="124"/>
      <c r="Y123" s="6"/>
    </row>
    <row r="124" spans="1:25" s="5" customFormat="1" ht="12.75">
      <c r="A124" s="124"/>
      <c r="B124" s="124"/>
      <c r="C124" s="125"/>
      <c r="D124" s="125"/>
      <c r="E124" s="125"/>
      <c r="F124" s="125"/>
      <c r="G124" s="125"/>
      <c r="H124" s="125"/>
      <c r="I124" s="125"/>
      <c r="J124" s="125"/>
      <c r="K124" s="125"/>
      <c r="L124" s="125"/>
      <c r="M124" s="125"/>
      <c r="N124" s="125"/>
      <c r="O124" s="125"/>
      <c r="P124" s="124"/>
      <c r="Q124" s="124"/>
      <c r="R124" s="124"/>
      <c r="Y124" s="6"/>
    </row>
    <row r="125" spans="1:25" s="5" customFormat="1" ht="12.75">
      <c r="A125" s="124"/>
      <c r="B125" s="124"/>
      <c r="C125" s="125"/>
      <c r="D125" s="125"/>
      <c r="E125" s="125"/>
      <c r="F125" s="125"/>
      <c r="G125" s="125"/>
      <c r="H125" s="125"/>
      <c r="I125" s="125"/>
      <c r="J125" s="125"/>
      <c r="K125" s="125"/>
      <c r="L125" s="125"/>
      <c r="M125" s="125"/>
      <c r="N125" s="125"/>
      <c r="O125" s="125"/>
      <c r="P125" s="124"/>
      <c r="Q125" s="124"/>
      <c r="R125" s="124"/>
      <c r="Y125" s="6"/>
    </row>
    <row r="126" spans="1:25" s="5" customFormat="1" ht="12.75">
      <c r="A126" s="124"/>
      <c r="B126" s="124"/>
      <c r="C126" s="125"/>
      <c r="D126" s="125"/>
      <c r="E126" s="125"/>
      <c r="F126" s="125"/>
      <c r="G126" s="125"/>
      <c r="H126" s="125"/>
      <c r="I126" s="125"/>
      <c r="J126" s="125"/>
      <c r="K126" s="125"/>
      <c r="L126" s="125"/>
      <c r="M126" s="125"/>
      <c r="N126" s="125"/>
      <c r="O126" s="125"/>
      <c r="P126" s="124"/>
      <c r="Q126" s="124"/>
      <c r="R126" s="124"/>
      <c r="Y126" s="6"/>
    </row>
    <row r="127" spans="1:25" s="5" customFormat="1" ht="12.75">
      <c r="A127" s="124"/>
      <c r="B127" s="124"/>
      <c r="C127" s="125"/>
      <c r="D127" s="125"/>
      <c r="E127" s="125"/>
      <c r="F127" s="125"/>
      <c r="G127" s="125"/>
      <c r="H127" s="125"/>
      <c r="I127" s="125"/>
      <c r="J127" s="125"/>
      <c r="K127" s="125"/>
      <c r="L127" s="125"/>
      <c r="M127" s="125"/>
      <c r="N127" s="125"/>
      <c r="O127" s="125"/>
      <c r="P127" s="124"/>
      <c r="Q127" s="124"/>
      <c r="R127" s="124"/>
      <c r="Y127" s="6"/>
    </row>
    <row r="128" spans="1:25" s="5" customFormat="1" ht="12.75">
      <c r="A128" s="124"/>
      <c r="B128" s="124"/>
      <c r="C128" s="125"/>
      <c r="D128" s="125"/>
      <c r="E128" s="125"/>
      <c r="F128" s="125"/>
      <c r="G128" s="125"/>
      <c r="H128" s="125"/>
      <c r="I128" s="125"/>
      <c r="J128" s="125"/>
      <c r="K128" s="125"/>
      <c r="L128" s="125"/>
      <c r="M128" s="125"/>
      <c r="N128" s="125"/>
      <c r="O128" s="125"/>
      <c r="P128" s="124"/>
      <c r="Q128" s="124"/>
      <c r="R128" s="124"/>
      <c r="Y128" s="6"/>
    </row>
    <row r="129" spans="1:25" s="5" customFormat="1" ht="12.75">
      <c r="A129" s="124"/>
      <c r="B129" s="124"/>
      <c r="C129" s="125"/>
      <c r="D129" s="125"/>
      <c r="E129" s="125"/>
      <c r="F129" s="125"/>
      <c r="G129" s="125"/>
      <c r="H129" s="125"/>
      <c r="I129" s="125"/>
      <c r="J129" s="125"/>
      <c r="K129" s="125"/>
      <c r="L129" s="125"/>
      <c r="M129" s="125"/>
      <c r="N129" s="125"/>
      <c r="O129" s="125"/>
      <c r="P129" s="124"/>
      <c r="Q129" s="124"/>
      <c r="R129" s="124"/>
      <c r="Y129" s="6"/>
    </row>
    <row r="130" spans="1:25" s="5" customFormat="1" ht="12.75">
      <c r="A130" s="124"/>
      <c r="B130" s="124"/>
      <c r="C130" s="125"/>
      <c r="D130" s="125"/>
      <c r="E130" s="125"/>
      <c r="F130" s="125"/>
      <c r="G130" s="125"/>
      <c r="H130" s="125"/>
      <c r="I130" s="125"/>
      <c r="J130" s="125"/>
      <c r="K130" s="125"/>
      <c r="L130" s="125"/>
      <c r="M130" s="125"/>
      <c r="N130" s="125"/>
      <c r="O130" s="125"/>
      <c r="P130" s="124"/>
      <c r="Q130" s="124"/>
      <c r="R130" s="124"/>
      <c r="Y130" s="6"/>
    </row>
    <row r="131" spans="1:25" s="5" customFormat="1" ht="12.75">
      <c r="A131" s="124"/>
      <c r="B131" s="124"/>
      <c r="C131" s="125"/>
      <c r="D131" s="125"/>
      <c r="E131" s="125"/>
      <c r="F131" s="125"/>
      <c r="G131" s="125"/>
      <c r="H131" s="125"/>
      <c r="I131" s="125"/>
      <c r="J131" s="125"/>
      <c r="K131" s="125"/>
      <c r="L131" s="125"/>
      <c r="M131" s="125"/>
      <c r="N131" s="125"/>
      <c r="O131" s="125"/>
      <c r="P131" s="124"/>
      <c r="Q131" s="124"/>
      <c r="R131" s="124"/>
      <c r="Y131" s="6"/>
    </row>
    <row r="132" spans="1:25" s="5" customFormat="1" ht="12.75">
      <c r="A132" s="124"/>
      <c r="B132" s="124"/>
      <c r="C132" s="125"/>
      <c r="D132" s="125"/>
      <c r="E132" s="125"/>
      <c r="F132" s="125"/>
      <c r="G132" s="125"/>
      <c r="H132" s="125"/>
      <c r="I132" s="125"/>
      <c r="J132" s="125"/>
      <c r="K132" s="125"/>
      <c r="L132" s="125"/>
      <c r="M132" s="125"/>
      <c r="N132" s="125"/>
      <c r="O132" s="125"/>
      <c r="P132" s="124"/>
      <c r="Q132" s="124"/>
      <c r="R132" s="124"/>
      <c r="Y132" s="6"/>
    </row>
    <row r="133" spans="1:25" s="5" customFormat="1" ht="12.75">
      <c r="A133" s="124"/>
      <c r="B133" s="124"/>
      <c r="C133" s="125"/>
      <c r="D133" s="125"/>
      <c r="E133" s="125"/>
      <c r="F133" s="125"/>
      <c r="G133" s="125"/>
      <c r="H133" s="125"/>
      <c r="I133" s="125"/>
      <c r="J133" s="125"/>
      <c r="K133" s="125"/>
      <c r="L133" s="125"/>
      <c r="M133" s="125"/>
      <c r="N133" s="125"/>
      <c r="O133" s="125"/>
      <c r="P133" s="124"/>
      <c r="Q133" s="124"/>
      <c r="R133" s="124"/>
      <c r="Y133" s="6"/>
    </row>
    <row r="134" spans="1:25" s="5" customFormat="1" ht="12.75">
      <c r="A134" s="124"/>
      <c r="B134" s="124"/>
      <c r="C134" s="125"/>
      <c r="D134" s="125"/>
      <c r="E134" s="125"/>
      <c r="F134" s="125"/>
      <c r="G134" s="125"/>
      <c r="H134" s="125"/>
      <c r="I134" s="125"/>
      <c r="J134" s="125"/>
      <c r="K134" s="125"/>
      <c r="L134" s="125"/>
      <c r="M134" s="125"/>
      <c r="N134" s="125"/>
      <c r="O134" s="125"/>
      <c r="P134" s="124"/>
      <c r="Q134" s="124"/>
      <c r="R134" s="124"/>
      <c r="Y134" s="6"/>
    </row>
    <row r="135" spans="1:25" s="5" customFormat="1" ht="12.75">
      <c r="A135" s="124"/>
      <c r="B135" s="124"/>
      <c r="C135" s="125"/>
      <c r="D135" s="125"/>
      <c r="E135" s="125"/>
      <c r="F135" s="125"/>
      <c r="G135" s="125"/>
      <c r="H135" s="125"/>
      <c r="I135" s="125"/>
      <c r="J135" s="125"/>
      <c r="K135" s="125"/>
      <c r="L135" s="125"/>
      <c r="M135" s="125"/>
      <c r="N135" s="125"/>
      <c r="O135" s="125"/>
      <c r="P135" s="124"/>
      <c r="Q135" s="124"/>
      <c r="R135" s="124"/>
      <c r="Y135" s="6"/>
    </row>
    <row r="136" spans="1:25" s="5" customFormat="1" ht="12.75">
      <c r="A136" s="124"/>
      <c r="B136" s="124"/>
      <c r="C136" s="125"/>
      <c r="D136" s="125"/>
      <c r="E136" s="125"/>
      <c r="F136" s="125"/>
      <c r="G136" s="125"/>
      <c r="H136" s="125"/>
      <c r="I136" s="125"/>
      <c r="J136" s="125"/>
      <c r="K136" s="125"/>
      <c r="L136" s="125"/>
      <c r="M136" s="125"/>
      <c r="N136" s="125"/>
      <c r="O136" s="125"/>
      <c r="P136" s="124"/>
      <c r="Q136" s="124"/>
      <c r="R136" s="124"/>
      <c r="Y136" s="6"/>
    </row>
    <row r="137" spans="1:25" s="5" customFormat="1" ht="12.75">
      <c r="A137" s="124"/>
      <c r="B137" s="124"/>
      <c r="C137" s="125"/>
      <c r="D137" s="125"/>
      <c r="E137" s="125"/>
      <c r="F137" s="125"/>
      <c r="G137" s="125"/>
      <c r="H137" s="125"/>
      <c r="I137" s="125"/>
      <c r="J137" s="125"/>
      <c r="K137" s="125"/>
      <c r="L137" s="125"/>
      <c r="M137" s="125"/>
      <c r="N137" s="125"/>
      <c r="O137" s="125"/>
      <c r="P137" s="124"/>
      <c r="Q137" s="124"/>
      <c r="R137" s="124"/>
      <c r="Y137" s="6"/>
    </row>
    <row r="138" spans="1:25" s="5" customFormat="1" ht="12.75">
      <c r="A138" s="124"/>
      <c r="B138" s="124"/>
      <c r="C138" s="125"/>
      <c r="D138" s="125"/>
      <c r="E138" s="125"/>
      <c r="F138" s="125"/>
      <c r="G138" s="125"/>
      <c r="H138" s="125"/>
      <c r="I138" s="125"/>
      <c r="J138" s="125"/>
      <c r="K138" s="125"/>
      <c r="L138" s="125"/>
      <c r="M138" s="125"/>
      <c r="N138" s="125"/>
      <c r="O138" s="125"/>
      <c r="P138" s="124"/>
      <c r="Q138" s="124"/>
      <c r="R138" s="124"/>
      <c r="Y138" s="6"/>
    </row>
    <row r="139" spans="1:25" s="5" customFormat="1" ht="12.75">
      <c r="A139" s="124"/>
      <c r="B139" s="124"/>
      <c r="C139" s="125"/>
      <c r="D139" s="125"/>
      <c r="E139" s="125"/>
      <c r="F139" s="125"/>
      <c r="G139" s="125"/>
      <c r="H139" s="125"/>
      <c r="I139" s="125"/>
      <c r="J139" s="125"/>
      <c r="K139" s="125"/>
      <c r="L139" s="125"/>
      <c r="M139" s="125"/>
      <c r="N139" s="125"/>
      <c r="O139" s="125"/>
      <c r="P139" s="124"/>
      <c r="Q139" s="124"/>
      <c r="R139" s="124"/>
      <c r="Y139" s="6"/>
    </row>
    <row r="140" spans="1:25" s="5" customFormat="1" ht="12.75">
      <c r="A140" s="124"/>
      <c r="B140" s="124"/>
      <c r="C140" s="125"/>
      <c r="D140" s="125"/>
      <c r="E140" s="125"/>
      <c r="F140" s="125"/>
      <c r="G140" s="125"/>
      <c r="H140" s="125"/>
      <c r="I140" s="125"/>
      <c r="J140" s="125"/>
      <c r="K140" s="125"/>
      <c r="L140" s="125"/>
      <c r="M140" s="125"/>
      <c r="N140" s="125"/>
      <c r="O140" s="125"/>
      <c r="P140" s="124"/>
      <c r="Q140" s="124"/>
      <c r="R140" s="124"/>
      <c r="Y140" s="6"/>
    </row>
    <row r="141" spans="1:25" s="5" customFormat="1" ht="12.75">
      <c r="A141" s="124"/>
      <c r="B141" s="124"/>
      <c r="C141" s="125"/>
      <c r="D141" s="125"/>
      <c r="E141" s="125"/>
      <c r="F141" s="125"/>
      <c r="G141" s="125"/>
      <c r="H141" s="125"/>
      <c r="I141" s="125"/>
      <c r="J141" s="125"/>
      <c r="K141" s="125"/>
      <c r="L141" s="125"/>
      <c r="M141" s="125"/>
      <c r="N141" s="125"/>
      <c r="O141" s="125"/>
      <c r="P141" s="124"/>
      <c r="Q141" s="124"/>
      <c r="R141" s="124"/>
      <c r="Y141" s="6"/>
    </row>
    <row r="142" spans="1:25" s="5" customFormat="1" ht="12.75">
      <c r="A142" s="124"/>
      <c r="B142" s="124"/>
      <c r="C142" s="125"/>
      <c r="D142" s="125"/>
      <c r="E142" s="125"/>
      <c r="F142" s="125"/>
      <c r="G142" s="125"/>
      <c r="H142" s="125"/>
      <c r="I142" s="125"/>
      <c r="J142" s="125"/>
      <c r="K142" s="125"/>
      <c r="L142" s="125"/>
      <c r="M142" s="125"/>
      <c r="N142" s="125"/>
      <c r="O142" s="125"/>
      <c r="P142" s="124"/>
      <c r="Q142" s="124"/>
      <c r="R142" s="124"/>
      <c r="Y142" s="6"/>
    </row>
    <row r="143" spans="1:25" s="5" customFormat="1" ht="12.75">
      <c r="A143" s="124"/>
      <c r="B143" s="124"/>
      <c r="C143" s="125"/>
      <c r="D143" s="125"/>
      <c r="E143" s="125"/>
      <c r="F143" s="125"/>
      <c r="G143" s="125"/>
      <c r="H143" s="125"/>
      <c r="I143" s="125"/>
      <c r="J143" s="125"/>
      <c r="K143" s="125"/>
      <c r="L143" s="125"/>
      <c r="M143" s="125"/>
      <c r="N143" s="125"/>
      <c r="O143" s="125"/>
      <c r="P143" s="124"/>
      <c r="Q143" s="124"/>
      <c r="R143" s="124"/>
      <c r="Y143" s="6"/>
    </row>
    <row r="144" spans="1:25" s="5" customFormat="1" ht="12.75">
      <c r="A144" s="124"/>
      <c r="B144" s="124"/>
      <c r="C144" s="125"/>
      <c r="D144" s="125"/>
      <c r="E144" s="125"/>
      <c r="F144" s="125"/>
      <c r="G144" s="125"/>
      <c r="H144" s="125"/>
      <c r="I144" s="125"/>
      <c r="J144" s="125"/>
      <c r="K144" s="125"/>
      <c r="L144" s="125"/>
      <c r="M144" s="125"/>
      <c r="N144" s="125"/>
      <c r="O144" s="125"/>
      <c r="P144" s="124"/>
      <c r="Q144" s="124"/>
      <c r="R144" s="124"/>
      <c r="Y144" s="6"/>
    </row>
    <row r="145" spans="1:25" s="5" customFormat="1" ht="12.75">
      <c r="A145" s="124"/>
      <c r="B145" s="124"/>
      <c r="C145" s="125"/>
      <c r="D145" s="125"/>
      <c r="E145" s="125"/>
      <c r="F145" s="125"/>
      <c r="G145" s="125"/>
      <c r="H145" s="125"/>
      <c r="I145" s="125"/>
      <c r="J145" s="125"/>
      <c r="K145" s="125"/>
      <c r="L145" s="125"/>
      <c r="M145" s="125"/>
      <c r="N145" s="125"/>
      <c r="O145" s="125"/>
      <c r="P145" s="124"/>
      <c r="Q145" s="124"/>
      <c r="R145" s="124"/>
      <c r="Y145" s="6"/>
    </row>
    <row r="146" spans="1:25" s="5" customFormat="1" ht="12.75">
      <c r="A146" s="124"/>
      <c r="B146" s="124"/>
      <c r="C146" s="125"/>
      <c r="D146" s="125"/>
      <c r="E146" s="125"/>
      <c r="F146" s="125"/>
      <c r="G146" s="125"/>
      <c r="H146" s="125"/>
      <c r="I146" s="125"/>
      <c r="J146" s="125"/>
      <c r="K146" s="125"/>
      <c r="L146" s="125"/>
      <c r="M146" s="125"/>
      <c r="N146" s="125"/>
      <c r="O146" s="125"/>
      <c r="P146" s="124"/>
      <c r="Q146" s="124"/>
      <c r="R146" s="124"/>
      <c r="Y146" s="6"/>
    </row>
    <row r="147" spans="1:25" s="5" customFormat="1" ht="12.75">
      <c r="A147" s="124"/>
      <c r="B147" s="124"/>
      <c r="C147" s="125"/>
      <c r="D147" s="125"/>
      <c r="E147" s="125"/>
      <c r="F147" s="125"/>
      <c r="G147" s="125"/>
      <c r="H147" s="125"/>
      <c r="I147" s="125"/>
      <c r="J147" s="125"/>
      <c r="K147" s="125"/>
      <c r="L147" s="125"/>
      <c r="M147" s="125"/>
      <c r="N147" s="125"/>
      <c r="O147" s="125"/>
      <c r="P147" s="124"/>
      <c r="Q147" s="124"/>
      <c r="R147" s="124"/>
      <c r="Y147" s="6"/>
    </row>
    <row r="148" spans="1:25" s="5" customFormat="1" ht="12.75">
      <c r="A148" s="124"/>
      <c r="B148" s="124"/>
      <c r="C148" s="125"/>
      <c r="D148" s="125"/>
      <c r="E148" s="125"/>
      <c r="F148" s="125"/>
      <c r="G148" s="125"/>
      <c r="H148" s="125"/>
      <c r="I148" s="125"/>
      <c r="J148" s="125"/>
      <c r="K148" s="125"/>
      <c r="L148" s="125"/>
      <c r="M148" s="125"/>
      <c r="N148" s="125"/>
      <c r="O148" s="125"/>
      <c r="P148" s="124"/>
      <c r="Q148" s="124"/>
      <c r="R148" s="124"/>
      <c r="Y148" s="6"/>
    </row>
    <row r="149" spans="1:25" s="5" customFormat="1" ht="12.75">
      <c r="A149" s="124"/>
      <c r="B149" s="124"/>
      <c r="C149" s="125"/>
      <c r="D149" s="125"/>
      <c r="E149" s="125"/>
      <c r="F149" s="125"/>
      <c r="G149" s="125"/>
      <c r="H149" s="125"/>
      <c r="I149" s="125"/>
      <c r="J149" s="125"/>
      <c r="K149" s="125"/>
      <c r="L149" s="125"/>
      <c r="M149" s="125"/>
      <c r="N149" s="125"/>
      <c r="O149" s="125"/>
      <c r="P149" s="124"/>
      <c r="Q149" s="124"/>
      <c r="R149" s="124"/>
      <c r="Y149" s="6"/>
    </row>
    <row r="150" spans="1:25" s="5" customFormat="1" ht="12.75">
      <c r="A150" s="124"/>
      <c r="B150" s="124"/>
      <c r="C150" s="125"/>
      <c r="D150" s="125"/>
      <c r="E150" s="125"/>
      <c r="F150" s="125"/>
      <c r="G150" s="125"/>
      <c r="H150" s="125"/>
      <c r="I150" s="125"/>
      <c r="J150" s="125"/>
      <c r="K150" s="125"/>
      <c r="L150" s="125"/>
      <c r="M150" s="125"/>
      <c r="N150" s="125"/>
      <c r="O150" s="125"/>
      <c r="P150" s="124"/>
      <c r="Q150" s="124"/>
      <c r="R150" s="124"/>
      <c r="Y150" s="6"/>
    </row>
    <row r="151" spans="1:25" s="5" customFormat="1" ht="12.75">
      <c r="A151" s="124"/>
      <c r="B151" s="124"/>
      <c r="C151" s="125"/>
      <c r="D151" s="125"/>
      <c r="E151" s="125"/>
      <c r="F151" s="125"/>
      <c r="G151" s="125"/>
      <c r="H151" s="125"/>
      <c r="I151" s="125"/>
      <c r="J151" s="125"/>
      <c r="K151" s="125"/>
      <c r="L151" s="125"/>
      <c r="M151" s="125"/>
      <c r="N151" s="125"/>
      <c r="O151" s="125"/>
      <c r="P151" s="124"/>
      <c r="Q151" s="124"/>
      <c r="R151" s="124"/>
      <c r="Y151" s="6"/>
    </row>
    <row r="152" spans="1:25" s="5" customFormat="1" ht="12.75">
      <c r="A152" s="124"/>
      <c r="B152" s="124"/>
      <c r="C152" s="125"/>
      <c r="D152" s="125"/>
      <c r="E152" s="125"/>
      <c r="F152" s="125"/>
      <c r="G152" s="125"/>
      <c r="H152" s="125"/>
      <c r="I152" s="125"/>
      <c r="J152" s="125"/>
      <c r="K152" s="125"/>
      <c r="L152" s="125"/>
      <c r="M152" s="125"/>
      <c r="N152" s="125"/>
      <c r="O152" s="125"/>
      <c r="P152" s="124"/>
      <c r="Q152" s="124"/>
      <c r="R152" s="124"/>
      <c r="Y152" s="6"/>
    </row>
    <row r="153" spans="1:25" s="5" customFormat="1" ht="12.75">
      <c r="A153" s="124"/>
      <c r="B153" s="124"/>
      <c r="C153" s="125"/>
      <c r="D153" s="125"/>
      <c r="E153" s="125"/>
      <c r="F153" s="125"/>
      <c r="G153" s="125"/>
      <c r="H153" s="125"/>
      <c r="I153" s="125"/>
      <c r="J153" s="125"/>
      <c r="K153" s="125"/>
      <c r="L153" s="125"/>
      <c r="M153" s="125"/>
      <c r="N153" s="125"/>
      <c r="O153" s="125"/>
      <c r="P153" s="124"/>
      <c r="Q153" s="124"/>
      <c r="R153" s="124"/>
      <c r="Y153" s="6"/>
    </row>
    <row r="154" spans="1:25" s="5" customFormat="1" ht="12.75">
      <c r="A154" s="124"/>
      <c r="B154" s="124"/>
      <c r="C154" s="125"/>
      <c r="D154" s="125"/>
      <c r="E154" s="125"/>
      <c r="F154" s="125"/>
      <c r="G154" s="125"/>
      <c r="H154" s="125"/>
      <c r="I154" s="125"/>
      <c r="J154" s="125"/>
      <c r="K154" s="125"/>
      <c r="L154" s="125"/>
      <c r="M154" s="125"/>
      <c r="N154" s="125"/>
      <c r="O154" s="125"/>
      <c r="P154" s="124"/>
      <c r="Q154" s="124"/>
      <c r="R154" s="124"/>
      <c r="Y154" s="6"/>
    </row>
    <row r="155" spans="1:25" s="5" customFormat="1" ht="12.75">
      <c r="A155" s="124"/>
      <c r="B155" s="124"/>
      <c r="C155" s="125"/>
      <c r="D155" s="125"/>
      <c r="E155" s="125"/>
      <c r="F155" s="125"/>
      <c r="G155" s="125"/>
      <c r="H155" s="125"/>
      <c r="I155" s="125"/>
      <c r="J155" s="125"/>
      <c r="K155" s="125"/>
      <c r="L155" s="125"/>
      <c r="M155" s="125"/>
      <c r="N155" s="125"/>
      <c r="O155" s="125"/>
      <c r="P155" s="124"/>
      <c r="Q155" s="124"/>
      <c r="R155" s="124"/>
      <c r="Y155" s="6"/>
    </row>
    <row r="156" spans="1:25" s="5" customFormat="1" ht="12.75">
      <c r="A156" s="124"/>
      <c r="B156" s="124"/>
      <c r="C156" s="125"/>
      <c r="D156" s="125"/>
      <c r="E156" s="125"/>
      <c r="F156" s="125"/>
      <c r="G156" s="125"/>
      <c r="H156" s="125"/>
      <c r="I156" s="125"/>
      <c r="J156" s="125"/>
      <c r="K156" s="125"/>
      <c r="L156" s="125"/>
      <c r="M156" s="125"/>
      <c r="N156" s="125"/>
      <c r="O156" s="125"/>
      <c r="P156" s="124"/>
      <c r="Q156" s="124"/>
      <c r="R156" s="124"/>
      <c r="Y156" s="6"/>
    </row>
    <row r="157" spans="1:25" s="5" customFormat="1" ht="12.75">
      <c r="A157" s="124"/>
      <c r="B157" s="124"/>
      <c r="C157" s="125"/>
      <c r="D157" s="125"/>
      <c r="E157" s="125"/>
      <c r="F157" s="125"/>
      <c r="G157" s="125"/>
      <c r="H157" s="125"/>
      <c r="I157" s="125"/>
      <c r="J157" s="125"/>
      <c r="K157" s="125"/>
      <c r="L157" s="125"/>
      <c r="M157" s="125"/>
      <c r="N157" s="125"/>
      <c r="O157" s="125"/>
      <c r="P157" s="124"/>
      <c r="Q157" s="124"/>
      <c r="R157" s="124"/>
      <c r="Y157" s="6"/>
    </row>
    <row r="158" spans="1:25" s="5" customFormat="1" ht="12.75">
      <c r="A158" s="124"/>
      <c r="B158" s="124"/>
      <c r="C158" s="125"/>
      <c r="D158" s="125"/>
      <c r="E158" s="125"/>
      <c r="F158" s="125"/>
      <c r="G158" s="125"/>
      <c r="H158" s="125"/>
      <c r="I158" s="125"/>
      <c r="J158" s="125"/>
      <c r="K158" s="125"/>
      <c r="L158" s="125"/>
      <c r="M158" s="125"/>
      <c r="N158" s="125"/>
      <c r="O158" s="125"/>
      <c r="P158" s="124"/>
      <c r="Q158" s="124"/>
      <c r="R158" s="124"/>
      <c r="Y158" s="6"/>
    </row>
    <row r="159" spans="1:25" s="5" customFormat="1" ht="12.75">
      <c r="A159" s="124"/>
      <c r="B159" s="124"/>
      <c r="C159" s="125"/>
      <c r="D159" s="125"/>
      <c r="E159" s="125"/>
      <c r="F159" s="125"/>
      <c r="G159" s="125"/>
      <c r="H159" s="125"/>
      <c r="I159" s="125"/>
      <c r="J159" s="125"/>
      <c r="K159" s="125"/>
      <c r="L159" s="125"/>
      <c r="M159" s="125"/>
      <c r="N159" s="125"/>
      <c r="O159" s="125"/>
      <c r="P159" s="124"/>
      <c r="Q159" s="124"/>
      <c r="R159" s="124"/>
      <c r="Y159" s="6"/>
    </row>
    <row r="160" spans="1:25" s="5" customFormat="1" ht="12.75">
      <c r="A160" s="124"/>
      <c r="B160" s="124"/>
      <c r="C160" s="125"/>
      <c r="D160" s="125"/>
      <c r="E160" s="125"/>
      <c r="F160" s="125"/>
      <c r="G160" s="125"/>
      <c r="H160" s="125"/>
      <c r="I160" s="125"/>
      <c r="J160" s="125"/>
      <c r="K160" s="125"/>
      <c r="L160" s="125"/>
      <c r="M160" s="125"/>
      <c r="N160" s="125"/>
      <c r="O160" s="125"/>
      <c r="P160" s="124"/>
      <c r="Q160" s="124"/>
      <c r="R160" s="124"/>
      <c r="Y160" s="6"/>
    </row>
    <row r="161" spans="1:25" s="5" customFormat="1" ht="12.75">
      <c r="A161" s="124"/>
      <c r="B161" s="124"/>
      <c r="C161" s="125"/>
      <c r="D161" s="125"/>
      <c r="E161" s="125"/>
      <c r="F161" s="125"/>
      <c r="G161" s="125"/>
      <c r="H161" s="125"/>
      <c r="I161" s="125"/>
      <c r="J161" s="125"/>
      <c r="K161" s="125"/>
      <c r="L161" s="125"/>
      <c r="M161" s="125"/>
      <c r="N161" s="125"/>
      <c r="O161" s="125"/>
      <c r="P161" s="124"/>
      <c r="Q161" s="124"/>
      <c r="R161" s="124"/>
      <c r="Y161" s="6"/>
    </row>
    <row r="162" spans="1:25" s="5" customFormat="1" ht="12.75">
      <c r="A162" s="124"/>
      <c r="B162" s="124"/>
      <c r="C162" s="125"/>
      <c r="D162" s="125"/>
      <c r="E162" s="125"/>
      <c r="F162" s="125"/>
      <c r="G162" s="125"/>
      <c r="H162" s="125"/>
      <c r="I162" s="125"/>
      <c r="J162" s="125"/>
      <c r="K162" s="125"/>
      <c r="L162" s="125"/>
      <c r="M162" s="125"/>
      <c r="N162" s="125"/>
      <c r="O162" s="125"/>
      <c r="P162" s="124"/>
      <c r="Q162" s="124"/>
      <c r="R162" s="124"/>
      <c r="Y162" s="6"/>
    </row>
    <row r="163" spans="1:25" s="5" customFormat="1" ht="12.75">
      <c r="A163" s="124"/>
      <c r="B163" s="124"/>
      <c r="C163" s="125"/>
      <c r="D163" s="125"/>
      <c r="E163" s="125"/>
      <c r="F163" s="125"/>
      <c r="G163" s="125"/>
      <c r="H163" s="125"/>
      <c r="I163" s="125"/>
      <c r="J163" s="125"/>
      <c r="K163" s="125"/>
      <c r="L163" s="125"/>
      <c r="M163" s="125"/>
      <c r="N163" s="125"/>
      <c r="O163" s="125"/>
      <c r="P163" s="124"/>
      <c r="Q163" s="124"/>
      <c r="R163" s="124"/>
      <c r="Y163" s="6"/>
    </row>
    <row r="164" spans="1:25" s="5" customFormat="1" ht="12.75">
      <c r="A164" s="124"/>
      <c r="B164" s="124"/>
      <c r="C164" s="125"/>
      <c r="D164" s="125"/>
      <c r="E164" s="125"/>
      <c r="F164" s="125"/>
      <c r="G164" s="125"/>
      <c r="H164" s="125"/>
      <c r="I164" s="125"/>
      <c r="J164" s="125"/>
      <c r="K164" s="125"/>
      <c r="L164" s="125"/>
      <c r="M164" s="125"/>
      <c r="N164" s="125"/>
      <c r="O164" s="125"/>
      <c r="P164" s="124"/>
      <c r="Q164" s="124"/>
      <c r="R164" s="124"/>
      <c r="Y164" s="6"/>
    </row>
    <row r="165" spans="1:25" s="5" customFormat="1" ht="12.75">
      <c r="A165" s="124"/>
      <c r="B165" s="124"/>
      <c r="C165" s="125"/>
      <c r="D165" s="125"/>
      <c r="E165" s="125"/>
      <c r="F165" s="125"/>
      <c r="G165" s="125"/>
      <c r="H165" s="125"/>
      <c r="I165" s="125"/>
      <c r="J165" s="125"/>
      <c r="K165" s="125"/>
      <c r="L165" s="125"/>
      <c r="M165" s="125"/>
      <c r="N165" s="125"/>
      <c r="O165" s="125"/>
      <c r="P165" s="124"/>
      <c r="Q165" s="124"/>
      <c r="R165" s="124"/>
      <c r="Y165" s="6"/>
    </row>
    <row r="166" spans="1:25" s="5" customFormat="1" ht="12.75">
      <c r="A166" s="124"/>
      <c r="B166" s="124"/>
      <c r="C166" s="125"/>
      <c r="D166" s="125"/>
      <c r="E166" s="125"/>
      <c r="F166" s="125"/>
      <c r="G166" s="125"/>
      <c r="H166" s="125"/>
      <c r="I166" s="125"/>
      <c r="J166" s="125"/>
      <c r="K166" s="125"/>
      <c r="L166" s="125"/>
      <c r="M166" s="125"/>
      <c r="N166" s="125"/>
      <c r="O166" s="125"/>
      <c r="P166" s="124"/>
      <c r="Q166" s="124"/>
      <c r="R166" s="124"/>
      <c r="Y166" s="6"/>
    </row>
    <row r="167" spans="1:25" s="5" customFormat="1" ht="12.75">
      <c r="A167" s="124"/>
      <c r="B167" s="124"/>
      <c r="C167" s="125"/>
      <c r="D167" s="125"/>
      <c r="E167" s="125"/>
      <c r="F167" s="125"/>
      <c r="G167" s="125"/>
      <c r="H167" s="125"/>
      <c r="I167" s="125"/>
      <c r="J167" s="125"/>
      <c r="K167" s="125"/>
      <c r="L167" s="125"/>
      <c r="M167" s="125"/>
      <c r="N167" s="125"/>
      <c r="O167" s="125"/>
      <c r="P167" s="124"/>
      <c r="Q167" s="124"/>
      <c r="R167" s="124"/>
      <c r="Y167" s="6"/>
    </row>
    <row r="168" spans="1:25" s="5" customFormat="1" ht="12.75">
      <c r="A168" s="124"/>
      <c r="B168" s="124"/>
      <c r="C168" s="125"/>
      <c r="D168" s="125"/>
      <c r="E168" s="125"/>
      <c r="F168" s="125"/>
      <c r="G168" s="125"/>
      <c r="H168" s="125"/>
      <c r="I168" s="125"/>
      <c r="J168" s="125"/>
      <c r="K168" s="125"/>
      <c r="L168" s="125"/>
      <c r="M168" s="125"/>
      <c r="N168" s="125"/>
      <c r="O168" s="125"/>
      <c r="P168" s="124"/>
      <c r="Q168" s="124"/>
      <c r="R168" s="124"/>
      <c r="Y168" s="6"/>
    </row>
    <row r="169" spans="1:25" s="5" customFormat="1" ht="12.75">
      <c r="A169" s="124"/>
      <c r="B169" s="124"/>
      <c r="C169" s="125"/>
      <c r="D169" s="125"/>
      <c r="E169" s="125"/>
      <c r="F169" s="125"/>
      <c r="G169" s="125"/>
      <c r="H169" s="125"/>
      <c r="I169" s="125"/>
      <c r="J169" s="125"/>
      <c r="K169" s="125"/>
      <c r="L169" s="125"/>
      <c r="M169" s="125"/>
      <c r="N169" s="125"/>
      <c r="O169" s="125"/>
      <c r="P169" s="124"/>
      <c r="Q169" s="124"/>
      <c r="R169" s="124"/>
      <c r="Y169" s="6"/>
    </row>
    <row r="170" spans="1:25" s="5" customFormat="1" ht="12.75">
      <c r="A170" s="124"/>
      <c r="B170" s="124"/>
      <c r="C170" s="125"/>
      <c r="D170" s="125"/>
      <c r="E170" s="125"/>
      <c r="F170" s="125"/>
      <c r="G170" s="125"/>
      <c r="H170" s="125"/>
      <c r="I170" s="125"/>
      <c r="J170" s="125"/>
      <c r="K170" s="125"/>
      <c r="L170" s="125"/>
      <c r="M170" s="125"/>
      <c r="N170" s="125"/>
      <c r="O170" s="125"/>
      <c r="P170" s="124"/>
      <c r="Q170" s="124"/>
      <c r="R170" s="124"/>
      <c r="Y170" s="6"/>
    </row>
    <row r="171" spans="1:25" s="5" customFormat="1" ht="12.75">
      <c r="A171" s="124"/>
      <c r="B171" s="124"/>
      <c r="C171" s="125"/>
      <c r="D171" s="125"/>
      <c r="E171" s="125"/>
      <c r="F171" s="125"/>
      <c r="G171" s="125"/>
      <c r="H171" s="125"/>
      <c r="I171" s="125"/>
      <c r="J171" s="125"/>
      <c r="K171" s="125"/>
      <c r="L171" s="125"/>
      <c r="M171" s="125"/>
      <c r="N171" s="125"/>
      <c r="O171" s="125"/>
      <c r="P171" s="124"/>
      <c r="Q171" s="124"/>
      <c r="R171" s="124"/>
      <c r="Y171" s="6"/>
    </row>
    <row r="172" spans="1:25" s="5" customFormat="1" ht="12.75">
      <c r="A172" s="124"/>
      <c r="B172" s="124"/>
      <c r="C172" s="125"/>
      <c r="D172" s="125"/>
      <c r="E172" s="125"/>
      <c r="F172" s="125"/>
      <c r="G172" s="125"/>
      <c r="H172" s="125"/>
      <c r="I172" s="125"/>
      <c r="J172" s="125"/>
      <c r="K172" s="125"/>
      <c r="L172" s="125"/>
      <c r="M172" s="125"/>
      <c r="N172" s="125"/>
      <c r="O172" s="125"/>
      <c r="P172" s="124"/>
      <c r="Q172" s="124"/>
      <c r="R172" s="124"/>
      <c r="Y172" s="6"/>
    </row>
    <row r="173" spans="1:25" s="5" customFormat="1" ht="12.75">
      <c r="A173" s="124"/>
      <c r="B173" s="124"/>
      <c r="C173" s="125"/>
      <c r="D173" s="125"/>
      <c r="E173" s="125"/>
      <c r="F173" s="125"/>
      <c r="G173" s="125"/>
      <c r="H173" s="125"/>
      <c r="I173" s="125"/>
      <c r="J173" s="125"/>
      <c r="K173" s="125"/>
      <c r="L173" s="125"/>
      <c r="M173" s="125"/>
      <c r="N173" s="125"/>
      <c r="O173" s="125"/>
      <c r="P173" s="124"/>
      <c r="Q173" s="124"/>
      <c r="R173" s="124"/>
      <c r="Y173" s="6"/>
    </row>
    <row r="174" spans="1:25" s="5" customFormat="1" ht="12.75">
      <c r="A174" s="124"/>
      <c r="B174" s="124"/>
      <c r="C174" s="125"/>
      <c r="D174" s="125"/>
      <c r="E174" s="125"/>
      <c r="F174" s="125"/>
      <c r="G174" s="125"/>
      <c r="H174" s="125"/>
      <c r="I174" s="125"/>
      <c r="J174" s="125"/>
      <c r="K174" s="125"/>
      <c r="L174" s="125"/>
      <c r="M174" s="125"/>
      <c r="N174" s="125"/>
      <c r="O174" s="125"/>
      <c r="P174" s="124"/>
      <c r="Q174" s="124"/>
      <c r="R174" s="124"/>
      <c r="Y174" s="6"/>
    </row>
  </sheetData>
  <sheetProtection password="889B" sheet="1" objects="1" scenarios="1"/>
  <mergeCells count="7">
    <mergeCell ref="J4:L4"/>
    <mergeCell ref="D100:E100"/>
    <mergeCell ref="G100:H100"/>
    <mergeCell ref="D97:E97"/>
    <mergeCell ref="G4:H4"/>
    <mergeCell ref="D99:E99"/>
    <mergeCell ref="J99:L99"/>
  </mergeCells>
  <conditionalFormatting sqref="D56:E56">
    <cfRule type="cellIs" dxfId="51" priority="83" stopIfTrue="1" operator="notEqual">
      <formula>0</formula>
    </cfRule>
  </conditionalFormatting>
  <conditionalFormatting sqref="D96:E96">
    <cfRule type="cellIs" dxfId="50" priority="82" stopIfTrue="1" operator="notEqual">
      <formula>0</formula>
    </cfRule>
  </conditionalFormatting>
  <conditionalFormatting sqref="D100:E100">
    <cfRule type="cellIs" dxfId="49" priority="78" stopIfTrue="1" operator="equal">
      <formula>0</formula>
    </cfRule>
  </conditionalFormatting>
  <conditionalFormatting sqref="B96">
    <cfRule type="cellIs" dxfId="48" priority="67" stopIfTrue="1" operator="notEqual">
      <formula>0</formula>
    </cfRule>
  </conditionalFormatting>
  <conditionalFormatting sqref="G100:H100">
    <cfRule type="cellIs" dxfId="47" priority="63" stopIfTrue="1" operator="equal">
      <formula>0</formula>
    </cfRule>
  </conditionalFormatting>
  <conditionalFormatting sqref="J100">
    <cfRule type="cellIs" dxfId="46" priority="48" stopIfTrue="1" operator="equal">
      <formula>0</formula>
    </cfRule>
  </conditionalFormatting>
  <conditionalFormatting sqref="L100">
    <cfRule type="cellIs" dxfId="45" priority="38" stopIfTrue="1" operator="equal">
      <formula>0</formula>
    </cfRule>
  </conditionalFormatting>
  <conditionalFormatting sqref="I100">
    <cfRule type="cellIs" dxfId="44" priority="28" stopIfTrue="1" operator="equal">
      <formula>0</formula>
    </cfRule>
  </conditionalFormatting>
  <conditionalFormatting sqref="F100">
    <cfRule type="cellIs" dxfId="43" priority="25" stopIfTrue="1" operator="equal">
      <formula>0</formula>
    </cfRule>
  </conditionalFormatting>
  <conditionalFormatting sqref="C100">
    <cfRule type="cellIs" dxfId="42" priority="24" stopIfTrue="1" operator="equal">
      <formula>0</formula>
    </cfRule>
  </conditionalFormatting>
  <conditionalFormatting sqref="K100">
    <cfRule type="cellIs" dxfId="41" priority="23" stopIfTrue="1" operator="equal">
      <formula>0</formula>
    </cfRule>
  </conditionalFormatting>
  <conditionalFormatting sqref="E4">
    <cfRule type="cellIs" dxfId="40" priority="18" operator="equal">
      <formula>0</formula>
    </cfRule>
  </conditionalFormatting>
  <conditionalFormatting sqref="L56">
    <cfRule type="cellIs" dxfId="39" priority="8" stopIfTrue="1" operator="notEqual">
      <formula>0</formula>
    </cfRule>
  </conditionalFormatting>
  <conditionalFormatting sqref="G56:H56">
    <cfRule type="cellIs" dxfId="38" priority="7" stopIfTrue="1" operator="notEqual">
      <formula>0</formula>
    </cfRule>
  </conditionalFormatting>
  <conditionalFormatting sqref="J56">
    <cfRule type="cellIs" dxfId="37" priority="6" stopIfTrue="1" operator="notEqual">
      <formula>0</formula>
    </cfRule>
  </conditionalFormatting>
  <conditionalFormatting sqref="G96">
    <cfRule type="cellIs" dxfId="36" priority="5" stopIfTrue="1" operator="notEqual">
      <formula>0</formula>
    </cfRule>
  </conditionalFormatting>
  <conditionalFormatting sqref="H96">
    <cfRule type="cellIs" dxfId="35" priority="4" stopIfTrue="1" operator="notEqual">
      <formula>0</formula>
    </cfRule>
  </conditionalFormatting>
  <conditionalFormatting sqref="J96">
    <cfRule type="cellIs" dxfId="34" priority="3" stopIfTrue="1" operator="notEqual">
      <formula>0</formula>
    </cfRule>
  </conditionalFormatting>
  <conditionalFormatting sqref="L96">
    <cfRule type="cellIs" dxfId="33" priority="2" stopIfTrue="1" operator="notEqual">
      <formula>0</formula>
    </cfRule>
  </conditionalFormatting>
  <conditionalFormatting sqref="G4">
    <cfRule type="cellIs" dxfId="32" priority="1" operator="equal">
      <formula>0</formula>
    </cfRule>
  </conditionalFormatting>
  <dataValidations count="8">
    <dataValidation type="whole" allowBlank="1" showErrorMessage="1" error="въведете цяло число" promptTitle="Внимание" prompt="Въвежда се сумата по параграф 40 без подпараграф 40-71" sqref="D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WVP26:WVS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G26">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D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WVP45:WVS45 JD45:JG45 SZ45:TC45 ACV45:ACY45 AMR45:AMU45 AWN45:AWQ45 BGJ45:BGM45 BQF45:BQI45 CAB45:CAE45 CJX45:CKA45 CTT45:CTW45 DDP45:DDS45 DNL45:DNO45 DXH45:DXK45 EHD45:EHG45 EQZ45:ERC45 FAV45:FAY45 FKR45:FKU45 FUN45:FUQ45 GEJ45:GEM45 GOF45:GOI45 GYB45:GYE45 HHX45:HIA45 HRT45:HRW45 IBP45:IBS45 ILL45:ILO45 IVH45:IVK45 JFD45:JFG45 JOZ45:JPC45 JYV45:JYY45 KIR45:KIU45 KSN45:KSQ45 LCJ45:LCM45 LMF45:LMI45 LWB45:LWE45 MFX45:MGA45 MPT45:MPW45 MZP45:MZS45 NJL45:NJO45 NTH45:NTK45 ODD45:ODG45 OMZ45:ONC45 OWV45:OWY45 PGR45:PGU45 PQN45:PQQ45 QAJ45:QAM45 QKF45:QKI45 QUB45:QUE45 RDX45:REA45 RNT45:RNW45 RXP45:RXS45 SHL45:SHO45 SRH45:SRK45 TBD45:TBG45 TKZ45:TLC45 TUV45:TUY45 UER45:UEU45 UON45:UOQ45 UYJ45:UYM45 VIF45:VII45 VSB45:VSE45 WBX45:WCA45 WLT45:WLW45 G45">
      <formula1>0</formula1>
    </dataValidation>
    <dataValidation type="whole" operator="lessThanOrEqual" allowBlank="1" showInputMessage="1" showErrorMessage="1" error="въведете цяло отрицателно число" sqref="D8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WVP82:WVS82 JD82:JG82 SZ82:TC82 ACV82:ACY82 AMR82:AMU82 AWN82:AWQ82 BGJ82:BGM82 BQF82:BQI82 CAB82:CAE82 CJX82:CKA82 CTT82:CTW82 DDP82:DDS82 DNL82:DNO82 DXH82:DXK82 EHD82:EHG82 EQZ82:ERC82 FAV82:FAY82 FKR82:FKU82 FUN82:FUQ82 GEJ82:GEM82 GOF82:GOI82 GYB82:GYE82 HHX82:HIA82 HRT82:HRW82 IBP82:IBS82 ILL82:ILO82 IVH82:IVK82 JFD82:JFG82 JOZ82:JPC82 JYV82:JYY82 KIR82:KIU82 KSN82:KSQ82 LCJ82:LCM82 LMF82:LMI82 LWB82:LWE82 MFX82:MGA82 MPT82:MPW82 MZP82:MZS82 NJL82:NJO82 NTH82:NTK82 ODD82:ODG82 OMZ82:ONC82 OWV82:OWY82 PGR82:PGU82 PQN82:PQQ82 QAJ82:QAM82 QKF82:QKI82 QUB82:QUE82 RDX82:REA82 RNT82:RNW82 RXP82:RXS82 SHL82:SHO82 SRH82:SRK82 TBD82:TBG82 TKZ82:TLC82 TUV82:TUY82 UER82:UEU82 UON82:UOQ82 UYJ82:UYM82 VIF82:VII82 VSB82:VSE82 WBX82:WCA82 WLT82:WLW82 G82">
      <formula1>0</formula1>
    </dataValidation>
    <dataValidation type="whole" operator="greaterThanOrEqual" allowBlank="1" showInputMessage="1" showErrorMessage="1" error="въведете цяло положително число" sqref="D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WVP81:WVS81 JD81:JG81 SZ81:TC81 ACV81:ACY81 AMR81:AMU81 AWN81:AWQ81 BGJ81:BGM81 BQF81:BQI81 CAB81:CAE81 CJX81:CKA81 CTT81:CTW81 DDP81:DDS81 DNL81:DNO81 DXH81:DXK81 EHD81:EHG81 EQZ81:ERC81 FAV81:FAY81 FKR81:FKU81 FUN81:FUQ81 GEJ81:GEM81 GOF81:GOI81 GYB81:GYE81 HHX81:HIA81 HRT81:HRW81 IBP81:IBS81 ILL81:ILO81 IVH81:IVK81 JFD81:JFG81 JOZ81:JPC81 JYV81:JYY81 KIR81:KIU81 KSN81:KSQ81 LCJ81:LCM81 LMF81:LMI81 LWB81:LWE81 MFX81:MGA81 MPT81:MPW81 MZP81:MZS81 NJL81:NJO81 NTH81:NTK81 ODD81:ODG81 OMZ81:ONC81 OWV81:OWY81 PGR81:PGU81 PQN81:PQQ81 QAJ81:QAM81 QKF81:QKI81 QUB81:QUE81 RDX81:REA81 RNT81:RNW81 RXP81:RXS81 SHL81:SHO81 SRH81:SRK81 TBD81:TBG81 TKZ81:TLC81 TUV81:TUY81 UER81:UEU81 UON81:UOQ81 UYJ81:UYM81 VIF81:VII81 VSB81:VSE81 WBX81:WCA81 WLT81:WLW81 G81">
      <formula1>0</formula1>
    </dataValidation>
    <dataValidation type="whole" allowBlank="1" showInputMessage="1" showErrorMessage="1" error="въведете цяло число" sqref="D83:D87 JB83:JB87 SX83:SX87 ACT83:ACT87 AMP83:AMP87 AWL83:AWL87 BGH83:BGH87 BQD83:BQD87 BZZ83:BZZ87 CJV83:CJV87 CTR83:CTR87 DDN83:DDN87 DNJ83:DNJ87 DXF83:DXF87 EHB83:EHB87 EQX83:EQX87 FAT83:FAT87 FKP83:FKP87 FUL83:FUL87 GEH83:GEH87 GOD83:GOD87 GXZ83:GXZ87 HHV83:HHV87 HRR83:HRR87 IBN83:IBN87 ILJ83:ILJ87 IVF83:IVF87 JFB83:JFB87 JOX83:JOX87 JYT83:JYT87 KIP83:KIP87 KSL83:KSL87 LCH83:LCH87 LMD83:LMD87 LVZ83:LVZ87 MFV83:MFV87 MPR83:MPR87 MZN83:MZN87 NJJ83:NJJ87 NTF83:NTF87 ODB83:ODB87 OMX83:OMX87 OWT83:OWT87 PGP83:PGP87 PQL83:PQL87 QAH83:QAH87 QKD83:QKD87 QTZ83:QTZ87 RDV83:RDV87 RNR83:RNR87 RXN83:RXN87 SHJ83:SHJ87 SRF83:SRF87 TBB83:TBB87 TKX83:TKX87 TUT83:TUT87 UEP83:UEP87 UOL83:UOL87 UYH83:UYH87 VID83:VID87 VRZ83:VRZ87 WBV83:WBV87 WLR83:WLR87 WVN83:WVN87 J15:J87 JD83:JG87 SZ83:TC87 ACV83:ACY87 AMR83:AMU87 AWN83:AWQ87 BGJ83:BGM87 BQF83:BQI87 CAB83:CAE87 CJX83:CKA87 CTT83:CTW87 DDP83:DDS87 DNL83:DNO87 DXH83:DXK87 EHD83:EHG87 EQZ83:ERC87 FAV83:FAY87 FKR83:FKU87 FUN83:FUQ87 GEJ83:GEM87 GOF83:GOI87 GYB83:GYE87 HHX83:HIA87 HRT83:HRW87 IBP83:IBS87 ILL83:ILO87 IVH83:IVK87 JFD83:JFG87 JOZ83:JPC87 JYV83:JYY87 KIR83:KIU87 KSN83:KSQ87 LCJ83:LCM87 LMF83:LMI87 LWB83:LWE87 MFX83:MGA87 MPT83:MPW87 MZP83:MZS87 NJL83:NJO87 NTH83:NTK87 ODD83:ODG87 OMZ83:ONC87 OWV83:OWY87 PGR83:PGU87 PQN83:PQQ87 QAJ83:QAM87 QKF83:QKI87 QUB83:QUE87 RDX83:REA87 RNT83:RNW87 RXP83:RXS87 SHL83:SHO87 SRH83:SRK87 TBD83:TBG87 TKZ83:TLC87 TUV83:TUY87 UER83:UEU87 UON83:UOQ87 UYJ83:UYM87 VIF83:VII87 VSB83:VSE87 WBX83:WCA87 WLT83:WLW87 WVP83:WVS87 D46:D80 JB46:JB80 SX46:SX80 ACT46:ACT80 AMP46:AMP80 AWL46:AWL80 BGH46:BGH80 BQD46:BQD80 BZZ46:BZZ80 CJV46:CJV80 CTR46:CTR80 DDN46:DDN80 DNJ46:DNJ80 DXF46:DXF80 EHB46:EHB80 EQX46:EQX80 FAT46:FAT80 FKP46:FKP80 FUL46:FUL80 GEH46:GEH80 GOD46:GOD80 GXZ46:GXZ80 HHV46:HHV80 HRR46:HRR80 IBN46:IBN80 ILJ46:ILJ80 IVF46:IVF80 JFB46:JFB80 JOX46:JOX80 JYT46:JYT80 KIP46:KIP80 KSL46:KSL80 LCH46:LCH80 LMD46:LMD80 LVZ46:LVZ80 MFV46:MFV80 MPR46:MPR80 MZN46:MZN80 NJJ46:NJJ80 NTF46:NTF80 ODB46:ODB80 OMX46:OMX80 OWT46:OWT80 PGP46:PGP80 PQL46:PQL80 QAH46:QAH80 QKD46:QKD80 QTZ46:QTZ80 RDV46:RDV80 RNR46:RNR80 RXN46:RXN80 SHJ46:SHJ80 SRF46:SRF80 TBB46:TBB80 TKX46:TKX80 TUT46:TUT80 UEP46:UEP80 UOL46:UOL80 UYH46:UYH80 VID46:VID80 VRZ46:VRZ80 WBV46:WBV80 WLR46:WLR80 WVN46:WVN80 D27:D44 JB27:JB44 SX27:SX44 ACT27:ACT44 AMP27:AMP44 AWL27:AWL44 BGH27:BGH44 BQD27:BQD44 BZZ27:BZZ44 CJV27:CJV44 CTR27:CTR44 DDN27:DDN44 DNJ27:DNJ44 DXF27:DXF44 EHB27:EHB44 EQX27:EQX44 FAT27:FAT44 FKP27:FKP44 FUL27:FUL44 GEH27:GEH44 GOD27:GOD44 GXZ27:GXZ44 HHV27:HHV44 HRR27:HRR44 IBN27:IBN44 ILJ27:ILJ44 IVF27:IVF44 JFB27:JFB44 JOX27:JOX44 JYT27:JYT44 KIP27:KIP44 KSL27:KSL44 LCH27:LCH44 LMD27:LMD44 LVZ27:LVZ44 MFV27:MFV44 MPR27:MPR44 MZN27:MZN44 NJJ27:NJJ44 NTF27:NTF44 ODB27:ODB44 OMX27:OMX44 OWT27:OWT44 PGP27:PGP44 PQL27:PQL44 QAH27:QAH44 QKD27:QKD44 QTZ27:QTZ44 RDV27:RDV44 RNR27:RNR44 RXN27:RXN44 SHJ27:SHJ44 SRF27:SRF44 TBB27:TBB44 TKX27:TKX44 TUT27:TUT44 UEP27:UEP44 UOL27:UOL44 UYH27:UYH44 VID27:VID44 VRZ27:VRZ44 WBV27:WBV44 WLR27:WLR44 WVN27:WVN44 D15:D25 JB15:JB25 SX15:SX25 ACT15:ACT25 AMP15:AMP25 AWL15:AWL25 BGH15:BGH25 BQD15:BQD25 BZZ15:BZZ25 CJV15:CJV25 CTR15:CTR25 DDN15:DDN25 DNJ15:DNJ25 DXF15:DXF25 EHB15:EHB25 EQX15:EQX25 FAT15:FAT25 FKP15:FKP25 FUL15:FUL25 GEH15:GEH25 GOD15:GOD25 GXZ15:GXZ25 HHV15:HHV25 HRR15:HRR25 IBN15:IBN25 ILJ15:ILJ25 IVF15:IVF25 JFB15:JFB25 JOX15:JOX25 JYT15:JYT25 KIP15:KIP25 KSL15:KSL25 LCH15:LCH25 LMD15:LMD25 LVZ15:LVZ25 MFV15:MFV25 MPR15:MPR25 MZN15:MZN25 NJJ15:NJJ25 NTF15:NTF25 ODB15:ODB25 OMX15:OMX25 OWT15:OWT25 PGP15:PGP25 PQL15:PQL25 QAH15:QAH25 QKD15:QKD25 QTZ15:QTZ25 RDV15:RDV25 RNR15:RNR25 RXN15:RXN25 SHJ15:SHJ25 SRF15:SRF25 TBB15:TBB25 TKX15:TKX25 TUT15:TUT25 UEP15:UEP25 UOL15:UOL25 UYH15:UYH25 VID15:VID25 VRZ15:VRZ25 WBV15:WBV25 WLR15:WLR25 WVN15:WVN25 D96:E96 JD46:JG80 SZ46:TC80 ACV46:ACY80 AMR46:AMU80 AWN46:AWQ80 BGJ46:BGM80 BQF46:BQI80 CAB46:CAE80 CJX46:CKA80 CTT46:CTW80 DDP46:DDS80 DNL46:DNO80 DXH46:DXK80 EHD46:EHG80 EQZ46:ERC80 FAV46:FAY80 FKR46:FKU80 FUN46:FUQ80 GEJ46:GEM80 GOF46:GOI80 GYB46:GYE80 HHX46:HIA80 HRT46:HRW80 IBP46:IBS80 ILL46:ILO80 IVH46:IVK80 JFD46:JFG80 JOZ46:JPC80 JYV46:JYY80 KIR46:KIU80 KSN46:KSQ80 LCJ46:LCM80 LMF46:LMI80 LWB46:LWE80 MFX46:MGA80 MPT46:MPW80 MZP46:MZS80 NJL46:NJO80 NTH46:NTK80 ODD46:ODG80 OMZ46:ONC80 OWV46:OWY80 PGR46:PGU80 PQN46:PQQ80 QAJ46:QAM80 QKF46:QKI80 QUB46:QUE80 RDX46:REA80 RNT46:RNW80 RXP46:RXS80 SHL46:SHO80 SRH46:SRK80 TBD46:TBG80 TKZ46:TLC80 TUV46:TUY80 UER46:UEU80 UON46:UOQ80 UYJ46:UYM80 VIF46:VII80 VSB46:VSE80 WBX46:WCA80 WLT46:WLW80 WVP46:WVS80 M60:O67 JH60:JJ67 TD60:TF67 ACZ60:ADB67 AMV60:AMX67 AWR60:AWT67 BGN60:BGP67 BQJ60:BQL67 CAF60:CAH67 CKB60:CKD67 CTX60:CTZ67 DDT60:DDV67 DNP60:DNR67 DXL60:DXN67 EHH60:EHJ67 ERD60:ERF67 FAZ60:FBB67 FKV60:FKX67 FUR60:FUT67 GEN60:GEP67 GOJ60:GOL67 GYF60:GYH67 HIB60:HID67 HRX60:HRZ67 IBT60:IBV67 ILP60:ILR67 IVL60:IVN67 JFH60:JFJ67 JPD60:JPF67 JYZ60:JZB67 KIV60:KIX67 KSR60:KST67 LCN60:LCP67 LMJ60:LML67 LWF60:LWH67 MGB60:MGD67 MPX60:MPZ67 MZT60:MZV67 NJP60:NJR67 NTL60:NTN67 ODH60:ODJ67 OND60:ONF67 OWZ60:OXB67 PGV60:PGX67 PQR60:PQT67 QAN60:QAP67 QKJ60:QKL67 QUF60:QUH67 REB60:RED67 RNX60:RNZ67 RXT60:RXV67 SHP60:SHR67 SRL60:SRN67 TBH60:TBJ67 TLD60:TLF67 TUZ60:TVB67 UEV60:UEX67 UOR60:UOT67 UYN60:UYP67 VIJ60:VIL67 VSF60:VSH67 WCB60:WCD67 WLX60:WLZ67 WVT60:WVV67 L15:L87 JD27:JG44 SZ27:TC44 ACV27:ACY44 AMR27:AMU44 AWN27:AWQ44 BGJ27:BGM44 BQF27:BQI44 CAB27:CAE44 CJX27:CKA44 CTT27:CTW44 DDP27:DDS44 DNL27:DNO44 DXH27:DXK44 EHD27:EHG44 EQZ27:ERC44 FAV27:FAY44 FKR27:FKU44 FUN27:FUQ44 GEJ27:GEM44 GOF27:GOI44 GYB27:GYE44 HHX27:HIA44 HRT27:HRW44 IBP27:IBS44 ILL27:ILO44 IVH27:IVK44 JFD27:JFG44 JOZ27:JPC44 JYV27:JYY44 KIR27:KIU44 KSN27:KSQ44 LCJ27:LCM44 LMF27:LMI44 LWB27:LWE44 MFX27:MGA44 MPT27:MPW44 MZP27:MZS44 NJL27:NJO44 NTH27:NTK44 ODD27:ODG44 OMZ27:ONC44 OWV27:OWY44 PGR27:PGU44 PQN27:PQQ44 QAJ27:QAM44 QKF27:QKI44 QUB27:QUE44 RDX27:REA44 RNT27:RNW44 RXP27:RXS44 SHL27:SHO44 SRH27:SRK44 TBD27:TBG44 TKZ27:TLC44 TUV27:TUY44 UER27:UEU44 UON27:UOQ44 UYJ27:UYM44 VIF27:VII44 VSB27:VSE44 WBX27:WCA44 WLT27:WLW44 WVP27:WVS44 G96:H96 JD15:JG25 SZ15:TC25 ACV15:ACY25 AMR15:AMU25 AWN15:AWQ25 BGJ15:BGM25 BQF15:BQI25 CAB15:CAE25 CJX15:CKA25 CTT15:CTW25 DDP15:DDS25 DNL15:DNO25 DXH15:DXK25 EHD15:EHG25 EQZ15:ERC25 FAV15:FAY25 FKR15:FKU25 FUN15:FUQ25 GEJ15:GEM25 GOF15:GOI25 GYB15:GYE25 HHX15:HIA25 HRT15:HRW25 IBP15:IBS25 ILL15:ILO25 IVH15:IVK25 JFD15:JFG25 JOZ15:JPC25 JYV15:JYY25 KIR15:KIU25 KSN15:KSQ25 LCJ15:LCM25 LMF15:LMI25 LWB15:LWE25 MFX15:MGA25 MPT15:MPW25 MZP15:MZS25 NJL15:NJO25 NTH15:NTK25 ODD15:ODG25 OMZ15:ONC25 OWV15:OWY25 PGR15:PGU25 PQN15:PQQ25 QAJ15:QAM25 QKF15:QKI25 QUB15:QUE25 RDX15:REA25 RNT15:RNW25 RXP15:RXS25 SHL15:SHO25 SRH15:SRK25 TBD15:TBG25 TKZ15:TLC25 TUV15:TUY25 UER15:UEU25 UON15:UOQ25 UYJ15:UYM25 VIF15:VII25 VSB15:VSE25 WBX15:WCA25 WLT15:WLW25 WVP15:WVS25 JC15:JC87 SY15:SY87 ACU15:ACU87 AMQ15:AMQ87 AWM15:AWM87 BGI15:BGI87 BQE15:BQE87 CAA15:CAA87 CJW15:CJW87 CTS15:CTS87 DDO15:DDO87 DNK15:DNK87 DXG15:DXG87 EHC15:EHC87 EQY15:EQY87 FAU15:FAU87 FKQ15:FKQ87 FUM15:FUM87 GEI15:GEI87 GOE15:GOE87 GYA15:GYA87 HHW15:HHW87 HRS15:HRS87 IBO15:IBO87 ILK15:ILK87 IVG15:IVG87 JFC15:JFC87 JOY15:JOY87 JYU15:JYU87 KIQ15:KIQ87 KSM15:KSM87 LCI15:LCI87 LME15:LME87 LWA15:LWA87 MFW15:MFW87 MPS15:MPS87 MZO15:MZO87 NJK15:NJK87 NTG15:NTG87 ODC15:ODC87 OMY15:OMY87 OWU15:OWU87 PGQ15:PGQ87 PQM15:PQM87 QAI15:QAI87 QKE15:QKE87 QUA15:QUA87 RDW15:RDW87 RNS15:RNS87 RXO15:RXO87 SHK15:SHK87 SRG15:SRG87 TBC15:TBC87 TKY15:TKY87 TUU15:TUU87 UEQ15:UEQ87 UOM15:UOM87 UYI15:UYI87 VIE15:VIE87 VSA15:VSA87 WBW15:WBW87 WLS15:WLS87 WVO15:WVO87 WVN96:WVS96 JB96:JG96 SX96:TC96 ACT96:ACY96 AMP96:AMU96 AWL96:AWQ96 BGH96:BGM96 BQD96:BQI96 BZZ96:CAE96 CJV96:CKA96 CTR96:CTW96 DDN96:DDS96 DNJ96:DNO96 DXF96:DXK96 EHB96:EHG96 EQX96:ERC96 FAT96:FAY96 FKP96:FKU96 FUL96:FUQ96 GEH96:GEM96 GOD96:GOI96 GXZ96:GYE96 HHV96:HIA96 HRR96:HRW96 IBN96:IBS96 ILJ96:ILO96 IVF96:IVK96 JFB96:JFG96 JOX96:JPC96 JYT96:JYY96 KIP96:KIU96 KSL96:KSQ96 LCH96:LCM96 LMD96:LMI96 LVZ96:LWE96 MFV96:MGA96 MPR96:MPW96 MZN96:MZS96 NJJ96:NJO96 NTF96:NTK96 ODB96:ODG96 OMX96:ONC96 OWT96:OWY96 PGP96:PGU96 PQL96:PQQ96 QAH96:QAM96 QKD96:QKI96 QTZ96:QUE96 RDV96:REA96 RNR96:RNW96 RXN96:RXS96 SHJ96:SHO96 SRF96:SRK96 TBB96:TBG96 TKX96:TLC96 TUT96:TUY96 UEP96:UEU96 UOL96:UOQ96 UYH96:UYM96 VID96:VII96 VRZ96:VSE96 WBV96:WCA96 WLR96:WLW96 J96 E15:E87 G15:G25 G27:G44 H15:H87 G83:G87 G46:G80 L96">
      <formula1>-10000000000000000</formula1>
      <formula2>10000000000000000</formula2>
    </dataValidation>
    <dataValidation type="whole" operator="lessThanOrEqual" allowBlank="1" showInputMessage="1" showErrorMessage="1" sqref="M82:O82 JH82:JJ82 TD82:TF82 ACZ82:ADB82 AMV82:AMX82 AWR82:AWT82 BGN82:BGP82 BQJ82:BQL82 CAF82:CAH82 CKB82:CKD82 CTX82:CTZ82 DDT82:DDV82 DNP82:DNR82 DXL82:DXN82 EHH82:EHJ82 ERD82:ERF82 FAZ82:FBB82 FKV82:FKX82 FUR82:FUT82 GEN82:GEP82 GOJ82:GOL82 GYF82:GYH82 HIB82:HID82 HRX82:HRZ82 IBT82:IBV82 ILP82:ILR82 IVL82:IVN82 JFH82:JFJ82 JPD82:JPF82 JYZ82:JZB82 KIV82:KIX82 KSR82:KST82 LCN82:LCP82 LMJ82:LML82 LWF82:LWH82 MGB82:MGD82 MPX82:MPZ82 MZT82:MZV82 NJP82:NJR82 NTL82:NTN82 ODH82:ODJ82 OND82:ONF82 OWZ82:OXB82 PGV82:PGX82 PQR82:PQT82 QAN82:QAP82 QKJ82:QKL82 QUF82:QUH82 REB82:RED82 RNX82:RNZ82 RXT82:RXV82 SHP82:SHR82 SRL82:SRN82 TBH82:TBJ82 TLD82:TLF82 TUZ82:TVB82 UEV82:UEX82 UOR82:UOT82 UYN82:UYP82 VIJ82:VIL82 VSF82:VSH82 WCB82:WCD82 WLX82:WLZ82 WVT82:WVV82">
      <formula1>0</formula1>
    </dataValidation>
    <dataValidation type="whole" operator="greaterThanOrEqual" allowBlank="1" showInputMessage="1" showErrorMessage="1" sqref="M81:O81 JH81:JJ81 TD81:TF81 ACZ81:ADB81 AMV81:AMX81 AWR81:AWT81 BGN81:BGP81 BQJ81:BQL81 CAF81:CAH81 CKB81:CKD81 CTX81:CTZ81 DDT81:DDV81 DNP81:DNR81 DXL81:DXN81 EHH81:EHJ81 ERD81:ERF81 FAZ81:FBB81 FKV81:FKX81 FUR81:FUT81 GEN81:GEP81 GOJ81:GOL81 GYF81:GYH81 HIB81:HID81 HRX81:HRZ81 IBT81:IBV81 ILP81:ILR81 IVL81:IVN81 JFH81:JFJ81 JPD81:JPF81 JYZ81:JZB81 KIV81:KIX81 KSR81:KST81 LCN81:LCP81 LMJ81:LML81 LWF81:LWH81 MGB81:MGD81 MPX81:MPZ81 MZT81:MZV81 NJP81:NJR81 NTL81:NTN81 ODH81:ODJ81 OND81:ONF81 OWZ81:OXB81 PGV81:PGX81 PQR81:PQT81 QAN81:QAP81 QKJ81:QKL81 QUF81:QUH81 REB81:RED81 RNX81:RNZ81 RXT81:RXV81 SHP81:SHR81 SRL81:SRN81 TBH81:TBJ81 TLD81:TLF81 TUZ81:TVB81 UEV81:UEX81 UOR81:UOT81 UYN81:UYP81 VIJ81:VIL81 VSF81:VSH81 WCB81:WCD81 WLX81:WLZ81 WVT81:WVV81">
      <formula1>0</formula1>
    </dataValidation>
    <dataValidation type="list" allowBlank="1" showInputMessage="1" showErrorMessage="1" sqref="J8">
      <formula1>$T$13:$T$16</formula1>
    </dataValidation>
  </dataValidations>
  <pageMargins left="0.16" right="0.15748031496062992" top="0.25" bottom="0.19" header="0.19685039370078741" footer="0.15748031496062992"/>
  <pageSetup paperSize="9" scale="80" orientation="landscape" r:id="rId1"/>
  <rowBreaks count="1" manualBreakCount="1">
    <brk id="49"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74"/>
  <sheetViews>
    <sheetView showZeros="0" topLeftCell="A3" workbookViewId="0">
      <pane xSplit="2" ySplit="13" topLeftCell="C16" activePane="bottomRight" state="frozen"/>
      <selection activeCell="A3" sqref="A3"/>
      <selection pane="topRight" activeCell="E3" sqref="E3"/>
      <selection pane="bottomLeft" activeCell="A17" sqref="A17"/>
      <selection pane="bottomRight" activeCell="D97" sqref="D97:E97"/>
    </sheetView>
  </sheetViews>
  <sheetFormatPr defaultRowHeight="15"/>
  <cols>
    <col min="1" max="1" width="3.7109375" style="284" customWidth="1"/>
    <col min="2" max="2" width="75.7109375" style="284" customWidth="1"/>
    <col min="3" max="3" width="0.7109375" style="284" customWidth="1"/>
    <col min="4" max="5" width="17.140625" style="284" customWidth="1"/>
    <col min="6" max="6" width="0.7109375" style="284" customWidth="1"/>
    <col min="7" max="8" width="17.140625" style="284" customWidth="1"/>
    <col min="9" max="9" width="0.7109375" style="284" customWidth="1"/>
    <col min="10" max="10" width="17.140625" style="284" customWidth="1"/>
    <col min="11" max="11" width="0.7109375" style="284" customWidth="1"/>
    <col min="12" max="12" width="17.140625" style="284" customWidth="1"/>
    <col min="13" max="15" width="0" style="284" hidden="1" customWidth="1"/>
    <col min="16" max="16" width="3.5703125" style="284" customWidth="1"/>
    <col min="17" max="17" width="55.85546875" style="284" customWidth="1"/>
    <col min="18" max="18" width="3.140625" style="284" customWidth="1"/>
    <col min="19" max="16384" width="9.140625" style="284"/>
  </cols>
  <sheetData>
    <row r="1" spans="1:27" s="5" customFormat="1" ht="15.75">
      <c r="A1" s="8"/>
      <c r="B1" s="126"/>
      <c r="C1" s="127"/>
      <c r="D1" s="2"/>
      <c r="E1" s="127"/>
      <c r="F1" s="127"/>
      <c r="G1" s="127"/>
      <c r="H1" s="2"/>
      <c r="I1" s="127"/>
      <c r="J1" s="2"/>
      <c r="K1" s="127"/>
      <c r="L1" s="2"/>
      <c r="P1" s="1"/>
      <c r="S1" s="6"/>
    </row>
    <row r="2" spans="1:27" s="5" customFormat="1" ht="9" hidden="1" customHeight="1">
      <c r="A2" s="8"/>
      <c r="B2" s="128"/>
      <c r="C2" s="2"/>
      <c r="D2" s="2"/>
      <c r="E2" s="2"/>
      <c r="F2" s="2"/>
      <c r="G2" s="2"/>
      <c r="H2" s="2"/>
      <c r="I2" s="2"/>
      <c r="J2" s="2"/>
      <c r="K2" s="2"/>
      <c r="L2" s="2"/>
      <c r="M2" s="8"/>
      <c r="N2" s="8"/>
      <c r="O2" s="8"/>
      <c r="P2" s="1"/>
      <c r="S2" s="6"/>
    </row>
    <row r="3" spans="1:27" s="5" customFormat="1" ht="15.75" customHeight="1">
      <c r="A3" s="8"/>
      <c r="B3" s="311" t="s">
        <v>143</v>
      </c>
      <c r="C3" s="1"/>
      <c r="D3" s="342" t="s">
        <v>141</v>
      </c>
      <c r="E3" s="343" t="s">
        <v>107</v>
      </c>
      <c r="F3" s="1"/>
      <c r="G3" s="344" t="s">
        <v>150</v>
      </c>
      <c r="H3" s="344"/>
      <c r="I3" s="1"/>
      <c r="J3" s="345" t="s">
        <v>142</v>
      </c>
      <c r="K3" s="1"/>
      <c r="L3" s="308"/>
      <c r="M3" s="8"/>
      <c r="N3" s="8"/>
      <c r="O3" s="8"/>
      <c r="P3" s="1"/>
      <c r="S3" s="6"/>
    </row>
    <row r="4" spans="1:27" s="225" customFormat="1" ht="20.25" customHeight="1">
      <c r="A4" s="8"/>
      <c r="B4" s="460" t="str">
        <f>+'Cash-Flow-2015-Leva'!B4</f>
        <v>Министерство на здравеопазването</v>
      </c>
      <c r="C4" s="7"/>
      <c r="D4" s="460" t="str">
        <f>+'Cash-Flow-2015-Leva'!D4</f>
        <v>000695317</v>
      </c>
      <c r="E4" s="460">
        <f>+'Cash-Flow-2015-Leva'!E4</f>
        <v>1600</v>
      </c>
      <c r="F4" s="309"/>
      <c r="G4" s="524" t="str">
        <f>+'Cash-Flow-2015-Leva'!G4:H4</f>
        <v>www.mh.government.bg</v>
      </c>
      <c r="H4" s="525"/>
      <c r="I4" s="308"/>
      <c r="J4" s="519">
        <f>+'Cash-Flow-2015-Leva'!J4:L4</f>
        <v>0</v>
      </c>
      <c r="K4" s="520"/>
      <c r="L4" s="521"/>
      <c r="M4" s="127"/>
      <c r="N4" s="2"/>
      <c r="O4" s="310"/>
      <c r="P4" s="310"/>
      <c r="Q4" s="5"/>
    </row>
    <row r="5" spans="1:27" s="225" customFormat="1" ht="4.5" customHeight="1">
      <c r="A5" s="8"/>
      <c r="B5" s="311"/>
      <c r="C5" s="7"/>
      <c r="D5" s="312"/>
      <c r="E5" s="310"/>
      <c r="F5" s="309"/>
      <c r="G5" s="310"/>
      <c r="H5" s="310"/>
      <c r="I5" s="309"/>
      <c r="J5" s="308"/>
      <c r="K5" s="1"/>
      <c r="L5" s="308"/>
      <c r="M5" s="2"/>
      <c r="N5" s="2"/>
      <c r="O5" s="310"/>
      <c r="P5" s="310"/>
      <c r="Q5" s="5"/>
    </row>
    <row r="6" spans="1:27" s="225" customFormat="1" ht="19.5" customHeight="1">
      <c r="A6" s="8"/>
      <c r="B6" s="346" t="s">
        <v>146</v>
      </c>
      <c r="C6" s="7"/>
      <c r="D6" s="346"/>
      <c r="E6" s="347"/>
      <c r="F6" s="347"/>
      <c r="G6" s="347"/>
      <c r="H6" s="347"/>
      <c r="I6" s="309"/>
      <c r="J6" s="348"/>
      <c r="K6" s="348"/>
      <c r="L6" s="348"/>
      <c r="M6" s="1"/>
      <c r="N6" s="308"/>
      <c r="O6" s="310"/>
      <c r="P6" s="310"/>
      <c r="Q6" s="5"/>
    </row>
    <row r="7" spans="1:27" s="225" customFormat="1" ht="2.25" customHeight="1">
      <c r="A7" s="309"/>
      <c r="B7" s="309"/>
      <c r="C7" s="309"/>
      <c r="D7" s="309"/>
      <c r="E7" s="313"/>
      <c r="F7" s="309"/>
      <c r="G7" s="313"/>
      <c r="H7" s="314"/>
      <c r="I7" s="309"/>
      <c r="J7" s="310"/>
      <c r="K7" s="310"/>
      <c r="L7" s="309"/>
      <c r="M7" s="310"/>
      <c r="N7" s="310"/>
      <c r="O7" s="310"/>
      <c r="P7" s="310"/>
      <c r="Q7" s="124"/>
      <c r="R7" s="124"/>
    </row>
    <row r="8" spans="1:27" s="5" customFormat="1" ht="18.75" customHeight="1" thickBot="1">
      <c r="A8" s="8"/>
      <c r="B8" s="346" t="s">
        <v>145</v>
      </c>
      <c r="C8" s="7"/>
      <c r="D8" s="312"/>
      <c r="E8" s="312"/>
      <c r="F8" s="7"/>
      <c r="G8" s="312"/>
      <c r="H8" s="349"/>
      <c r="I8" s="7"/>
      <c r="J8" s="350" t="str">
        <f>+'Cash-Flow-2015-Leva'!J8</f>
        <v>31.12.2015 г.</v>
      </c>
      <c r="K8" s="7"/>
      <c r="L8" s="315" t="s">
        <v>151</v>
      </c>
      <c r="M8" s="2"/>
      <c r="N8" s="2"/>
      <c r="O8" s="2"/>
      <c r="P8" s="1"/>
      <c r="Q8" s="124"/>
      <c r="R8" s="124"/>
      <c r="S8" s="4"/>
      <c r="T8" s="4"/>
      <c r="U8" s="4"/>
      <c r="V8" s="4"/>
      <c r="Y8" s="6"/>
    </row>
    <row r="9" spans="1:27" s="5" customFormat="1" ht="3.75" customHeight="1" thickBot="1">
      <c r="A9" s="8"/>
      <c r="B9" s="316"/>
      <c r="C9" s="7"/>
      <c r="D9" s="317"/>
      <c r="E9" s="317"/>
      <c r="F9" s="7"/>
      <c r="G9" s="317"/>
      <c r="H9" s="317"/>
      <c r="I9" s="7"/>
      <c r="J9" s="317"/>
      <c r="K9" s="7"/>
      <c r="L9" s="317"/>
      <c r="M9" s="318"/>
      <c r="N9" s="318"/>
      <c r="O9" s="9"/>
      <c r="P9" s="319"/>
      <c r="Q9" s="124"/>
      <c r="R9" s="124"/>
      <c r="S9" s="4"/>
      <c r="T9" s="4"/>
      <c r="U9" s="4"/>
      <c r="V9" s="4"/>
      <c r="W9" s="4"/>
      <c r="X9" s="4"/>
      <c r="Y9" s="6"/>
      <c r="Z9" s="4"/>
      <c r="AA9" s="4"/>
    </row>
    <row r="10" spans="1:27" s="5" customFormat="1" ht="62.25" customHeight="1">
      <c r="A10" s="8"/>
      <c r="B10" s="183"/>
      <c r="C10" s="7"/>
      <c r="D10" s="450" t="s">
        <v>223</v>
      </c>
      <c r="E10" s="446" t="s">
        <v>215</v>
      </c>
      <c r="F10" s="7"/>
      <c r="G10" s="438" t="s">
        <v>216</v>
      </c>
      <c r="H10" s="439" t="s">
        <v>217</v>
      </c>
      <c r="I10" s="7"/>
      <c r="J10" s="441" t="s">
        <v>218</v>
      </c>
      <c r="K10" s="7"/>
      <c r="L10" s="444" t="s">
        <v>219</v>
      </c>
      <c r="M10" s="129"/>
      <c r="N10" s="10"/>
      <c r="O10" s="10"/>
      <c r="P10" s="334"/>
      <c r="Q10" s="124"/>
      <c r="R10" s="124"/>
      <c r="S10" s="4"/>
      <c r="T10" s="4"/>
      <c r="U10" s="4"/>
      <c r="V10" s="4"/>
      <c r="W10" s="4"/>
      <c r="X10" s="4"/>
      <c r="Y10" s="4"/>
      <c r="Z10" s="4"/>
      <c r="AA10" s="4"/>
    </row>
    <row r="11" spans="1:27" s="5" customFormat="1" ht="18" customHeight="1" thickBot="1">
      <c r="A11" s="8"/>
      <c r="B11" s="285" t="s">
        <v>1</v>
      </c>
      <c r="C11" s="7"/>
      <c r="D11" s="451">
        <f>+'Cash-Flow-2015-Leva'!D11</f>
        <v>2015</v>
      </c>
      <c r="E11" s="443" t="str">
        <f>+'Cash-Flow-2015-Leva'!E11</f>
        <v>31.12.2015 г.</v>
      </c>
      <c r="F11" s="7"/>
      <c r="G11" s="440">
        <f>+'Cash-Flow-2015-Leva'!G11</f>
        <v>2015</v>
      </c>
      <c r="H11" s="440" t="str">
        <f>+'Cash-Flow-2015-Leva'!H11</f>
        <v>31.12.2015 г.</v>
      </c>
      <c r="I11" s="7"/>
      <c r="J11" s="442" t="str">
        <f>+'Cash-Flow-2015-Leva'!J11</f>
        <v>31.12.2015 г.</v>
      </c>
      <c r="K11" s="7"/>
      <c r="L11" s="445" t="str">
        <f>+'Cash-Flow-2015-Leva'!L11</f>
        <v>31.12.2015 г.</v>
      </c>
      <c r="M11" s="130" t="s">
        <v>2</v>
      </c>
      <c r="N11" s="12" t="s">
        <v>2</v>
      </c>
      <c r="O11" s="12"/>
      <c r="P11" s="335"/>
      <c r="Q11" s="124"/>
      <c r="R11" s="124"/>
      <c r="S11" s="4"/>
      <c r="T11" s="4"/>
      <c r="U11" s="4"/>
      <c r="V11" s="4"/>
      <c r="W11" s="4"/>
      <c r="X11" s="4"/>
      <c r="Y11" s="4"/>
      <c r="Z11" s="4"/>
      <c r="AA11" s="4"/>
    </row>
    <row r="12" spans="1:27" s="5" customFormat="1" ht="15.75" hidden="1">
      <c r="A12" s="8"/>
      <c r="B12" s="184"/>
      <c r="C12" s="7"/>
      <c r="D12" s="13"/>
      <c r="E12" s="13"/>
      <c r="F12" s="7"/>
      <c r="G12" s="13"/>
      <c r="H12" s="13"/>
      <c r="I12" s="7"/>
      <c r="J12" s="13"/>
      <c r="K12" s="7"/>
      <c r="L12" s="147"/>
      <c r="M12" s="131"/>
      <c r="N12" s="14"/>
      <c r="O12" s="14"/>
      <c r="P12" s="335"/>
      <c r="Q12" s="124"/>
      <c r="R12" s="124"/>
      <c r="S12" s="4"/>
      <c r="T12" s="4"/>
      <c r="U12" s="4"/>
      <c r="V12" s="4"/>
      <c r="W12" s="4"/>
      <c r="X12" s="4"/>
      <c r="Y12" s="4"/>
      <c r="Z12" s="4"/>
      <c r="AA12" s="4"/>
    </row>
    <row r="13" spans="1:27" s="5" customFormat="1" ht="16.5" thickBot="1">
      <c r="A13" s="8"/>
      <c r="B13" s="185" t="s">
        <v>3</v>
      </c>
      <c r="C13" s="7"/>
      <c r="D13" s="16" t="s">
        <v>4</v>
      </c>
      <c r="E13" s="16" t="s">
        <v>5</v>
      </c>
      <c r="F13" s="7"/>
      <c r="G13" s="16" t="s">
        <v>6</v>
      </c>
      <c r="H13" s="16" t="s">
        <v>7</v>
      </c>
      <c r="I13" s="7"/>
      <c r="J13" s="16" t="s">
        <v>8</v>
      </c>
      <c r="K13" s="7"/>
      <c r="L13" s="148" t="s">
        <v>113</v>
      </c>
      <c r="M13" s="132" t="s">
        <v>9</v>
      </c>
      <c r="N13" s="17" t="s">
        <v>10</v>
      </c>
      <c r="O13" s="17" t="s">
        <v>10</v>
      </c>
      <c r="P13" s="336"/>
      <c r="Q13" s="124"/>
      <c r="R13" s="124"/>
      <c r="S13" s="4"/>
      <c r="T13" s="4"/>
      <c r="U13" s="4"/>
      <c r="V13" s="4"/>
      <c r="W13" s="4"/>
      <c r="X13" s="4"/>
      <c r="Y13" s="4"/>
      <c r="Z13" s="4"/>
      <c r="AA13" s="4"/>
    </row>
    <row r="14" spans="1:27" s="5" customFormat="1" ht="15.75">
      <c r="A14" s="8"/>
      <c r="B14" s="186"/>
      <c r="C14" s="7"/>
      <c r="D14" s="19"/>
      <c r="E14" s="19"/>
      <c r="F14" s="7"/>
      <c r="G14" s="19"/>
      <c r="H14" s="19"/>
      <c r="I14" s="7"/>
      <c r="J14" s="19"/>
      <c r="K14" s="7"/>
      <c r="L14" s="149"/>
      <c r="M14" s="20"/>
      <c r="N14" s="20"/>
      <c r="O14" s="20"/>
      <c r="P14" s="337"/>
      <c r="Q14" s="124"/>
      <c r="R14" s="124"/>
      <c r="S14" s="4"/>
      <c r="T14" s="4"/>
      <c r="U14" s="4"/>
      <c r="V14" s="4"/>
      <c r="W14" s="4"/>
      <c r="X14" s="4"/>
      <c r="Y14" s="4"/>
      <c r="Z14" s="4"/>
      <c r="AA14" s="4"/>
    </row>
    <row r="15" spans="1:27" s="5" customFormat="1" ht="19.5" thickBot="1">
      <c r="A15" s="452">
        <v>10</v>
      </c>
      <c r="B15" s="187" t="s">
        <v>11</v>
      </c>
      <c r="C15" s="7"/>
      <c r="D15" s="22">
        <f t="shared" ref="D15:E15" si="0">+D16+D18+D29+D30</f>
        <v>48686.763999999996</v>
      </c>
      <c r="E15" s="22">
        <f t="shared" si="0"/>
        <v>43805.625</v>
      </c>
      <c r="F15" s="7"/>
      <c r="G15" s="22">
        <f t="shared" ref="G15:H15" si="1">+G16+G18+G29+G30</f>
        <v>0</v>
      </c>
      <c r="H15" s="22">
        <f t="shared" si="1"/>
        <v>423.52500000000003</v>
      </c>
      <c r="I15" s="7"/>
      <c r="J15" s="22">
        <f t="shared" ref="J15" si="2">+J16+J18+J29+J30</f>
        <v>2.9000000000000001E-2</v>
      </c>
      <c r="K15" s="7"/>
      <c r="L15" s="150">
        <f t="shared" ref="L15" si="3">+L16+L18+L29+L30</f>
        <v>44229.178999999989</v>
      </c>
      <c r="M15" s="116">
        <f>+M16+M18+M28+M29+M30</f>
        <v>0</v>
      </c>
      <c r="N15" s="23">
        <f>+N16+N18+N28+N29+N30</f>
        <v>0</v>
      </c>
      <c r="O15" s="23">
        <f>+O16+O18+O28+O29</f>
        <v>0</v>
      </c>
      <c r="P15" s="338"/>
      <c r="Q15" s="124"/>
      <c r="R15" s="124"/>
      <c r="S15" s="4"/>
      <c r="T15" s="4"/>
      <c r="U15" s="4"/>
      <c r="V15" s="4"/>
      <c r="W15" s="4"/>
      <c r="X15" s="4"/>
      <c r="Y15" s="4"/>
      <c r="Z15" s="4"/>
      <c r="AA15" s="4"/>
    </row>
    <row r="16" spans="1:27" s="5" customFormat="1" ht="16.5" thickTop="1">
      <c r="A16" s="452">
        <v>15</v>
      </c>
      <c r="B16" s="188" t="s">
        <v>13</v>
      </c>
      <c r="C16" s="7"/>
      <c r="D16" s="25">
        <f>+'Cash-Flow-2015-Leva'!D16/1000</f>
        <v>0</v>
      </c>
      <c r="E16" s="25">
        <f>+'Cash-Flow-2015-Leva'!E16/1000</f>
        <v>0</v>
      </c>
      <c r="F16" s="7"/>
      <c r="G16" s="25">
        <f>+'Cash-Flow-2015-Leva'!G16/1000</f>
        <v>0</v>
      </c>
      <c r="H16" s="25">
        <f>+'Cash-Flow-2015-Leva'!H16/1000</f>
        <v>0</v>
      </c>
      <c r="I16" s="7"/>
      <c r="J16" s="25">
        <f>+'Cash-Flow-2015-Leva'!J16/1000</f>
        <v>0</v>
      </c>
      <c r="K16" s="7"/>
      <c r="L16" s="151">
        <f>+E16+H16+J16</f>
        <v>0</v>
      </c>
      <c r="M16" s="133"/>
      <c r="N16" s="26"/>
      <c r="O16" s="26"/>
      <c r="P16" s="339"/>
      <c r="Q16" s="124"/>
      <c r="R16" s="124"/>
      <c r="S16" s="4"/>
      <c r="T16" s="4"/>
      <c r="U16" s="4"/>
      <c r="V16" s="4"/>
      <c r="W16" s="4"/>
      <c r="X16" s="4"/>
      <c r="Y16" s="4"/>
      <c r="Z16" s="4"/>
      <c r="AA16" s="4"/>
    </row>
    <row r="17" spans="1:27" s="5" customFormat="1" ht="16.5" hidden="1" customHeight="1">
      <c r="A17" s="452"/>
      <c r="B17" s="189" t="s">
        <v>15</v>
      </c>
      <c r="C17" s="7"/>
      <c r="D17" s="28"/>
      <c r="E17" s="28" t="e">
        <f>+#REF!+#REF!+#REF!+#REF!</f>
        <v>#REF!</v>
      </c>
      <c r="F17" s="7"/>
      <c r="G17" s="28"/>
      <c r="H17" s="28" t="e">
        <f>+#REF!+#REF!+#REF!+#REF!</f>
        <v>#REF!</v>
      </c>
      <c r="I17" s="7"/>
      <c r="J17" s="28" t="e">
        <f>+#REF!+#REF!+#REF!+#REF!</f>
        <v>#REF!</v>
      </c>
      <c r="K17" s="7"/>
      <c r="L17" s="152" t="e">
        <f>+#REF!+#REF!+#REF!+#REF!</f>
        <v>#REF!</v>
      </c>
      <c r="M17" s="134"/>
      <c r="N17" s="29"/>
      <c r="O17" s="29"/>
      <c r="P17" s="339"/>
      <c r="Q17" s="124"/>
      <c r="R17" s="124"/>
      <c r="S17" s="4"/>
      <c r="T17" s="4"/>
      <c r="U17" s="4"/>
      <c r="V17" s="4"/>
      <c r="W17" s="4"/>
      <c r="X17" s="4"/>
      <c r="Y17" s="4"/>
      <c r="Z17" s="4"/>
      <c r="AA17" s="4"/>
    </row>
    <row r="18" spans="1:27" s="5" customFormat="1" ht="16.5" thickBot="1">
      <c r="A18" s="452">
        <v>20</v>
      </c>
      <c r="B18" s="190" t="s">
        <v>17</v>
      </c>
      <c r="C18" s="7"/>
      <c r="D18" s="31">
        <f>+D19+D23+D24+D25+D26</f>
        <v>42000</v>
      </c>
      <c r="E18" s="31">
        <f>+E19+E23+E24+E25+E26</f>
        <v>36632.192000000003</v>
      </c>
      <c r="F18" s="7"/>
      <c r="G18" s="31">
        <f>+G19+G23+G24+G25+G26</f>
        <v>0</v>
      </c>
      <c r="H18" s="31">
        <f>+H19+H23+H24+H25+H26</f>
        <v>-0.34899999999999998</v>
      </c>
      <c r="I18" s="7"/>
      <c r="J18" s="31">
        <f>+J19+J23+J24+J25+J26</f>
        <v>2.9000000000000001E-2</v>
      </c>
      <c r="K18" s="7"/>
      <c r="L18" s="153">
        <f>+L19+L23+L24+L25+L26</f>
        <v>36631.871999999996</v>
      </c>
      <c r="M18" s="116">
        <f t="shared" ref="M18:O18" si="4">+M19+M23+M24+M25+M26</f>
        <v>0</v>
      </c>
      <c r="N18" s="23">
        <f t="shared" si="4"/>
        <v>0</v>
      </c>
      <c r="O18" s="23">
        <f t="shared" si="4"/>
        <v>0</v>
      </c>
      <c r="P18" s="339"/>
      <c r="Q18" s="124"/>
      <c r="R18" s="124"/>
      <c r="S18" s="4"/>
      <c r="T18" s="4"/>
      <c r="U18" s="4"/>
      <c r="V18" s="4"/>
      <c r="W18" s="4"/>
      <c r="X18" s="4"/>
      <c r="Y18" s="4"/>
      <c r="Z18" s="4"/>
      <c r="AA18" s="4"/>
    </row>
    <row r="19" spans="1:27" s="5" customFormat="1" ht="15.75">
      <c r="A19" s="452">
        <v>25</v>
      </c>
      <c r="B19" s="191" t="s">
        <v>174</v>
      </c>
      <c r="C19" s="7"/>
      <c r="D19" s="33">
        <f>+'Cash-Flow-2015-Leva'!D19/1000</f>
        <v>7550</v>
      </c>
      <c r="E19" s="33">
        <f>+'Cash-Flow-2015-Leva'!E19/1000</f>
        <v>5411.8879999999999</v>
      </c>
      <c r="F19" s="7"/>
      <c r="G19" s="33">
        <f>+'Cash-Flow-2015-Leva'!G19/1000</f>
        <v>0</v>
      </c>
      <c r="H19" s="33">
        <f>+'Cash-Flow-2015-Leva'!H19/1000</f>
        <v>1.6E-2</v>
      </c>
      <c r="I19" s="7"/>
      <c r="J19" s="33">
        <f>+'Cash-Flow-2015-Leva'!J19/1000</f>
        <v>2.9000000000000001E-2</v>
      </c>
      <c r="K19" s="7"/>
      <c r="L19" s="154">
        <f t="shared" ref="L19:L30" si="5">+E19+H19+J19</f>
        <v>5411.933</v>
      </c>
      <c r="M19" s="134"/>
      <c r="N19" s="29"/>
      <c r="O19" s="29"/>
      <c r="P19" s="339"/>
      <c r="Q19" s="124"/>
      <c r="R19" s="124"/>
      <c r="S19" s="4"/>
      <c r="T19" s="4"/>
      <c r="U19" s="4"/>
      <c r="V19" s="4"/>
      <c r="W19" s="4"/>
      <c r="X19" s="4"/>
      <c r="Y19" s="4"/>
      <c r="Z19" s="4"/>
      <c r="AA19" s="4"/>
    </row>
    <row r="20" spans="1:27" s="5" customFormat="1" ht="15.75">
      <c r="A20" s="452">
        <v>26</v>
      </c>
      <c r="B20" s="192" t="s">
        <v>111</v>
      </c>
      <c r="C20" s="7"/>
      <c r="D20" s="35">
        <f>+'Cash-Flow-2015-Leva'!D20/1000</f>
        <v>0</v>
      </c>
      <c r="E20" s="35">
        <f>+'Cash-Flow-2015-Leva'!E20/1000</f>
        <v>0</v>
      </c>
      <c r="F20" s="7"/>
      <c r="G20" s="35">
        <f>+'Cash-Flow-2015-Leva'!G20/1000</f>
        <v>0</v>
      </c>
      <c r="H20" s="35">
        <f>+'Cash-Flow-2015-Leva'!H20/1000</f>
        <v>0</v>
      </c>
      <c r="I20" s="7"/>
      <c r="J20" s="35">
        <f>+'Cash-Flow-2015-Leva'!J20/1000</f>
        <v>0</v>
      </c>
      <c r="K20" s="7"/>
      <c r="L20" s="155">
        <f t="shared" si="5"/>
        <v>0</v>
      </c>
      <c r="M20" s="135"/>
      <c r="N20" s="36"/>
      <c r="O20" s="36"/>
      <c r="P20" s="339"/>
      <c r="Q20" s="124"/>
      <c r="R20" s="124"/>
      <c r="S20" s="4"/>
      <c r="T20" s="4"/>
      <c r="U20" s="4"/>
      <c r="V20" s="4"/>
      <c r="W20" s="4"/>
      <c r="X20" s="4"/>
      <c r="Y20" s="4"/>
      <c r="Z20" s="4"/>
      <c r="AA20" s="4"/>
    </row>
    <row r="21" spans="1:27" s="5" customFormat="1" ht="15.75">
      <c r="A21" s="452">
        <v>30</v>
      </c>
      <c r="B21" s="193" t="s">
        <v>20</v>
      </c>
      <c r="C21" s="7"/>
      <c r="D21" s="38">
        <f>+'Cash-Flow-2015-Leva'!D21/1000</f>
        <v>7300</v>
      </c>
      <c r="E21" s="38">
        <f>+'Cash-Flow-2015-Leva'!E21/1000</f>
        <v>5094.4579999999996</v>
      </c>
      <c r="F21" s="7"/>
      <c r="G21" s="38">
        <f>+'Cash-Flow-2015-Leva'!G21/1000</f>
        <v>0</v>
      </c>
      <c r="H21" s="38">
        <f>+'Cash-Flow-2015-Leva'!H21/1000</f>
        <v>0</v>
      </c>
      <c r="I21" s="7"/>
      <c r="J21" s="38">
        <f>+'Cash-Flow-2015-Leva'!J21/1000</f>
        <v>0</v>
      </c>
      <c r="K21" s="7"/>
      <c r="L21" s="156">
        <f t="shared" si="5"/>
        <v>5094.4579999999996</v>
      </c>
      <c r="M21" s="72"/>
      <c r="N21" s="39"/>
      <c r="O21" s="39"/>
      <c r="P21" s="339"/>
      <c r="Q21" s="124"/>
      <c r="R21" s="124"/>
      <c r="S21" s="4"/>
      <c r="T21" s="4"/>
      <c r="U21" s="4"/>
      <c r="V21" s="4"/>
      <c r="W21" s="4"/>
      <c r="X21" s="4"/>
      <c r="Y21" s="4"/>
      <c r="Z21" s="4"/>
      <c r="AA21" s="4"/>
    </row>
    <row r="22" spans="1:27" s="5" customFormat="1" ht="15.75">
      <c r="A22" s="452">
        <v>35</v>
      </c>
      <c r="B22" s="194" t="s">
        <v>21</v>
      </c>
      <c r="C22" s="7"/>
      <c r="D22" s="41">
        <f>+'Cash-Flow-2015-Leva'!D22/1000</f>
        <v>250</v>
      </c>
      <c r="E22" s="41">
        <f>+'Cash-Flow-2015-Leva'!E22/1000</f>
        <v>316.93</v>
      </c>
      <c r="F22" s="7"/>
      <c r="G22" s="41">
        <f>+'Cash-Flow-2015-Leva'!G22/1000</f>
        <v>0</v>
      </c>
      <c r="H22" s="41">
        <f>+'Cash-Flow-2015-Leva'!H22/1000</f>
        <v>0</v>
      </c>
      <c r="I22" s="7"/>
      <c r="J22" s="41">
        <f>+'Cash-Flow-2015-Leva'!J22/1000</f>
        <v>0</v>
      </c>
      <c r="K22" s="7"/>
      <c r="L22" s="157">
        <f t="shared" si="5"/>
        <v>316.93</v>
      </c>
      <c r="M22" s="72"/>
      <c r="N22" s="39"/>
      <c r="O22" s="39"/>
      <c r="P22" s="339"/>
      <c r="Q22" s="124"/>
      <c r="R22" s="124"/>
      <c r="S22" s="4"/>
      <c r="T22" s="4"/>
      <c r="U22" s="4"/>
      <c r="V22" s="4"/>
      <c r="W22" s="4"/>
      <c r="X22" s="4"/>
      <c r="Y22" s="4"/>
      <c r="Z22" s="4"/>
      <c r="AA22" s="4"/>
    </row>
    <row r="23" spans="1:27" s="5" customFormat="1" ht="15.75">
      <c r="A23" s="452">
        <v>40</v>
      </c>
      <c r="B23" s="195" t="s">
        <v>175</v>
      </c>
      <c r="C23" s="7"/>
      <c r="D23" s="43">
        <f>+'Cash-Flow-2015-Leva'!D23/1000</f>
        <v>32000</v>
      </c>
      <c r="E23" s="43">
        <f>+'Cash-Flow-2015-Leva'!E23/1000</f>
        <v>30135.154999999999</v>
      </c>
      <c r="F23" s="7"/>
      <c r="G23" s="43">
        <f>+'Cash-Flow-2015-Leva'!G23/1000</f>
        <v>0</v>
      </c>
      <c r="H23" s="43">
        <f>+'Cash-Flow-2015-Leva'!H23/1000</f>
        <v>0</v>
      </c>
      <c r="I23" s="7"/>
      <c r="J23" s="43">
        <f>+'Cash-Flow-2015-Leva'!J23/1000</f>
        <v>0</v>
      </c>
      <c r="K23" s="7"/>
      <c r="L23" s="158">
        <f t="shared" si="5"/>
        <v>30135.154999999999</v>
      </c>
      <c r="M23" s="72"/>
      <c r="N23" s="39"/>
      <c r="O23" s="39"/>
      <c r="P23" s="339"/>
      <c r="Q23" s="124"/>
      <c r="R23" s="124"/>
      <c r="S23" s="4"/>
      <c r="T23" s="4"/>
      <c r="U23" s="4"/>
      <c r="V23" s="4"/>
      <c r="W23" s="4"/>
      <c r="X23" s="4"/>
      <c r="Y23" s="4"/>
      <c r="Z23" s="4"/>
      <c r="AA23" s="4"/>
    </row>
    <row r="24" spans="1:27" s="5" customFormat="1" ht="15.75">
      <c r="A24" s="452">
        <v>45</v>
      </c>
      <c r="B24" s="196" t="s">
        <v>176</v>
      </c>
      <c r="C24" s="7"/>
      <c r="D24" s="45">
        <f>+'Cash-Flow-2015-Leva'!D24/1000</f>
        <v>2300</v>
      </c>
      <c r="E24" s="45">
        <f>+'Cash-Flow-2015-Leva'!E24/1000</f>
        <v>1482.693</v>
      </c>
      <c r="F24" s="7"/>
      <c r="G24" s="45">
        <f>+'Cash-Flow-2015-Leva'!G24/1000</f>
        <v>0</v>
      </c>
      <c r="H24" s="45">
        <f>+'Cash-Flow-2015-Leva'!H24/1000</f>
        <v>0</v>
      </c>
      <c r="I24" s="7"/>
      <c r="J24" s="45">
        <f>+'Cash-Flow-2015-Leva'!J24/1000</f>
        <v>0</v>
      </c>
      <c r="K24" s="7"/>
      <c r="L24" s="159">
        <f t="shared" si="5"/>
        <v>1482.693</v>
      </c>
      <c r="M24" s="72"/>
      <c r="N24" s="39"/>
      <c r="O24" s="39"/>
      <c r="P24" s="339"/>
      <c r="Q24" s="124"/>
      <c r="R24" s="124"/>
      <c r="S24" s="4"/>
      <c r="T24" s="4"/>
      <c r="U24" s="4"/>
      <c r="V24" s="4"/>
      <c r="W24" s="4"/>
      <c r="X24" s="4"/>
      <c r="Y24" s="4"/>
      <c r="Z24" s="4"/>
      <c r="AA24" s="4"/>
    </row>
    <row r="25" spans="1:27" s="5" customFormat="1" ht="15.75">
      <c r="A25" s="452">
        <v>50</v>
      </c>
      <c r="B25" s="196" t="s">
        <v>177</v>
      </c>
      <c r="C25" s="7"/>
      <c r="D25" s="45">
        <f>+'Cash-Flow-2015-Leva'!D25/1000</f>
        <v>150</v>
      </c>
      <c r="E25" s="45">
        <f>+'Cash-Flow-2015-Leva'!E25/1000</f>
        <v>-415.32900000000001</v>
      </c>
      <c r="F25" s="7"/>
      <c r="G25" s="45">
        <f>+'Cash-Flow-2015-Leva'!G25/1000</f>
        <v>0</v>
      </c>
      <c r="H25" s="45">
        <f>+'Cash-Flow-2015-Leva'!H25/1000</f>
        <v>-0.36499999999999999</v>
      </c>
      <c r="I25" s="7"/>
      <c r="J25" s="45">
        <f>+'Cash-Flow-2015-Leva'!J25/1000</f>
        <v>0</v>
      </c>
      <c r="K25" s="7"/>
      <c r="L25" s="159">
        <f t="shared" si="5"/>
        <v>-415.69400000000002</v>
      </c>
      <c r="M25" s="136"/>
      <c r="N25" s="47"/>
      <c r="O25" s="47"/>
      <c r="P25" s="339"/>
      <c r="Q25" s="124"/>
      <c r="R25" s="124"/>
      <c r="S25" s="4"/>
      <c r="T25" s="4"/>
      <c r="U25" s="4"/>
      <c r="V25" s="4"/>
      <c r="W25" s="4"/>
      <c r="X25" s="4"/>
      <c r="Y25" s="4"/>
      <c r="Z25" s="4"/>
      <c r="AA25" s="4"/>
    </row>
    <row r="26" spans="1:27" s="5" customFormat="1" ht="16.5" thickBot="1">
      <c r="A26" s="452">
        <v>51</v>
      </c>
      <c r="B26" s="189" t="s">
        <v>178</v>
      </c>
      <c r="C26" s="7"/>
      <c r="D26" s="28">
        <f>+'Cash-Flow-2015-Leva'!D26/1000</f>
        <v>0</v>
      </c>
      <c r="E26" s="28">
        <f>+'Cash-Flow-2015-Leva'!E26/1000</f>
        <v>17.785</v>
      </c>
      <c r="F26" s="7"/>
      <c r="G26" s="28">
        <f>+'Cash-Flow-2015-Leva'!G26/1000</f>
        <v>0</v>
      </c>
      <c r="H26" s="28">
        <f>+'Cash-Flow-2015-Leva'!H26/1000</f>
        <v>0</v>
      </c>
      <c r="I26" s="7"/>
      <c r="J26" s="28">
        <f>+'Cash-Flow-2015-Leva'!J26/1000</f>
        <v>0</v>
      </c>
      <c r="K26" s="7"/>
      <c r="L26" s="152">
        <f t="shared" si="5"/>
        <v>17.785</v>
      </c>
      <c r="M26" s="136"/>
      <c r="N26" s="47"/>
      <c r="O26" s="47"/>
      <c r="P26" s="339"/>
      <c r="Q26" s="124"/>
      <c r="R26" s="124"/>
      <c r="S26" s="4"/>
      <c r="T26" s="4"/>
      <c r="U26" s="4"/>
      <c r="V26" s="4"/>
      <c r="W26" s="4"/>
      <c r="X26" s="4"/>
      <c r="Y26" s="4"/>
      <c r="Z26" s="4"/>
      <c r="AA26" s="4"/>
    </row>
    <row r="27" spans="1:27" s="5" customFormat="1" ht="16.5" hidden="1" customHeight="1">
      <c r="A27" s="452">
        <v>52</v>
      </c>
      <c r="B27" s="197"/>
      <c r="C27" s="7"/>
      <c r="D27" s="48">
        <f>+'Cash-Flow-2015-Leva'!D27/1000</f>
        <v>0</v>
      </c>
      <c r="E27" s="48">
        <f>+'Cash-Flow-2015-Leva'!E27/1000</f>
        <v>0</v>
      </c>
      <c r="F27" s="7"/>
      <c r="G27" s="48">
        <f>+'Cash-Flow-2015-Leva'!G27/1000</f>
        <v>0</v>
      </c>
      <c r="H27" s="48">
        <f>+'Cash-Flow-2015-Leva'!H27/1000</f>
        <v>0</v>
      </c>
      <c r="I27" s="7"/>
      <c r="J27" s="48">
        <f>+'Cash-Flow-2015-Leva'!J27/1000</f>
        <v>0</v>
      </c>
      <c r="K27" s="7"/>
      <c r="L27" s="160">
        <f t="shared" si="5"/>
        <v>0</v>
      </c>
      <c r="M27" s="136"/>
      <c r="N27" s="47"/>
      <c r="O27" s="47"/>
      <c r="P27" s="339"/>
      <c r="Q27" s="124"/>
      <c r="R27" s="124"/>
      <c r="S27" s="4"/>
      <c r="T27" s="4"/>
      <c r="U27" s="4"/>
      <c r="V27" s="4"/>
      <c r="W27" s="4"/>
      <c r="X27" s="4"/>
      <c r="Y27" s="4"/>
      <c r="Z27" s="4"/>
      <c r="AA27" s="4"/>
    </row>
    <row r="28" spans="1:27" s="5" customFormat="1" ht="16.5" hidden="1" customHeight="1">
      <c r="A28" s="452"/>
      <c r="B28" s="198"/>
      <c r="C28" s="7"/>
      <c r="D28" s="50">
        <f>+'Cash-Flow-2015-Leva'!D28/1000</f>
        <v>0</v>
      </c>
      <c r="E28" s="50">
        <f>+'Cash-Flow-2015-Leva'!E28/1000</f>
        <v>0</v>
      </c>
      <c r="F28" s="7"/>
      <c r="G28" s="50">
        <f>+'Cash-Flow-2015-Leva'!G28/1000</f>
        <v>0</v>
      </c>
      <c r="H28" s="50">
        <f>+'Cash-Flow-2015-Leva'!H28/1000</f>
        <v>0</v>
      </c>
      <c r="I28" s="7"/>
      <c r="J28" s="50">
        <f>+'Cash-Flow-2015-Leva'!J28/1000</f>
        <v>0</v>
      </c>
      <c r="K28" s="7"/>
      <c r="L28" s="161">
        <f t="shared" si="5"/>
        <v>0</v>
      </c>
      <c r="M28" s="71"/>
      <c r="N28" s="51"/>
      <c r="O28" s="51"/>
      <c r="P28" s="339"/>
      <c r="Q28" s="124"/>
      <c r="R28" s="124"/>
      <c r="S28" s="4"/>
      <c r="T28" s="4"/>
      <c r="U28" s="4"/>
      <c r="V28" s="4"/>
      <c r="W28" s="4"/>
      <c r="X28" s="4"/>
      <c r="Y28" s="4"/>
      <c r="Z28" s="4"/>
      <c r="AA28" s="4"/>
    </row>
    <row r="29" spans="1:27" s="5" customFormat="1" ht="16.5" thickBot="1">
      <c r="A29" s="452">
        <v>60</v>
      </c>
      <c r="B29" s="195" t="s">
        <v>25</v>
      </c>
      <c r="C29" s="7"/>
      <c r="D29" s="53">
        <f>+'Cash-Flow-2015-Leva'!D29/1000</f>
        <v>190.97900000000001</v>
      </c>
      <c r="E29" s="53">
        <f>+'Cash-Flow-2015-Leva'!E29/1000</f>
        <v>227.988</v>
      </c>
      <c r="F29" s="7"/>
      <c r="G29" s="53">
        <f>+'Cash-Flow-2015-Leva'!G29/1000</f>
        <v>0</v>
      </c>
      <c r="H29" s="53">
        <f>+'Cash-Flow-2015-Leva'!H29/1000</f>
        <v>0</v>
      </c>
      <c r="I29" s="7"/>
      <c r="J29" s="53">
        <f>+'Cash-Flow-2015-Leva'!J29/1000</f>
        <v>0</v>
      </c>
      <c r="K29" s="7"/>
      <c r="L29" s="162">
        <f t="shared" si="5"/>
        <v>227.988</v>
      </c>
      <c r="M29" s="137"/>
      <c r="N29" s="54"/>
      <c r="O29" s="54"/>
      <c r="P29" s="340"/>
      <c r="Q29" s="124"/>
      <c r="R29" s="124"/>
      <c r="S29" s="4"/>
      <c r="T29" s="4"/>
      <c r="U29" s="4"/>
      <c r="V29" s="4"/>
      <c r="W29" s="4"/>
      <c r="X29" s="4"/>
      <c r="Y29" s="4"/>
      <c r="Z29" s="4"/>
      <c r="AA29" s="4"/>
    </row>
    <row r="30" spans="1:27" s="5" customFormat="1" ht="15.75">
      <c r="A30" s="452">
        <v>65</v>
      </c>
      <c r="B30" s="199" t="s">
        <v>27</v>
      </c>
      <c r="C30" s="7"/>
      <c r="D30" s="56">
        <f>+'Cash-Flow-2015-Leva'!D30/1000</f>
        <v>6495.7849999999999</v>
      </c>
      <c r="E30" s="56">
        <f>+'Cash-Flow-2015-Leva'!E30/1000</f>
        <v>6945.4449999999997</v>
      </c>
      <c r="F30" s="7"/>
      <c r="G30" s="56">
        <f>+'Cash-Flow-2015-Leva'!G30/1000</f>
        <v>0</v>
      </c>
      <c r="H30" s="56">
        <f>+'Cash-Flow-2015-Leva'!H30/1000</f>
        <v>423.87400000000002</v>
      </c>
      <c r="I30" s="7"/>
      <c r="J30" s="56">
        <f>+'Cash-Flow-2015-Leva'!J30/1000</f>
        <v>0</v>
      </c>
      <c r="K30" s="7"/>
      <c r="L30" s="163">
        <f t="shared" si="5"/>
        <v>7369.3189999999995</v>
      </c>
      <c r="M30" s="88"/>
      <c r="N30" s="57"/>
      <c r="O30" s="57"/>
      <c r="P30" s="340"/>
      <c r="Q30" s="124"/>
      <c r="R30" s="124"/>
      <c r="S30" s="4"/>
      <c r="T30" s="4"/>
      <c r="U30" s="4"/>
      <c r="V30" s="4"/>
      <c r="W30" s="4"/>
      <c r="X30" s="4"/>
      <c r="Y30" s="4"/>
      <c r="Z30" s="4"/>
      <c r="AA30" s="4"/>
    </row>
    <row r="31" spans="1:27" s="5" customFormat="1" ht="19.5" thickBot="1">
      <c r="A31" s="452">
        <v>70</v>
      </c>
      <c r="B31" s="200" t="s">
        <v>29</v>
      </c>
      <c r="C31" s="7"/>
      <c r="D31" s="59">
        <f t="shared" ref="D31:E31" si="6">SUM(D32:D46)-D37-D39-D44-D45</f>
        <v>431548.25599999999</v>
      </c>
      <c r="E31" s="59">
        <f t="shared" si="6"/>
        <v>428366.08999999997</v>
      </c>
      <c r="F31" s="7"/>
      <c r="G31" s="59">
        <f t="shared" ref="G31:H31" si="7">SUM(G32:G46)-G37-G39-G44-G45</f>
        <v>0</v>
      </c>
      <c r="H31" s="59">
        <f t="shared" si="7"/>
        <v>124487.52</v>
      </c>
      <c r="I31" s="7"/>
      <c r="J31" s="59">
        <f t="shared" ref="J31" si="8">SUM(J32:J46)-J37-J39-J44-J45</f>
        <v>0</v>
      </c>
      <c r="K31" s="7"/>
      <c r="L31" s="164">
        <f t="shared" ref="L31" si="9">SUM(L32:L46)-L37-L39-L44-L45</f>
        <v>552853.60999999975</v>
      </c>
      <c r="M31" s="138">
        <f>SUM(M32:M45)-M37-M39-M44</f>
        <v>0</v>
      </c>
      <c r="N31" s="60">
        <f>SUM(N32:N45)-N37-N39-N44</f>
        <v>0</v>
      </c>
      <c r="O31" s="60">
        <f>SUM(O32:O44)-O37-O43</f>
        <v>0</v>
      </c>
      <c r="P31" s="339"/>
      <c r="Q31" s="124"/>
      <c r="R31" s="124"/>
      <c r="S31" s="62"/>
      <c r="T31" s="62"/>
      <c r="U31" s="62"/>
      <c r="V31" s="62"/>
      <c r="W31" s="62"/>
      <c r="X31" s="62"/>
      <c r="Y31" s="63"/>
      <c r="Z31" s="62"/>
      <c r="AA31" s="62"/>
    </row>
    <row r="32" spans="1:27" s="5" customFormat="1" ht="16.5" thickTop="1">
      <c r="A32" s="452">
        <v>75</v>
      </c>
      <c r="B32" s="201" t="s">
        <v>112</v>
      </c>
      <c r="C32" s="7"/>
      <c r="D32" s="25">
        <f>+'Cash-Flow-2015-Leva'!D32/1000</f>
        <v>143420.46</v>
      </c>
      <c r="E32" s="25">
        <f>+'Cash-Flow-2015-Leva'!E32/1000</f>
        <v>143420.46</v>
      </c>
      <c r="F32" s="7"/>
      <c r="G32" s="25">
        <f>+'Cash-Flow-2015-Leva'!G32/1000</f>
        <v>0</v>
      </c>
      <c r="H32" s="25">
        <f>+'Cash-Flow-2015-Leva'!H32/1000</f>
        <v>269.45499999999998</v>
      </c>
      <c r="I32" s="7"/>
      <c r="J32" s="25">
        <f>+'Cash-Flow-2015-Leva'!J32/1000</f>
        <v>0</v>
      </c>
      <c r="K32" s="7"/>
      <c r="L32" s="151">
        <f t="shared" ref="L32:L46" si="10">+E32+H32+J32</f>
        <v>143689.91499999998</v>
      </c>
      <c r="M32" s="134"/>
      <c r="N32" s="29"/>
      <c r="O32" s="29"/>
      <c r="P32" s="341"/>
      <c r="Q32" s="124"/>
      <c r="R32" s="124"/>
      <c r="S32" s="62"/>
      <c r="T32" s="62"/>
      <c r="U32" s="62"/>
      <c r="V32" s="62"/>
      <c r="W32" s="62"/>
      <c r="X32" s="62"/>
      <c r="Y32" s="63"/>
      <c r="Z32" s="62"/>
      <c r="AA32" s="62"/>
    </row>
    <row r="33" spans="1:27" s="5" customFormat="1" ht="15.75">
      <c r="A33" s="452">
        <v>80</v>
      </c>
      <c r="B33" s="202" t="s">
        <v>32</v>
      </c>
      <c r="C33" s="7"/>
      <c r="D33" s="45">
        <f>+'Cash-Flow-2015-Leva'!D33/1000</f>
        <v>12756.874</v>
      </c>
      <c r="E33" s="45">
        <f>+'Cash-Flow-2015-Leva'!E33/1000</f>
        <v>12698.192999999999</v>
      </c>
      <c r="F33" s="7"/>
      <c r="G33" s="45">
        <f>+'Cash-Flow-2015-Leva'!G33/1000</f>
        <v>0</v>
      </c>
      <c r="H33" s="45">
        <f>+'Cash-Flow-2015-Leva'!H33/1000</f>
        <v>1254.6469999999999</v>
      </c>
      <c r="I33" s="7"/>
      <c r="J33" s="45">
        <f>+'Cash-Flow-2015-Leva'!J33/1000</f>
        <v>0</v>
      </c>
      <c r="K33" s="7"/>
      <c r="L33" s="159">
        <f t="shared" si="10"/>
        <v>13952.84</v>
      </c>
      <c r="M33" s="72"/>
      <c r="N33" s="39"/>
      <c r="O33" s="39"/>
      <c r="P33" s="341"/>
      <c r="Q33" s="124"/>
      <c r="R33" s="124"/>
      <c r="S33" s="62"/>
      <c r="T33" s="62"/>
      <c r="U33" s="62"/>
      <c r="V33" s="62"/>
      <c r="W33" s="62"/>
      <c r="X33" s="62"/>
      <c r="Y33" s="63"/>
      <c r="Z33" s="62"/>
      <c r="AA33" s="62"/>
    </row>
    <row r="34" spans="1:27" s="5" customFormat="1" ht="15.75">
      <c r="A34" s="452">
        <v>85</v>
      </c>
      <c r="B34" s="202" t="s">
        <v>34</v>
      </c>
      <c r="C34" s="7"/>
      <c r="D34" s="45">
        <f>+'Cash-Flow-2015-Leva'!D34/1000</f>
        <v>29553.376</v>
      </c>
      <c r="E34" s="45">
        <f>+'Cash-Flow-2015-Leva'!E34/1000</f>
        <v>29553.235000000001</v>
      </c>
      <c r="F34" s="7"/>
      <c r="G34" s="45">
        <f>+'Cash-Flow-2015-Leva'!G34/1000</f>
        <v>0</v>
      </c>
      <c r="H34" s="45">
        <f>+'Cash-Flow-2015-Leva'!H34/1000</f>
        <v>141.285</v>
      </c>
      <c r="I34" s="7"/>
      <c r="J34" s="45">
        <f>+'Cash-Flow-2015-Leva'!J34/1000</f>
        <v>0</v>
      </c>
      <c r="K34" s="7"/>
      <c r="L34" s="159">
        <f t="shared" si="10"/>
        <v>29694.52</v>
      </c>
      <c r="M34" s="72"/>
      <c r="N34" s="39"/>
      <c r="O34" s="39"/>
      <c r="P34" s="341"/>
      <c r="Q34" s="124"/>
      <c r="R34" s="124"/>
      <c r="S34" s="62"/>
      <c r="T34" s="62"/>
      <c r="U34" s="62"/>
      <c r="V34" s="62"/>
      <c r="W34" s="62"/>
      <c r="X34" s="62"/>
      <c r="Y34" s="63"/>
      <c r="Z34" s="62"/>
      <c r="AA34" s="62"/>
    </row>
    <row r="35" spans="1:27" s="5" customFormat="1" ht="15.75">
      <c r="A35" s="452">
        <v>90</v>
      </c>
      <c r="B35" s="202" t="s">
        <v>36</v>
      </c>
      <c r="C35" s="7"/>
      <c r="D35" s="45">
        <f>+'Cash-Flow-2015-Leva'!D35/1000</f>
        <v>115377.95699999999</v>
      </c>
      <c r="E35" s="45">
        <f>+'Cash-Flow-2015-Leva'!E35/1000</f>
        <v>112579.715</v>
      </c>
      <c r="F35" s="7"/>
      <c r="G35" s="45">
        <f>+'Cash-Flow-2015-Leva'!G35/1000</f>
        <v>0</v>
      </c>
      <c r="H35" s="45">
        <f>+'Cash-Flow-2015-Leva'!H35/1000</f>
        <v>4442.1139999999996</v>
      </c>
      <c r="I35" s="7"/>
      <c r="J35" s="45">
        <f>+'Cash-Flow-2015-Leva'!J35/1000</f>
        <v>0</v>
      </c>
      <c r="K35" s="7"/>
      <c r="L35" s="159">
        <f t="shared" si="10"/>
        <v>117021.829</v>
      </c>
      <c r="M35" s="72"/>
      <c r="N35" s="39"/>
      <c r="O35" s="39"/>
      <c r="P35" s="341"/>
      <c r="Q35" s="124"/>
      <c r="R35" s="124"/>
      <c r="S35" s="62"/>
      <c r="T35" s="62"/>
      <c r="U35" s="62"/>
      <c r="V35" s="62"/>
      <c r="W35" s="62"/>
      <c r="X35" s="62"/>
      <c r="Y35" s="63"/>
      <c r="Z35" s="62"/>
      <c r="AA35" s="62"/>
    </row>
    <row r="36" spans="1:27" s="5" customFormat="1" ht="15.75">
      <c r="A36" s="452">
        <v>95</v>
      </c>
      <c r="B36" s="203" t="s">
        <v>38</v>
      </c>
      <c r="C36" s="7"/>
      <c r="D36" s="28">
        <f>+'Cash-Flow-2015-Leva'!D36/1000</f>
        <v>286.67899999999997</v>
      </c>
      <c r="E36" s="28">
        <f>+'Cash-Flow-2015-Leva'!E36/1000</f>
        <v>286.67899999999997</v>
      </c>
      <c r="F36" s="7"/>
      <c r="G36" s="28">
        <f>+'Cash-Flow-2015-Leva'!G36/1000</f>
        <v>0</v>
      </c>
      <c r="H36" s="28">
        <f>+'Cash-Flow-2015-Leva'!H36/1000</f>
        <v>0</v>
      </c>
      <c r="I36" s="7"/>
      <c r="J36" s="28">
        <f>+'Cash-Flow-2015-Leva'!J36/1000</f>
        <v>0</v>
      </c>
      <c r="K36" s="7"/>
      <c r="L36" s="152">
        <f t="shared" si="10"/>
        <v>286.67899999999997</v>
      </c>
      <c r="M36" s="72"/>
      <c r="N36" s="39"/>
      <c r="O36" s="39"/>
      <c r="P36" s="341"/>
      <c r="Q36" s="124"/>
      <c r="R36" s="124"/>
      <c r="S36" s="62"/>
      <c r="T36" s="62"/>
      <c r="U36" s="62"/>
      <c r="V36" s="62"/>
      <c r="W36" s="62"/>
      <c r="X36" s="62"/>
      <c r="Y36" s="63"/>
      <c r="Z36" s="62"/>
      <c r="AA36" s="62"/>
    </row>
    <row r="37" spans="1:27" s="5" customFormat="1" ht="15.75">
      <c r="A37" s="452">
        <v>100</v>
      </c>
      <c r="B37" s="204" t="s">
        <v>40</v>
      </c>
      <c r="C37" s="7"/>
      <c r="D37" s="64">
        <f>+'Cash-Flow-2015-Leva'!D37/1000</f>
        <v>283.11599999999999</v>
      </c>
      <c r="E37" s="64">
        <f>+'Cash-Flow-2015-Leva'!E37/1000</f>
        <v>283.11599999999999</v>
      </c>
      <c r="F37" s="7"/>
      <c r="G37" s="64">
        <f>+'Cash-Flow-2015-Leva'!G37/1000</f>
        <v>0</v>
      </c>
      <c r="H37" s="64">
        <f>+'Cash-Flow-2015-Leva'!H37/1000</f>
        <v>0</v>
      </c>
      <c r="I37" s="7"/>
      <c r="J37" s="64">
        <f>+'Cash-Flow-2015-Leva'!J37/1000</f>
        <v>0</v>
      </c>
      <c r="K37" s="7"/>
      <c r="L37" s="165">
        <f t="shared" si="10"/>
        <v>283.11599999999999</v>
      </c>
      <c r="M37" s="72"/>
      <c r="N37" s="39"/>
      <c r="O37" s="39"/>
      <c r="P37" s="341"/>
      <c r="Q37" s="124"/>
      <c r="R37" s="124"/>
      <c r="S37" s="62"/>
      <c r="T37" s="62"/>
      <c r="U37" s="62"/>
      <c r="V37" s="62"/>
      <c r="W37" s="62"/>
      <c r="X37" s="62"/>
      <c r="Y37" s="63"/>
      <c r="Z37" s="62"/>
      <c r="AA37" s="62"/>
    </row>
    <row r="38" spans="1:27" s="5" customFormat="1" ht="15.75">
      <c r="A38" s="452">
        <v>105</v>
      </c>
      <c r="B38" s="205" t="s">
        <v>42</v>
      </c>
      <c r="C38" s="7"/>
      <c r="D38" s="66">
        <f>+'Cash-Flow-2015-Leva'!D38/1000</f>
        <v>27060.464</v>
      </c>
      <c r="E38" s="66">
        <f>+'Cash-Flow-2015-Leva'!E38/1000</f>
        <v>27042.179</v>
      </c>
      <c r="F38" s="7"/>
      <c r="G38" s="66">
        <f>+'Cash-Flow-2015-Leva'!G38/1000</f>
        <v>0</v>
      </c>
      <c r="H38" s="66">
        <f>+'Cash-Flow-2015-Leva'!H38/1000</f>
        <v>295.94200000000001</v>
      </c>
      <c r="I38" s="7"/>
      <c r="J38" s="66">
        <f>+'Cash-Flow-2015-Leva'!J38/1000</f>
        <v>0</v>
      </c>
      <c r="K38" s="7"/>
      <c r="L38" s="166">
        <f t="shared" si="10"/>
        <v>27338.120999999999</v>
      </c>
      <c r="M38" s="72"/>
      <c r="N38" s="39"/>
      <c r="O38" s="39"/>
      <c r="P38" s="341"/>
      <c r="Q38" s="124"/>
      <c r="R38" s="124"/>
      <c r="S38" s="62"/>
      <c r="T38" s="62"/>
      <c r="U38" s="62"/>
      <c r="V38" s="62"/>
      <c r="W38" s="62"/>
      <c r="X38" s="62"/>
      <c r="Y38" s="63"/>
      <c r="Z38" s="62"/>
      <c r="AA38" s="62"/>
    </row>
    <row r="39" spans="1:27" s="5" customFormat="1" ht="15.75">
      <c r="A39" s="452">
        <v>106</v>
      </c>
      <c r="B39" s="204" t="s">
        <v>44</v>
      </c>
      <c r="C39" s="7"/>
      <c r="D39" s="64">
        <f>+'Cash-Flow-2015-Leva'!D39/1000</f>
        <v>65.728999999999999</v>
      </c>
      <c r="E39" s="64">
        <f>+'Cash-Flow-2015-Leva'!E39/1000</f>
        <v>47.444000000000003</v>
      </c>
      <c r="F39" s="7"/>
      <c r="G39" s="64">
        <f>+'Cash-Flow-2015-Leva'!G39/1000</f>
        <v>0</v>
      </c>
      <c r="H39" s="64">
        <f>+'Cash-Flow-2015-Leva'!H39/1000</f>
        <v>295.94200000000001</v>
      </c>
      <c r="I39" s="7"/>
      <c r="J39" s="64">
        <f>+'Cash-Flow-2015-Leva'!J39/1000</f>
        <v>0</v>
      </c>
      <c r="K39" s="7"/>
      <c r="L39" s="165">
        <f t="shared" si="10"/>
        <v>343.38600000000002</v>
      </c>
      <c r="M39" s="72"/>
      <c r="N39" s="39"/>
      <c r="O39" s="39"/>
      <c r="P39" s="341"/>
      <c r="Q39" s="124"/>
      <c r="R39" s="124"/>
      <c r="S39" s="62"/>
      <c r="T39" s="62"/>
      <c r="U39" s="62"/>
      <c r="V39" s="62"/>
      <c r="W39" s="62"/>
      <c r="X39" s="62"/>
      <c r="Y39" s="63"/>
      <c r="Z39" s="62"/>
      <c r="AA39" s="62"/>
    </row>
    <row r="40" spans="1:27" s="5" customFormat="1" ht="15.75">
      <c r="A40" s="452">
        <v>107</v>
      </c>
      <c r="B40" s="196" t="s">
        <v>46</v>
      </c>
      <c r="C40" s="7"/>
      <c r="D40" s="45">
        <f>+'Cash-Flow-2015-Leva'!D40/1000</f>
        <v>87048.163</v>
      </c>
      <c r="E40" s="45">
        <f>+'Cash-Flow-2015-Leva'!E40/1000</f>
        <v>87048.12</v>
      </c>
      <c r="F40" s="7"/>
      <c r="G40" s="45">
        <f>+'Cash-Flow-2015-Leva'!G40/1000</f>
        <v>0</v>
      </c>
      <c r="H40" s="45">
        <f>+'Cash-Flow-2015-Leva'!H40/1000</f>
        <v>266.95800000000003</v>
      </c>
      <c r="I40" s="7"/>
      <c r="J40" s="45">
        <f>+'Cash-Flow-2015-Leva'!J40/1000</f>
        <v>0</v>
      </c>
      <c r="K40" s="7"/>
      <c r="L40" s="159">
        <f t="shared" si="10"/>
        <v>87315.077999999994</v>
      </c>
      <c r="M40" s="72"/>
      <c r="N40" s="39"/>
      <c r="O40" s="39"/>
      <c r="P40" s="341"/>
      <c r="Q40" s="124"/>
      <c r="R40" s="124"/>
      <c r="S40" s="62"/>
      <c r="T40" s="62"/>
      <c r="U40" s="62"/>
      <c r="V40" s="62"/>
      <c r="W40" s="62"/>
      <c r="X40" s="62"/>
      <c r="Y40" s="63"/>
      <c r="Z40" s="62"/>
      <c r="AA40" s="62"/>
    </row>
    <row r="41" spans="1:27" s="5" customFormat="1" ht="15.75">
      <c r="A41" s="452">
        <v>108</v>
      </c>
      <c r="B41" s="196" t="s">
        <v>48</v>
      </c>
      <c r="C41" s="7"/>
      <c r="D41" s="45">
        <f>+'Cash-Flow-2015-Leva'!D41/1000</f>
        <v>2491.5450000000001</v>
      </c>
      <c r="E41" s="45">
        <f>+'Cash-Flow-2015-Leva'!E41/1000</f>
        <v>2203.855</v>
      </c>
      <c r="F41" s="7"/>
      <c r="G41" s="45">
        <f>+'Cash-Flow-2015-Leva'!G41/1000</f>
        <v>0</v>
      </c>
      <c r="H41" s="45">
        <f>+'Cash-Flow-2015-Leva'!H41/1000</f>
        <v>117817.11900000001</v>
      </c>
      <c r="I41" s="7"/>
      <c r="J41" s="45">
        <f>+'Cash-Flow-2015-Leva'!J41/1000</f>
        <v>0</v>
      </c>
      <c r="K41" s="7"/>
      <c r="L41" s="159">
        <f t="shared" si="10"/>
        <v>120020.974</v>
      </c>
      <c r="M41" s="72"/>
      <c r="N41" s="39"/>
      <c r="O41" s="39"/>
      <c r="P41" s="341"/>
      <c r="Q41" s="124"/>
      <c r="R41" s="124"/>
      <c r="S41" s="62"/>
      <c r="T41" s="62"/>
      <c r="U41" s="62"/>
      <c r="V41" s="62"/>
      <c r="W41" s="62"/>
      <c r="X41" s="62"/>
      <c r="Y41" s="63"/>
      <c r="Z41" s="62"/>
      <c r="AA41" s="62"/>
    </row>
    <row r="42" spans="1:27" s="5" customFormat="1" ht="15.75">
      <c r="A42" s="452">
        <v>110</v>
      </c>
      <c r="B42" s="196" t="s">
        <v>50</v>
      </c>
      <c r="C42" s="7"/>
      <c r="D42" s="45">
        <f>+'Cash-Flow-2015-Leva'!D42/1000</f>
        <v>13552.737999999999</v>
      </c>
      <c r="E42" s="45">
        <f>+'Cash-Flow-2015-Leva'!E42/1000</f>
        <v>13533.654</v>
      </c>
      <c r="F42" s="7"/>
      <c r="G42" s="45">
        <f>+'Cash-Flow-2015-Leva'!G42/1000</f>
        <v>0</v>
      </c>
      <c r="H42" s="45">
        <f>+'Cash-Flow-2015-Leva'!H42/1000</f>
        <v>0</v>
      </c>
      <c r="I42" s="7"/>
      <c r="J42" s="45">
        <f>+'Cash-Flow-2015-Leva'!J42/1000</f>
        <v>0</v>
      </c>
      <c r="K42" s="7"/>
      <c r="L42" s="159">
        <f t="shared" si="10"/>
        <v>13533.654</v>
      </c>
      <c r="M42" s="72"/>
      <c r="N42" s="39"/>
      <c r="O42" s="39"/>
      <c r="P42" s="341"/>
      <c r="Q42" s="124"/>
      <c r="R42" s="124"/>
      <c r="S42" s="62"/>
      <c r="T42" s="62"/>
      <c r="U42" s="62"/>
      <c r="V42" s="62"/>
      <c r="W42" s="62"/>
      <c r="X42" s="62"/>
      <c r="Y42" s="63"/>
      <c r="Z42" s="62"/>
      <c r="AA42" s="62"/>
    </row>
    <row r="43" spans="1:27" s="5" customFormat="1" ht="15.75">
      <c r="A43" s="452">
        <v>115</v>
      </c>
      <c r="B43" s="203" t="s">
        <v>52</v>
      </c>
      <c r="C43" s="7"/>
      <c r="D43" s="28">
        <f>+'Cash-Flow-2015-Leva'!D43/1000</f>
        <v>0</v>
      </c>
      <c r="E43" s="28">
        <f>+'Cash-Flow-2015-Leva'!E43/1000</f>
        <v>0</v>
      </c>
      <c r="F43" s="7"/>
      <c r="G43" s="28">
        <f>+'Cash-Flow-2015-Leva'!G43/1000</f>
        <v>0</v>
      </c>
      <c r="H43" s="28">
        <f>+'Cash-Flow-2015-Leva'!H43/1000</f>
        <v>0</v>
      </c>
      <c r="I43" s="7"/>
      <c r="J43" s="28">
        <f>+'Cash-Flow-2015-Leva'!J43/1000</f>
        <v>0</v>
      </c>
      <c r="K43" s="7"/>
      <c r="L43" s="152">
        <f t="shared" si="10"/>
        <v>0</v>
      </c>
      <c r="M43" s="72"/>
      <c r="N43" s="39"/>
      <c r="O43" s="39"/>
      <c r="P43" s="341"/>
      <c r="Q43" s="124"/>
      <c r="R43" s="124"/>
      <c r="S43" s="62"/>
      <c r="T43" s="62"/>
      <c r="U43" s="62"/>
      <c r="V43" s="62"/>
      <c r="W43" s="62"/>
      <c r="X43" s="62"/>
      <c r="Y43" s="63"/>
      <c r="Z43" s="62"/>
      <c r="AA43" s="62"/>
    </row>
    <row r="44" spans="1:27" s="5" customFormat="1" ht="16.5" thickBot="1">
      <c r="A44" s="452">
        <v>120</v>
      </c>
      <c r="B44" s="206" t="s">
        <v>53</v>
      </c>
      <c r="C44" s="7"/>
      <c r="D44" s="68">
        <f>+'Cash-Flow-2015-Leva'!D44/1000</f>
        <v>0</v>
      </c>
      <c r="E44" s="68">
        <f>+'Cash-Flow-2015-Leva'!E44/1000</f>
        <v>0</v>
      </c>
      <c r="F44" s="7"/>
      <c r="G44" s="68">
        <f>+'Cash-Flow-2015-Leva'!G44/1000</f>
        <v>0</v>
      </c>
      <c r="H44" s="68">
        <f>+'Cash-Flow-2015-Leva'!H44/1000</f>
        <v>0</v>
      </c>
      <c r="I44" s="7"/>
      <c r="J44" s="68">
        <f>+'Cash-Flow-2015-Leva'!J44/1000</f>
        <v>0</v>
      </c>
      <c r="K44" s="7"/>
      <c r="L44" s="167">
        <f t="shared" si="10"/>
        <v>0</v>
      </c>
      <c r="M44" s="136"/>
      <c r="N44" s="47"/>
      <c r="O44" s="47"/>
      <c r="P44" s="341"/>
      <c r="Q44" s="124"/>
      <c r="R44" s="124"/>
      <c r="S44" s="62"/>
      <c r="T44" s="62"/>
      <c r="U44" s="62"/>
      <c r="V44" s="62"/>
      <c r="W44" s="62"/>
      <c r="X44" s="62"/>
      <c r="Y44" s="63"/>
      <c r="Z44" s="62"/>
      <c r="AA44" s="62"/>
    </row>
    <row r="45" spans="1:27" s="5" customFormat="1" ht="16.5" thickBot="1">
      <c r="A45" s="452">
        <v>125</v>
      </c>
      <c r="B45" s="207" t="s">
        <v>54</v>
      </c>
      <c r="C45" s="7"/>
      <c r="D45" s="70">
        <f>+'Cash-Flow-2015-Leva'!D45/1000</f>
        <v>0</v>
      </c>
      <c r="E45" s="70">
        <f>+'Cash-Flow-2015-Leva'!E45/1000</f>
        <v>0</v>
      </c>
      <c r="F45" s="7"/>
      <c r="G45" s="70">
        <f>+'Cash-Flow-2015-Leva'!G45/1000</f>
        <v>0</v>
      </c>
      <c r="H45" s="70">
        <f>+'Cash-Flow-2015-Leva'!H45/1000</f>
        <v>0</v>
      </c>
      <c r="I45" s="7"/>
      <c r="J45" s="70">
        <f>+'Cash-Flow-2015-Leva'!J45/1000</f>
        <v>0</v>
      </c>
      <c r="K45" s="7"/>
      <c r="L45" s="168">
        <f t="shared" si="10"/>
        <v>0</v>
      </c>
      <c r="M45" s="71"/>
      <c r="N45" s="71"/>
      <c r="O45" s="72"/>
      <c r="P45" s="341"/>
      <c r="Q45" s="124"/>
      <c r="R45" s="124"/>
      <c r="S45" s="62"/>
      <c r="T45" s="62"/>
      <c r="U45" s="62"/>
      <c r="V45" s="62"/>
      <c r="W45" s="62"/>
      <c r="X45" s="62"/>
      <c r="Y45" s="63"/>
      <c r="Z45" s="62"/>
      <c r="AA45" s="62"/>
    </row>
    <row r="46" spans="1:27" s="5" customFormat="1" ht="15.75">
      <c r="A46" s="452">
        <v>127</v>
      </c>
      <c r="B46" s="197" t="s">
        <v>152</v>
      </c>
      <c r="C46" s="7"/>
      <c r="D46" s="74">
        <f>+'Cash-Flow-2015-Leva'!D46/1000</f>
        <v>0</v>
      </c>
      <c r="E46" s="74">
        <f>+'Cash-Flow-2015-Leva'!E46/1000</f>
        <v>0</v>
      </c>
      <c r="F46" s="7"/>
      <c r="G46" s="74">
        <f>+'Cash-Flow-2015-Leva'!G46/1000</f>
        <v>0</v>
      </c>
      <c r="H46" s="74">
        <f>+'Cash-Flow-2015-Leva'!H46/1000</f>
        <v>0</v>
      </c>
      <c r="I46" s="7"/>
      <c r="J46" s="74">
        <f>+'Cash-Flow-2015-Leva'!J46/1000</f>
        <v>0</v>
      </c>
      <c r="K46" s="7"/>
      <c r="L46" s="169">
        <f t="shared" si="10"/>
        <v>0</v>
      </c>
      <c r="M46" s="90"/>
      <c r="N46" s="75"/>
      <c r="O46" s="76"/>
      <c r="P46" s="340"/>
      <c r="Q46" s="124"/>
      <c r="R46" s="124"/>
      <c r="S46" s="62"/>
      <c r="T46" s="62"/>
      <c r="U46" s="62"/>
      <c r="V46" s="62"/>
      <c r="W46" s="62"/>
      <c r="X46" s="62"/>
      <c r="Y46" s="63"/>
      <c r="Z46" s="62"/>
      <c r="AA46" s="62"/>
    </row>
    <row r="47" spans="1:27" s="5" customFormat="1" ht="19.5" thickBot="1">
      <c r="A47" s="452">
        <v>130</v>
      </c>
      <c r="B47" s="208" t="s">
        <v>57</v>
      </c>
      <c r="C47" s="7"/>
      <c r="D47" s="78">
        <f t="shared" ref="D47:E47" si="11">+D48+D49+D53</f>
        <v>403618.25599999999</v>
      </c>
      <c r="E47" s="78">
        <f t="shared" si="11"/>
        <v>407260.15700000001</v>
      </c>
      <c r="F47" s="7"/>
      <c r="G47" s="78">
        <f t="shared" ref="G47:H47" si="12">+G48+G49+G53</f>
        <v>0</v>
      </c>
      <c r="H47" s="78">
        <f t="shared" si="12"/>
        <v>122013.67600000001</v>
      </c>
      <c r="I47" s="7"/>
      <c r="J47" s="78">
        <f t="shared" ref="J47" si="13">+J48+J49+J53</f>
        <v>0</v>
      </c>
      <c r="K47" s="7"/>
      <c r="L47" s="170">
        <f t="shared" ref="L47" si="14">+L48+L49+L53</f>
        <v>529273.83299999998</v>
      </c>
      <c r="M47" s="116">
        <f>+M48+M49+M52</f>
        <v>0</v>
      </c>
      <c r="N47" s="23">
        <f>+N48+N49+N52</f>
        <v>0</v>
      </c>
      <c r="O47" s="23">
        <f>+O48+O49+O52</f>
        <v>0</v>
      </c>
      <c r="P47" s="339"/>
      <c r="Q47" s="124"/>
      <c r="R47" s="124"/>
      <c r="S47" s="62"/>
      <c r="T47" s="62"/>
      <c r="U47" s="62"/>
      <c r="V47" s="62"/>
      <c r="W47" s="62"/>
      <c r="X47" s="62"/>
      <c r="Y47" s="63"/>
      <c r="Z47" s="62"/>
      <c r="AA47" s="62"/>
    </row>
    <row r="48" spans="1:27" s="5" customFormat="1" ht="16.5" thickTop="1">
      <c r="A48" s="452">
        <v>135</v>
      </c>
      <c r="B48" s="205" t="s">
        <v>59</v>
      </c>
      <c r="C48" s="7"/>
      <c r="D48" s="80">
        <f>+'Cash-Flow-2015-Leva'!D48/1000</f>
        <v>441482.37699999998</v>
      </c>
      <c r="E48" s="80">
        <f>+'Cash-Flow-2015-Leva'!E48/1000</f>
        <v>445116.73700000002</v>
      </c>
      <c r="F48" s="7"/>
      <c r="G48" s="80">
        <f>+'Cash-Flow-2015-Leva'!G48/1000</f>
        <v>0</v>
      </c>
      <c r="H48" s="80">
        <f>+'Cash-Flow-2015-Leva'!H48/1000</f>
        <v>0</v>
      </c>
      <c r="I48" s="7"/>
      <c r="J48" s="80">
        <f>+'Cash-Flow-2015-Leva'!J48/1000</f>
        <v>0</v>
      </c>
      <c r="K48" s="7"/>
      <c r="L48" s="171">
        <f t="shared" ref="L48:L54" si="15">+E48+H48+J48</f>
        <v>445116.73700000002</v>
      </c>
      <c r="M48" s="139"/>
      <c r="N48" s="76"/>
      <c r="O48" s="76"/>
      <c r="P48" s="340"/>
      <c r="Q48" s="124"/>
      <c r="R48" s="124"/>
      <c r="S48" s="62"/>
      <c r="T48" s="62"/>
      <c r="U48" s="62"/>
      <c r="V48" s="62"/>
      <c r="W48" s="62"/>
      <c r="X48" s="62"/>
      <c r="Y48" s="63"/>
      <c r="Z48" s="62"/>
      <c r="AA48" s="62"/>
    </row>
    <row r="49" spans="1:27" s="5" customFormat="1" ht="15.75">
      <c r="A49" s="452">
        <v>140</v>
      </c>
      <c r="B49" s="202" t="s">
        <v>61</v>
      </c>
      <c r="C49" s="7"/>
      <c r="D49" s="82">
        <f>+'Cash-Flow-2015-Leva'!D49/1000</f>
        <v>-37864.120999999999</v>
      </c>
      <c r="E49" s="82">
        <f>+'Cash-Flow-2015-Leva'!E49/1000</f>
        <v>-37856.58</v>
      </c>
      <c r="F49" s="7"/>
      <c r="G49" s="82">
        <f>+'Cash-Flow-2015-Leva'!G49/1000</f>
        <v>0</v>
      </c>
      <c r="H49" s="82">
        <f>+'Cash-Flow-2015-Leva'!H49/1000</f>
        <v>122013.67600000001</v>
      </c>
      <c r="I49" s="7"/>
      <c r="J49" s="82">
        <f>+'Cash-Flow-2015-Leva'!J49/1000</f>
        <v>0</v>
      </c>
      <c r="K49" s="7"/>
      <c r="L49" s="172">
        <f t="shared" si="15"/>
        <v>84157.096000000005</v>
      </c>
      <c r="M49" s="139"/>
      <c r="N49" s="76"/>
      <c r="O49" s="76"/>
      <c r="P49" s="340"/>
      <c r="Q49" s="124"/>
      <c r="R49" s="124"/>
      <c r="S49" s="62"/>
      <c r="T49" s="62"/>
      <c r="U49" s="62"/>
      <c r="V49" s="62"/>
      <c r="W49" s="62"/>
      <c r="X49" s="62"/>
      <c r="Y49" s="63"/>
      <c r="Z49" s="62"/>
      <c r="AA49" s="62"/>
    </row>
    <row r="50" spans="1:27" s="5" customFormat="1" ht="15.75">
      <c r="A50" s="452">
        <v>145</v>
      </c>
      <c r="B50" s="189" t="s">
        <v>63</v>
      </c>
      <c r="C50" s="7"/>
      <c r="D50" s="84">
        <f>+'Cash-Flow-2015-Leva'!D50/1000</f>
        <v>0</v>
      </c>
      <c r="E50" s="84">
        <f>+'Cash-Flow-2015-Leva'!E50/1000</f>
        <v>0</v>
      </c>
      <c r="F50" s="7"/>
      <c r="G50" s="84">
        <f>+'Cash-Flow-2015-Leva'!G50/1000</f>
        <v>0</v>
      </c>
      <c r="H50" s="84">
        <f>+'Cash-Flow-2015-Leva'!H50/1000</f>
        <v>35765.61</v>
      </c>
      <c r="I50" s="7"/>
      <c r="J50" s="84">
        <f>+'Cash-Flow-2015-Leva'!J50/1000</f>
        <v>0</v>
      </c>
      <c r="K50" s="7"/>
      <c r="L50" s="173">
        <f t="shared" si="15"/>
        <v>35765.61</v>
      </c>
      <c r="M50" s="139"/>
      <c r="N50" s="76"/>
      <c r="O50" s="76"/>
      <c r="P50" s="340"/>
      <c r="Q50" s="124"/>
      <c r="R50" s="124"/>
      <c r="S50" s="62"/>
      <c r="T50" s="62"/>
      <c r="U50" s="62"/>
      <c r="V50" s="62"/>
      <c r="W50" s="62"/>
      <c r="X50" s="62"/>
      <c r="Y50" s="63"/>
      <c r="Z50" s="62"/>
      <c r="AA50" s="62"/>
    </row>
    <row r="51" spans="1:27" s="5" customFormat="1" ht="15.75">
      <c r="A51" s="452">
        <v>150</v>
      </c>
      <c r="B51" s="209" t="s">
        <v>65</v>
      </c>
      <c r="C51" s="7"/>
      <c r="D51" s="86">
        <f>+'Cash-Flow-2015-Leva'!D51/1000</f>
        <v>0</v>
      </c>
      <c r="E51" s="86">
        <f>+'Cash-Flow-2015-Leva'!E51/1000</f>
        <v>0</v>
      </c>
      <c r="F51" s="7"/>
      <c r="G51" s="86">
        <f>+'Cash-Flow-2015-Leva'!G51/1000</f>
        <v>0</v>
      </c>
      <c r="H51" s="86">
        <f>+'Cash-Flow-2015-Leva'!H51/1000</f>
        <v>0</v>
      </c>
      <c r="I51" s="7"/>
      <c r="J51" s="86">
        <f>+'Cash-Flow-2015-Leva'!J51/1000</f>
        <v>0</v>
      </c>
      <c r="K51" s="7"/>
      <c r="L51" s="174">
        <f t="shared" si="15"/>
        <v>0</v>
      </c>
      <c r="M51" s="139"/>
      <c r="N51" s="76"/>
      <c r="O51" s="76"/>
      <c r="P51" s="340"/>
      <c r="Q51" s="124"/>
      <c r="R51" s="124"/>
      <c r="S51" s="62"/>
      <c r="T51" s="62"/>
      <c r="U51" s="62"/>
      <c r="V51" s="62"/>
      <c r="W51" s="62"/>
      <c r="X51" s="62"/>
      <c r="Y51" s="63"/>
      <c r="Z51" s="62"/>
      <c r="AA51" s="62"/>
    </row>
    <row r="52" spans="1:27" s="5" customFormat="1" ht="15.75" hidden="1" customHeight="1">
      <c r="A52" s="452">
        <v>160</v>
      </c>
      <c r="B52" s="210"/>
      <c r="C52" s="7"/>
      <c r="D52" s="80">
        <f>+'Cash-Flow-2015-Leva'!D52/1000</f>
        <v>0</v>
      </c>
      <c r="E52" s="80">
        <f>+'Cash-Flow-2015-Leva'!E52/1000</f>
        <v>0</v>
      </c>
      <c r="F52" s="7"/>
      <c r="G52" s="80">
        <f>+'Cash-Flow-2015-Leva'!G52/1000</f>
        <v>0</v>
      </c>
      <c r="H52" s="80">
        <f>+'Cash-Flow-2015-Leva'!H52/1000</f>
        <v>0</v>
      </c>
      <c r="I52" s="7"/>
      <c r="J52" s="80">
        <f>+'Cash-Flow-2015-Leva'!J52/1000</f>
        <v>0</v>
      </c>
      <c r="K52" s="7"/>
      <c r="L52" s="171">
        <f t="shared" si="15"/>
        <v>0</v>
      </c>
      <c r="M52" s="139"/>
      <c r="N52" s="76"/>
      <c r="O52" s="76"/>
      <c r="P52" s="340"/>
      <c r="Q52" s="124"/>
      <c r="R52" s="124"/>
      <c r="S52" s="62"/>
      <c r="T52" s="62"/>
      <c r="U52" s="62"/>
      <c r="V52" s="62"/>
      <c r="W52" s="62"/>
      <c r="X52" s="62"/>
      <c r="Y52" s="63"/>
      <c r="Z52" s="62"/>
      <c r="AA52" s="62"/>
    </row>
    <row r="53" spans="1:27" s="5" customFormat="1" ht="15.75">
      <c r="A53" s="452">
        <v>162</v>
      </c>
      <c r="B53" s="211" t="s">
        <v>66</v>
      </c>
      <c r="C53" s="7"/>
      <c r="D53" s="56">
        <f>+'Cash-Flow-2015-Leva'!D53/1000</f>
        <v>0</v>
      </c>
      <c r="E53" s="56">
        <f>+'Cash-Flow-2015-Leva'!E53/1000</f>
        <v>0</v>
      </c>
      <c r="F53" s="7"/>
      <c r="G53" s="56">
        <f>+'Cash-Flow-2015-Leva'!G53/1000</f>
        <v>0</v>
      </c>
      <c r="H53" s="56">
        <f>+'Cash-Flow-2015-Leva'!H53/1000</f>
        <v>0</v>
      </c>
      <c r="I53" s="7"/>
      <c r="J53" s="56">
        <f>+'Cash-Flow-2015-Leva'!J53/1000</f>
        <v>0</v>
      </c>
      <c r="K53" s="7"/>
      <c r="L53" s="163">
        <f t="shared" si="15"/>
        <v>0</v>
      </c>
      <c r="M53" s="88"/>
      <c r="N53" s="88"/>
      <c r="O53" s="88"/>
      <c r="P53" s="340"/>
      <c r="Q53" s="124"/>
      <c r="R53" s="124"/>
      <c r="S53" s="62"/>
      <c r="T53" s="62"/>
      <c r="U53" s="62"/>
      <c r="V53" s="62"/>
      <c r="W53" s="62"/>
      <c r="X53" s="62"/>
      <c r="Y53" s="63"/>
      <c r="Z53" s="62"/>
      <c r="AA53" s="62"/>
    </row>
    <row r="54" spans="1:27" s="5" customFormat="1" ht="19.5" thickBot="1">
      <c r="A54" s="452">
        <v>165</v>
      </c>
      <c r="B54" s="212" t="s">
        <v>68</v>
      </c>
      <c r="C54" s="7"/>
      <c r="D54" s="89">
        <f>+'Cash-Flow-2015-Leva'!D54/1000</f>
        <v>0</v>
      </c>
      <c r="E54" s="89">
        <f>+'Cash-Flow-2015-Leva'!E54/1000</f>
        <v>0</v>
      </c>
      <c r="F54" s="7"/>
      <c r="G54" s="89">
        <f>+'Cash-Flow-2015-Leva'!G54/1000</f>
        <v>0</v>
      </c>
      <c r="H54" s="89">
        <f>+'Cash-Flow-2015-Leva'!H54/1000</f>
        <v>0</v>
      </c>
      <c r="I54" s="7"/>
      <c r="J54" s="89">
        <f>+'Cash-Flow-2015-Leva'!J54/1000</f>
        <v>0</v>
      </c>
      <c r="K54" s="7"/>
      <c r="L54" s="175">
        <f t="shared" si="15"/>
        <v>0</v>
      </c>
      <c r="M54" s="90"/>
      <c r="N54" s="90"/>
      <c r="O54" s="90"/>
      <c r="P54" s="340"/>
      <c r="Q54" s="124"/>
      <c r="R54" s="124"/>
      <c r="S54" s="62"/>
      <c r="T54" s="62"/>
      <c r="U54" s="62"/>
      <c r="V54" s="62"/>
      <c r="W54" s="62"/>
      <c r="X54" s="62"/>
      <c r="Y54" s="63"/>
      <c r="Z54" s="62"/>
      <c r="AA54" s="62"/>
    </row>
    <row r="55" spans="1:27" s="5" customFormat="1" ht="20.25" thickTop="1" thickBot="1">
      <c r="A55" s="452">
        <v>175</v>
      </c>
      <c r="B55" s="213" t="s">
        <v>70</v>
      </c>
      <c r="C55" s="7"/>
      <c r="D55" s="92">
        <f t="shared" ref="D55:E55" si="16">+D15-D31+D47-D54</f>
        <v>20756.764000000025</v>
      </c>
      <c r="E55" s="92">
        <f t="shared" si="16"/>
        <v>22699.692000000039</v>
      </c>
      <c r="F55" s="7"/>
      <c r="G55" s="92">
        <f t="shared" ref="G55:H55" si="17">+G15-G31+G47-G54</f>
        <v>0</v>
      </c>
      <c r="H55" s="92">
        <f t="shared" si="17"/>
        <v>-2050.3190000000031</v>
      </c>
      <c r="I55" s="7"/>
      <c r="J55" s="92">
        <f t="shared" ref="J55" si="18">+J15-J31+J47-J54</f>
        <v>2.9000000000000001E-2</v>
      </c>
      <c r="K55" s="7"/>
      <c r="L55" s="176">
        <f t="shared" ref="L55" si="19">+L15-L31+L47-L54</f>
        <v>20649.402000000235</v>
      </c>
      <c r="M55" s="116">
        <f>+M15-M31+M47</f>
        <v>0</v>
      </c>
      <c r="N55" s="23">
        <f>+N15-N31+N47</f>
        <v>0</v>
      </c>
      <c r="O55" s="23">
        <f>+O15-O31+O47</f>
        <v>0</v>
      </c>
      <c r="P55" s="340"/>
      <c r="Q55" s="124"/>
      <c r="R55" s="124"/>
      <c r="S55" s="62"/>
      <c r="T55" s="62"/>
      <c r="U55" s="62"/>
      <c r="V55" s="62"/>
      <c r="W55" s="62"/>
      <c r="X55" s="62"/>
      <c r="Y55" s="63"/>
      <c r="Z55" s="62"/>
      <c r="AA55" s="62"/>
    </row>
    <row r="56" spans="1:27" s="5" customFormat="1" ht="12" hidden="1" customHeight="1">
      <c r="A56" s="452">
        <v>180</v>
      </c>
      <c r="B56" s="214" t="str">
        <f>+IF(+SUM(D56:L56)=0,0,"Контрола: дефицит/излишък = финансиране с обратен знак (V. + VІ. = 0)")</f>
        <v>Контрола: дефицит/излишък = финансиране с обратен знак (V. + VІ. = 0)</v>
      </c>
      <c r="C56" s="7"/>
      <c r="D56" s="94">
        <f>+D55+D57</f>
        <v>0</v>
      </c>
      <c r="E56" s="94">
        <f>+E55+E57</f>
        <v>3.637978807091713E-11</v>
      </c>
      <c r="F56" s="7"/>
      <c r="G56" s="94">
        <f>+G55+G57</f>
        <v>0</v>
      </c>
      <c r="H56" s="94">
        <f>+H55+H57</f>
        <v>0</v>
      </c>
      <c r="I56" s="7"/>
      <c r="J56" s="94">
        <f>+J55+J57</f>
        <v>3.6394498525993413E-15</v>
      </c>
      <c r="K56" s="7"/>
      <c r="L56" s="94">
        <f>+L55+L57</f>
        <v>2.3283064365386963E-10</v>
      </c>
      <c r="M56" s="139" t="e">
        <f>+M55+M57</f>
        <v>#REF!</v>
      </c>
      <c r="N56" s="76" t="e">
        <f>+N55+N57</f>
        <v>#REF!</v>
      </c>
      <c r="O56" s="76" t="e">
        <f>+O55+O57</f>
        <v>#REF!</v>
      </c>
      <c r="P56" s="340"/>
      <c r="Q56" s="124"/>
      <c r="R56" s="124"/>
      <c r="S56" s="62"/>
      <c r="T56" s="62"/>
      <c r="U56" s="62"/>
      <c r="V56" s="62"/>
      <c r="W56" s="62"/>
      <c r="X56" s="62"/>
      <c r="Y56" s="63"/>
      <c r="Z56" s="62"/>
      <c r="AA56" s="62"/>
    </row>
    <row r="57" spans="1:27" s="5" customFormat="1" ht="19.5" thickBot="1">
      <c r="A57" s="452">
        <v>185</v>
      </c>
      <c r="B57" s="187" t="s">
        <v>71</v>
      </c>
      <c r="C57" s="7"/>
      <c r="D57" s="95">
        <f>SUM(+D59+D67+D68+D75+D76+D77+D80+D81+D82+D83+D84+D85+D86)</f>
        <v>-20756.764000000003</v>
      </c>
      <c r="E57" s="95">
        <f>SUM(+E59+E67+E68+E75+E76+E77+E80+E81+E82+E83+E84+E85+E86)</f>
        <v>-22699.692000000003</v>
      </c>
      <c r="F57" s="7"/>
      <c r="G57" s="95">
        <f>SUM(+G59+G67+G68+G75+G76+G77+G80+G81+G82+G83+G84+G85+G86)</f>
        <v>0</v>
      </c>
      <c r="H57" s="95">
        <f>SUM(+H59+H67+H68+H75+H76+H77+H80+H81+H82+H83+H84+H85+H86)</f>
        <v>2050.319</v>
      </c>
      <c r="I57" s="7"/>
      <c r="J57" s="95">
        <f>SUM(+J59+J67+J68+J75+J76+J77+J80+J81+J82+J83+J84+J85+J86)</f>
        <v>-2.8999999999996362E-2</v>
      </c>
      <c r="K57" s="7"/>
      <c r="L57" s="177">
        <f>SUM(+L59+L67+L68+L75+L76+L77+L80+L81+L82+L83+L84+L85+L86)</f>
        <v>-20649.402000000002</v>
      </c>
      <c r="M57" s="140" t="e">
        <f t="shared" ref="M57:N57" si="20">SUM(+M59+M67+M68+M75+M76+M77+M80+M81+M82+M83+M84+M85+M86)</f>
        <v>#REF!</v>
      </c>
      <c r="N57" s="96" t="e">
        <f t="shared" si="20"/>
        <v>#REF!</v>
      </c>
      <c r="O57" s="96" t="e">
        <f>SUM(+O59+O67+O68+O75+O76+O77+O80+O81+O82+O83+O84+O86+O87)</f>
        <v>#REF!</v>
      </c>
      <c r="P57" s="340"/>
      <c r="Q57" s="124"/>
      <c r="R57" s="124"/>
      <c r="S57" s="62"/>
      <c r="T57" s="62"/>
      <c r="U57" s="62"/>
      <c r="V57" s="62"/>
      <c r="W57" s="62"/>
      <c r="X57" s="62"/>
      <c r="Y57" s="63"/>
      <c r="Z57" s="62"/>
      <c r="AA57" s="62"/>
    </row>
    <row r="58" spans="1:27" s="5" customFormat="1" ht="16.5" hidden="1" thickTop="1">
      <c r="A58" s="452">
        <v>190</v>
      </c>
      <c r="B58" s="215"/>
      <c r="C58" s="7"/>
      <c r="D58" s="98"/>
      <c r="E58" s="99" t="e">
        <f>+#REF!+#REF!+#REF!+#REF!</f>
        <v>#REF!</v>
      </c>
      <c r="F58" s="7"/>
      <c r="G58" s="98"/>
      <c r="H58" s="99" t="e">
        <f>+#REF!+#REF!+#REF!+#REF!</f>
        <v>#REF!</v>
      </c>
      <c r="I58" s="7"/>
      <c r="J58" s="99" t="e">
        <f>+#REF!+#REF!+#REF!+#REF!</f>
        <v>#REF!</v>
      </c>
      <c r="K58" s="7"/>
      <c r="L58" s="178" t="e">
        <f>+#REF!+#REF!+#REF!+#REF!</f>
        <v>#REF!</v>
      </c>
      <c r="M58" s="141"/>
      <c r="N58" s="100"/>
      <c r="O58" s="100"/>
      <c r="P58" s="340"/>
      <c r="Q58" s="124"/>
      <c r="R58" s="124"/>
      <c r="S58" s="62"/>
      <c r="T58" s="62"/>
      <c r="U58" s="62"/>
      <c r="V58" s="62"/>
      <c r="W58" s="62"/>
      <c r="X58" s="62"/>
      <c r="Y58" s="63"/>
      <c r="Z58" s="62"/>
      <c r="AA58" s="62"/>
    </row>
    <row r="59" spans="1:27" s="5" customFormat="1" ht="16.5" thickTop="1">
      <c r="A59" s="452">
        <v>195</v>
      </c>
      <c r="B59" s="203" t="s">
        <v>72</v>
      </c>
      <c r="C59" s="7"/>
      <c r="D59" s="84">
        <f>SUM(D60:D66)</f>
        <v>-14261.099</v>
      </c>
      <c r="E59" s="84">
        <f>SUM(E60:E66)</f>
        <v>-14261.099</v>
      </c>
      <c r="F59" s="7"/>
      <c r="G59" s="84">
        <f>SUM(G60:G66)</f>
        <v>0</v>
      </c>
      <c r="H59" s="84">
        <f>SUM(H60:H66)</f>
        <v>0</v>
      </c>
      <c r="I59" s="7"/>
      <c r="J59" s="84">
        <f>SUM(J60:J66)</f>
        <v>0</v>
      </c>
      <c r="K59" s="7"/>
      <c r="L59" s="173">
        <f>SUM(L60:L66)</f>
        <v>-14261.099</v>
      </c>
      <c r="M59" s="142" t="e">
        <f t="shared" ref="M59:O59" si="21">SUM(M60:M66)</f>
        <v>#REF!</v>
      </c>
      <c r="N59" s="102" t="e">
        <f t="shared" si="21"/>
        <v>#REF!</v>
      </c>
      <c r="O59" s="102" t="e">
        <f t="shared" si="21"/>
        <v>#REF!</v>
      </c>
      <c r="P59" s="340"/>
      <c r="Q59" s="124"/>
      <c r="R59" s="124"/>
      <c r="S59" s="62"/>
      <c r="T59" s="62"/>
      <c r="U59" s="62"/>
      <c r="V59" s="62"/>
      <c r="W59" s="62"/>
      <c r="X59" s="62"/>
      <c r="Y59" s="63"/>
      <c r="Z59" s="62"/>
      <c r="AA59" s="62"/>
    </row>
    <row r="60" spans="1:27" s="5" customFormat="1" ht="15.75">
      <c r="A60" s="452">
        <v>200</v>
      </c>
      <c r="B60" s="216" t="s">
        <v>74</v>
      </c>
      <c r="C60" s="7"/>
      <c r="D60" s="103">
        <f>+'Cash-Flow-2015-Leva'!D60/1000</f>
        <v>0</v>
      </c>
      <c r="E60" s="103">
        <f>+'Cash-Flow-2015-Leva'!E60/1000</f>
        <v>0</v>
      </c>
      <c r="F60" s="7"/>
      <c r="G60" s="103">
        <f>+'Cash-Flow-2015-Leva'!G60/1000</f>
        <v>0</v>
      </c>
      <c r="H60" s="103">
        <f>+'Cash-Flow-2015-Leva'!H60/1000</f>
        <v>0</v>
      </c>
      <c r="I60" s="7"/>
      <c r="J60" s="103">
        <f>+'Cash-Flow-2015-Leva'!J60/1000</f>
        <v>0</v>
      </c>
      <c r="K60" s="7"/>
      <c r="L60" s="179">
        <f t="shared" ref="L60:L67" si="22">+E60+H60+J60</f>
        <v>0</v>
      </c>
      <c r="M60" s="143" t="e">
        <v>#REF!</v>
      </c>
      <c r="N60" s="104" t="e">
        <v>#REF!</v>
      </c>
      <c r="O60" s="104" t="e">
        <v>#REF!</v>
      </c>
      <c r="P60" s="340"/>
      <c r="Q60" s="124"/>
      <c r="R60" s="124"/>
      <c r="S60" s="62"/>
      <c r="T60" s="62"/>
      <c r="U60" s="62"/>
      <c r="V60" s="62"/>
      <c r="W60" s="62"/>
      <c r="X60" s="62"/>
      <c r="Y60" s="63"/>
      <c r="Z60" s="62"/>
      <c r="AA60" s="62"/>
    </row>
    <row r="61" spans="1:27" s="5" customFormat="1" ht="15.75">
      <c r="A61" s="452">
        <v>205</v>
      </c>
      <c r="B61" s="217" t="s">
        <v>75</v>
      </c>
      <c r="C61" s="7"/>
      <c r="D61" s="106">
        <f>+'Cash-Flow-2015-Leva'!D61/1000</f>
        <v>-14261.099</v>
      </c>
      <c r="E61" s="106">
        <f>+'Cash-Flow-2015-Leva'!E61/1000</f>
        <v>-14261.099</v>
      </c>
      <c r="F61" s="7"/>
      <c r="G61" s="106">
        <f>+'Cash-Flow-2015-Leva'!G61/1000</f>
        <v>0</v>
      </c>
      <c r="H61" s="106">
        <f>+'Cash-Flow-2015-Leva'!H61/1000</f>
        <v>0</v>
      </c>
      <c r="I61" s="7"/>
      <c r="J61" s="106">
        <f>+'Cash-Flow-2015-Leva'!J61/1000</f>
        <v>0</v>
      </c>
      <c r="K61" s="7"/>
      <c r="L61" s="180">
        <f t="shared" si="22"/>
        <v>-14261.099</v>
      </c>
      <c r="M61" s="143" t="e">
        <v>#REF!</v>
      </c>
      <c r="N61" s="104" t="e">
        <v>#REF!</v>
      </c>
      <c r="O61" s="104" t="e">
        <v>#REF!</v>
      </c>
      <c r="P61" s="340"/>
      <c r="Q61" s="124"/>
      <c r="R61" s="124"/>
      <c r="S61" s="62"/>
      <c r="T61" s="62"/>
      <c r="U61" s="62"/>
      <c r="V61" s="62"/>
      <c r="W61" s="62"/>
      <c r="X61" s="62"/>
      <c r="Y61" s="63"/>
      <c r="Z61" s="62"/>
      <c r="AA61" s="62"/>
    </row>
    <row r="62" spans="1:27" s="5" customFormat="1" ht="15.75">
      <c r="A62" s="452">
        <v>210</v>
      </c>
      <c r="B62" s="217" t="s">
        <v>158</v>
      </c>
      <c r="C62" s="7"/>
      <c r="D62" s="106">
        <f>+'Cash-Flow-2015-Leva'!D62/1000</f>
        <v>0</v>
      </c>
      <c r="E62" s="106">
        <f>+'Cash-Flow-2015-Leva'!E62/1000</f>
        <v>0</v>
      </c>
      <c r="F62" s="7"/>
      <c r="G62" s="106">
        <f>+'Cash-Flow-2015-Leva'!G62/1000</f>
        <v>0</v>
      </c>
      <c r="H62" s="106">
        <f>+'Cash-Flow-2015-Leva'!H62/1000</f>
        <v>0</v>
      </c>
      <c r="I62" s="7"/>
      <c r="J62" s="106">
        <f>+'Cash-Flow-2015-Leva'!J62/1000</f>
        <v>0</v>
      </c>
      <c r="K62" s="7"/>
      <c r="L62" s="180">
        <f t="shared" si="22"/>
        <v>0</v>
      </c>
      <c r="M62" s="143" t="e">
        <v>#REF!</v>
      </c>
      <c r="N62" s="104" t="e">
        <v>#REF!</v>
      </c>
      <c r="O62" s="104" t="e">
        <v>#REF!</v>
      </c>
      <c r="P62" s="340"/>
      <c r="Q62" s="124"/>
      <c r="R62" s="124"/>
      <c r="S62" s="62"/>
      <c r="T62" s="62"/>
      <c r="U62" s="62"/>
      <c r="V62" s="62"/>
      <c r="W62" s="62"/>
      <c r="X62" s="62"/>
      <c r="Y62" s="63"/>
      <c r="Z62" s="62"/>
      <c r="AA62" s="62"/>
    </row>
    <row r="63" spans="1:27" s="5" customFormat="1" ht="15.75">
      <c r="A63" s="452">
        <v>215</v>
      </c>
      <c r="B63" s="217" t="s">
        <v>78</v>
      </c>
      <c r="C63" s="7"/>
      <c r="D63" s="106">
        <f>+'Cash-Flow-2015-Leva'!D63/1000</f>
        <v>0</v>
      </c>
      <c r="E63" s="106">
        <f>+'Cash-Flow-2015-Leva'!E63/1000</f>
        <v>0</v>
      </c>
      <c r="F63" s="7"/>
      <c r="G63" s="106">
        <f>+'Cash-Flow-2015-Leva'!G63/1000</f>
        <v>0</v>
      </c>
      <c r="H63" s="106">
        <f>+'Cash-Flow-2015-Leva'!H63/1000</f>
        <v>0</v>
      </c>
      <c r="I63" s="7"/>
      <c r="J63" s="106">
        <f>+'Cash-Flow-2015-Leva'!J63/1000</f>
        <v>0</v>
      </c>
      <c r="K63" s="7"/>
      <c r="L63" s="180">
        <f t="shared" si="22"/>
        <v>0</v>
      </c>
      <c r="M63" s="143" t="e">
        <v>#REF!</v>
      </c>
      <c r="N63" s="104" t="e">
        <v>#REF!</v>
      </c>
      <c r="O63" s="104" t="e">
        <v>#REF!</v>
      </c>
      <c r="P63" s="340"/>
      <c r="Q63" s="124"/>
      <c r="R63" s="124"/>
      <c r="S63" s="62"/>
      <c r="T63" s="62"/>
      <c r="U63" s="62"/>
      <c r="V63" s="62"/>
      <c r="W63" s="62"/>
      <c r="X63" s="62"/>
      <c r="Y63" s="63"/>
      <c r="Z63" s="62"/>
      <c r="AA63" s="62"/>
    </row>
    <row r="64" spans="1:27" s="5" customFormat="1" ht="15.75">
      <c r="A64" s="452">
        <v>220</v>
      </c>
      <c r="B64" s="217" t="s">
        <v>157</v>
      </c>
      <c r="C64" s="7"/>
      <c r="D64" s="106">
        <f>+'Cash-Flow-2015-Leva'!D64/1000</f>
        <v>0</v>
      </c>
      <c r="E64" s="106">
        <f>+'Cash-Flow-2015-Leva'!E64/1000</f>
        <v>0</v>
      </c>
      <c r="F64" s="7"/>
      <c r="G64" s="106">
        <f>+'Cash-Flow-2015-Leva'!G64/1000</f>
        <v>0</v>
      </c>
      <c r="H64" s="106">
        <f>+'Cash-Flow-2015-Leva'!H64/1000</f>
        <v>0</v>
      </c>
      <c r="I64" s="7"/>
      <c r="J64" s="106">
        <f>+'Cash-Flow-2015-Leva'!J64/1000</f>
        <v>0</v>
      </c>
      <c r="K64" s="7"/>
      <c r="L64" s="180">
        <f t="shared" si="22"/>
        <v>0</v>
      </c>
      <c r="M64" s="143" t="e">
        <v>#REF!</v>
      </c>
      <c r="N64" s="104" t="e">
        <v>#REF!</v>
      </c>
      <c r="O64" s="104" t="e">
        <v>#REF!</v>
      </c>
      <c r="P64" s="340"/>
      <c r="Q64" s="124"/>
      <c r="R64" s="124"/>
      <c r="S64" s="62"/>
      <c r="T64" s="62"/>
      <c r="U64" s="62"/>
      <c r="V64" s="62"/>
      <c r="W64" s="62"/>
      <c r="X64" s="62"/>
      <c r="Y64" s="63"/>
      <c r="Z64" s="62"/>
      <c r="AA64" s="62"/>
    </row>
    <row r="65" spans="1:27" s="5" customFormat="1" ht="15.75">
      <c r="A65" s="452">
        <v>230</v>
      </c>
      <c r="B65" s="218" t="s">
        <v>159</v>
      </c>
      <c r="C65" s="7"/>
      <c r="D65" s="106">
        <f>+'Cash-Flow-2015-Leva'!D65/1000</f>
        <v>0</v>
      </c>
      <c r="E65" s="106">
        <f>+'Cash-Flow-2015-Leva'!E65/1000</f>
        <v>0</v>
      </c>
      <c r="F65" s="7"/>
      <c r="G65" s="106">
        <f>+'Cash-Flow-2015-Leva'!G65/1000</f>
        <v>0</v>
      </c>
      <c r="H65" s="106">
        <f>+'Cash-Flow-2015-Leva'!H65/1000</f>
        <v>0</v>
      </c>
      <c r="I65" s="7"/>
      <c r="J65" s="106">
        <f>+'Cash-Flow-2015-Leva'!J65/1000</f>
        <v>0</v>
      </c>
      <c r="K65" s="7"/>
      <c r="L65" s="180">
        <f t="shared" si="22"/>
        <v>0</v>
      </c>
      <c r="M65" s="143" t="e">
        <v>#REF!</v>
      </c>
      <c r="N65" s="104" t="e">
        <v>#REF!</v>
      </c>
      <c r="O65" s="104" t="e">
        <v>#REF!</v>
      </c>
      <c r="P65" s="340"/>
      <c r="Q65" s="124"/>
      <c r="R65" s="124"/>
      <c r="S65" s="62"/>
      <c r="T65" s="62"/>
      <c r="U65" s="62"/>
      <c r="V65" s="62"/>
      <c r="W65" s="62"/>
      <c r="X65" s="62"/>
      <c r="Y65" s="63"/>
      <c r="Z65" s="62"/>
      <c r="AA65" s="62"/>
    </row>
    <row r="66" spans="1:27" s="5" customFormat="1" ht="15.75">
      <c r="A66" s="452">
        <v>235</v>
      </c>
      <c r="B66" s="219" t="s">
        <v>109</v>
      </c>
      <c r="C66" s="7"/>
      <c r="D66" s="108">
        <f>+'Cash-Flow-2015-Leva'!D66/1000</f>
        <v>0</v>
      </c>
      <c r="E66" s="108">
        <f>+'Cash-Flow-2015-Leva'!E66/1000</f>
        <v>0</v>
      </c>
      <c r="F66" s="7"/>
      <c r="G66" s="108">
        <f>+'Cash-Flow-2015-Leva'!G66/1000</f>
        <v>0</v>
      </c>
      <c r="H66" s="108">
        <f>+'Cash-Flow-2015-Leva'!H66/1000</f>
        <v>0</v>
      </c>
      <c r="I66" s="7"/>
      <c r="J66" s="108">
        <f>+'Cash-Flow-2015-Leva'!J66/1000</f>
        <v>0</v>
      </c>
      <c r="K66" s="7"/>
      <c r="L66" s="181">
        <f t="shared" si="22"/>
        <v>0</v>
      </c>
      <c r="M66" s="143" t="e">
        <v>#REF!</v>
      </c>
      <c r="N66" s="104" t="e">
        <v>#REF!</v>
      </c>
      <c r="O66" s="104" t="e">
        <v>#REF!</v>
      </c>
      <c r="P66" s="340"/>
      <c r="Q66" s="124"/>
      <c r="R66" s="124"/>
      <c r="S66" s="62"/>
      <c r="T66" s="62"/>
      <c r="U66" s="62"/>
      <c r="V66" s="62"/>
      <c r="W66" s="62"/>
      <c r="X66" s="62"/>
      <c r="Y66" s="63"/>
      <c r="Z66" s="62"/>
      <c r="AA66" s="62"/>
    </row>
    <row r="67" spans="1:27" s="5" customFormat="1" ht="15.75">
      <c r="A67" s="452">
        <v>240</v>
      </c>
      <c r="B67" s="205" t="s">
        <v>160</v>
      </c>
      <c r="C67" s="7"/>
      <c r="D67" s="80">
        <f>+'Cash-Flow-2015-Leva'!D67/1000</f>
        <v>0</v>
      </c>
      <c r="E67" s="80">
        <f>+'Cash-Flow-2015-Leva'!E67/1000</f>
        <v>0</v>
      </c>
      <c r="F67" s="7"/>
      <c r="G67" s="80">
        <f>+'Cash-Flow-2015-Leva'!G67/1000</f>
        <v>0</v>
      </c>
      <c r="H67" s="80">
        <f>+'Cash-Flow-2015-Leva'!H67/1000</f>
        <v>0</v>
      </c>
      <c r="I67" s="7"/>
      <c r="J67" s="80">
        <f>+'Cash-Flow-2015-Leva'!J67/1000</f>
        <v>0</v>
      </c>
      <c r="K67" s="7"/>
      <c r="L67" s="171">
        <f t="shared" si="22"/>
        <v>0</v>
      </c>
      <c r="M67" s="143" t="e">
        <v>#REF!</v>
      </c>
      <c r="N67" s="104" t="e">
        <v>#REF!</v>
      </c>
      <c r="O67" s="104" t="e">
        <v>#REF!</v>
      </c>
      <c r="P67" s="340"/>
      <c r="Q67" s="124"/>
      <c r="R67" s="124"/>
      <c r="S67" s="62"/>
      <c r="T67" s="62"/>
      <c r="U67" s="62"/>
      <c r="V67" s="62"/>
      <c r="W67" s="62"/>
      <c r="X67" s="62"/>
      <c r="Y67" s="63"/>
      <c r="Z67" s="62"/>
      <c r="AA67" s="62"/>
    </row>
    <row r="68" spans="1:27" s="5" customFormat="1" ht="15.75">
      <c r="A68" s="452">
        <v>245</v>
      </c>
      <c r="B68" s="203" t="s">
        <v>81</v>
      </c>
      <c r="C68" s="7"/>
      <c r="D68" s="84">
        <f>SUM(D69:D74)</f>
        <v>-7000</v>
      </c>
      <c r="E68" s="84">
        <f>SUM(E69:E74)</f>
        <v>-7000</v>
      </c>
      <c r="F68" s="7"/>
      <c r="G68" s="84">
        <f>SUM(G69:G74)</f>
        <v>0</v>
      </c>
      <c r="H68" s="84">
        <f>SUM(H69:H74)</f>
        <v>0</v>
      </c>
      <c r="I68" s="7"/>
      <c r="J68" s="84">
        <f>SUM(J69:J74)</f>
        <v>0</v>
      </c>
      <c r="K68" s="7"/>
      <c r="L68" s="173">
        <f>SUM(L69:L74)</f>
        <v>-7000</v>
      </c>
      <c r="M68" s="144">
        <f t="shared" ref="M68:O68" si="23">SUM(M69:M74)</f>
        <v>0</v>
      </c>
      <c r="N68" s="110">
        <f t="shared" si="23"/>
        <v>0</v>
      </c>
      <c r="O68" s="110">
        <f t="shared" si="23"/>
        <v>0</v>
      </c>
      <c r="P68" s="340"/>
      <c r="Q68" s="124"/>
      <c r="R68" s="124"/>
      <c r="S68" s="62"/>
      <c r="T68" s="62"/>
      <c r="U68" s="62"/>
      <c r="V68" s="62"/>
      <c r="W68" s="62"/>
      <c r="X68" s="62"/>
      <c r="Y68" s="63"/>
      <c r="Z68" s="62"/>
      <c r="AA68" s="62"/>
    </row>
    <row r="69" spans="1:27" s="5" customFormat="1" ht="15.75">
      <c r="A69" s="452">
        <v>250</v>
      </c>
      <c r="B69" s="216" t="s">
        <v>83</v>
      </c>
      <c r="C69" s="7"/>
      <c r="D69" s="103">
        <f>+'Cash-Flow-2015-Leva'!D69/1000</f>
        <v>-7000</v>
      </c>
      <c r="E69" s="103">
        <f>+'Cash-Flow-2015-Leva'!E69/1000</f>
        <v>-7000</v>
      </c>
      <c r="F69" s="7"/>
      <c r="G69" s="103">
        <f>+'Cash-Flow-2015-Leva'!G69/1000</f>
        <v>0</v>
      </c>
      <c r="H69" s="103">
        <f>+'Cash-Flow-2015-Leva'!H69/1000</f>
        <v>0</v>
      </c>
      <c r="I69" s="7"/>
      <c r="J69" s="103">
        <f>+'Cash-Flow-2015-Leva'!J69/1000</f>
        <v>0</v>
      </c>
      <c r="K69" s="7"/>
      <c r="L69" s="179">
        <f t="shared" ref="L69:L76" si="24">+E69+H69+J69</f>
        <v>-7000</v>
      </c>
      <c r="M69" s="144"/>
      <c r="N69" s="110"/>
      <c r="O69" s="110"/>
      <c r="P69" s="340"/>
      <c r="Q69" s="124"/>
      <c r="R69" s="124"/>
      <c r="S69" s="62"/>
      <c r="T69" s="62"/>
      <c r="U69" s="62"/>
      <c r="V69" s="62"/>
      <c r="W69" s="62"/>
      <c r="X69" s="62"/>
      <c r="Y69" s="63"/>
      <c r="Z69" s="62"/>
      <c r="AA69" s="62"/>
    </row>
    <row r="70" spans="1:27" s="5" customFormat="1" ht="15.75">
      <c r="A70" s="452">
        <v>260</v>
      </c>
      <c r="B70" s="217" t="s">
        <v>84</v>
      </c>
      <c r="C70" s="7"/>
      <c r="D70" s="106">
        <f>+'Cash-Flow-2015-Leva'!D70/1000</f>
        <v>0</v>
      </c>
      <c r="E70" s="106">
        <f>+'Cash-Flow-2015-Leva'!E70/1000</f>
        <v>0</v>
      </c>
      <c r="F70" s="7"/>
      <c r="G70" s="106">
        <f>+'Cash-Flow-2015-Leva'!G70/1000</f>
        <v>0</v>
      </c>
      <c r="H70" s="106">
        <f>+'Cash-Flow-2015-Leva'!H70/1000</f>
        <v>0</v>
      </c>
      <c r="I70" s="7"/>
      <c r="J70" s="106">
        <f>+'Cash-Flow-2015-Leva'!J70/1000</f>
        <v>0</v>
      </c>
      <c r="K70" s="7"/>
      <c r="L70" s="180">
        <f t="shared" si="24"/>
        <v>0</v>
      </c>
      <c r="M70" s="144"/>
      <c r="N70" s="110"/>
      <c r="O70" s="110"/>
      <c r="P70" s="340"/>
      <c r="Q70" s="124"/>
      <c r="R70" s="124"/>
      <c r="S70" s="62"/>
      <c r="T70" s="62"/>
      <c r="U70" s="62"/>
      <c r="V70" s="62"/>
      <c r="W70" s="62"/>
      <c r="X70" s="62"/>
      <c r="Y70" s="63"/>
      <c r="Z70" s="62"/>
      <c r="AA70" s="62"/>
    </row>
    <row r="71" spans="1:27" s="5" customFormat="1" ht="15.75">
      <c r="A71" s="452">
        <v>265</v>
      </c>
      <c r="B71" s="217" t="s">
        <v>108</v>
      </c>
      <c r="C71" s="7"/>
      <c r="D71" s="106">
        <f>+'Cash-Flow-2015-Leva'!D71/1000</f>
        <v>0</v>
      </c>
      <c r="E71" s="106">
        <f>+'Cash-Flow-2015-Leva'!E71/1000</f>
        <v>0</v>
      </c>
      <c r="F71" s="7"/>
      <c r="G71" s="106">
        <f>+'Cash-Flow-2015-Leva'!G71/1000</f>
        <v>0</v>
      </c>
      <c r="H71" s="106">
        <f>+'Cash-Flow-2015-Leva'!H71/1000</f>
        <v>0</v>
      </c>
      <c r="I71" s="7"/>
      <c r="J71" s="106">
        <f>+'Cash-Flow-2015-Leva'!J71/1000</f>
        <v>0</v>
      </c>
      <c r="K71" s="7"/>
      <c r="L71" s="180">
        <f t="shared" si="24"/>
        <v>0</v>
      </c>
      <c r="M71" s="144"/>
      <c r="N71" s="110"/>
      <c r="O71" s="110"/>
      <c r="P71" s="340"/>
      <c r="Q71" s="124"/>
      <c r="R71" s="124"/>
      <c r="S71" s="62"/>
      <c r="T71" s="62"/>
      <c r="U71" s="62"/>
      <c r="V71" s="62"/>
      <c r="W71" s="62"/>
      <c r="X71" s="62"/>
      <c r="Y71" s="63"/>
      <c r="Z71" s="62"/>
      <c r="AA71" s="62"/>
    </row>
    <row r="72" spans="1:27" s="5" customFormat="1" ht="15.75" hidden="1" customHeight="1">
      <c r="A72" s="452"/>
      <c r="B72" s="217"/>
      <c r="C72" s="7"/>
      <c r="D72" s="106">
        <f>+'Cash-Flow-2015-Leva'!D72/1000</f>
        <v>0</v>
      </c>
      <c r="E72" s="106">
        <f>+'Cash-Flow-2015-Leva'!E72/1000</f>
        <v>0</v>
      </c>
      <c r="F72" s="7"/>
      <c r="G72" s="106">
        <f>+'Cash-Flow-2015-Leva'!G72/1000</f>
        <v>0</v>
      </c>
      <c r="H72" s="106">
        <f>+'Cash-Flow-2015-Leva'!H72/1000</f>
        <v>0</v>
      </c>
      <c r="I72" s="7"/>
      <c r="J72" s="106">
        <f>+'Cash-Flow-2015-Leva'!J72/1000</f>
        <v>0</v>
      </c>
      <c r="K72" s="7"/>
      <c r="L72" s="180">
        <f t="shared" si="24"/>
        <v>0</v>
      </c>
      <c r="M72" s="144"/>
      <c r="N72" s="110"/>
      <c r="O72" s="110"/>
      <c r="P72" s="340"/>
      <c r="Q72" s="124"/>
      <c r="R72" s="124"/>
      <c r="S72" s="62"/>
      <c r="T72" s="62"/>
      <c r="U72" s="62"/>
      <c r="V72" s="62"/>
      <c r="W72" s="62"/>
      <c r="X72" s="62"/>
      <c r="Y72" s="63"/>
      <c r="Z72" s="62"/>
      <c r="AA72" s="62"/>
    </row>
    <row r="73" spans="1:27" s="5" customFormat="1" ht="15.75">
      <c r="A73" s="452">
        <v>270</v>
      </c>
      <c r="B73" s="217" t="s">
        <v>86</v>
      </c>
      <c r="C73" s="7"/>
      <c r="D73" s="106">
        <f>+'Cash-Flow-2015-Leva'!D73/1000</f>
        <v>0</v>
      </c>
      <c r="E73" s="106">
        <f>+'Cash-Flow-2015-Leva'!E73/1000</f>
        <v>0</v>
      </c>
      <c r="F73" s="7"/>
      <c r="G73" s="106">
        <f>+'Cash-Flow-2015-Leva'!G73/1000</f>
        <v>0</v>
      </c>
      <c r="H73" s="106">
        <f>+'Cash-Flow-2015-Leva'!H73/1000</f>
        <v>0</v>
      </c>
      <c r="I73" s="7"/>
      <c r="J73" s="106">
        <f>+'Cash-Flow-2015-Leva'!J73/1000</f>
        <v>0</v>
      </c>
      <c r="K73" s="7"/>
      <c r="L73" s="180">
        <f t="shared" si="24"/>
        <v>0</v>
      </c>
      <c r="M73" s="144"/>
      <c r="N73" s="110"/>
      <c r="O73" s="110"/>
      <c r="P73" s="340"/>
      <c r="Q73" s="124"/>
      <c r="R73" s="124"/>
      <c r="S73" s="62"/>
      <c r="T73" s="62"/>
      <c r="U73" s="62"/>
      <c r="V73" s="62"/>
      <c r="W73" s="62"/>
      <c r="X73" s="62"/>
      <c r="Y73" s="63"/>
      <c r="Z73" s="62"/>
      <c r="AA73" s="62"/>
    </row>
    <row r="74" spans="1:27" s="5" customFormat="1" ht="15.75">
      <c r="A74" s="452">
        <v>275</v>
      </c>
      <c r="B74" s="220" t="s">
        <v>87</v>
      </c>
      <c r="C74" s="7"/>
      <c r="D74" s="108">
        <f>+'Cash-Flow-2015-Leva'!D74/1000</f>
        <v>0</v>
      </c>
      <c r="E74" s="108">
        <f>+'Cash-Flow-2015-Leva'!E74/1000</f>
        <v>0</v>
      </c>
      <c r="F74" s="7"/>
      <c r="G74" s="108">
        <f>+'Cash-Flow-2015-Leva'!G74/1000</f>
        <v>0</v>
      </c>
      <c r="H74" s="108">
        <f>+'Cash-Flow-2015-Leva'!H74/1000</f>
        <v>0</v>
      </c>
      <c r="I74" s="7"/>
      <c r="J74" s="108">
        <f>+'Cash-Flow-2015-Leva'!J74/1000</f>
        <v>0</v>
      </c>
      <c r="K74" s="7"/>
      <c r="L74" s="181">
        <f t="shared" si="24"/>
        <v>0</v>
      </c>
      <c r="M74" s="144"/>
      <c r="N74" s="110"/>
      <c r="O74" s="110"/>
      <c r="P74" s="340"/>
      <c r="Q74" s="124"/>
      <c r="R74" s="124"/>
      <c r="S74" s="62"/>
      <c r="T74" s="62"/>
      <c r="U74" s="62"/>
      <c r="V74" s="62"/>
      <c r="W74" s="62"/>
      <c r="X74" s="62"/>
      <c r="Y74" s="63"/>
      <c r="Z74" s="62"/>
      <c r="AA74" s="62"/>
    </row>
    <row r="75" spans="1:27" s="5" customFormat="1" ht="15.75">
      <c r="A75" s="452">
        <v>280</v>
      </c>
      <c r="B75" s="205" t="s">
        <v>147</v>
      </c>
      <c r="C75" s="7"/>
      <c r="D75" s="80">
        <f>+'Cash-Flow-2015-Leva'!D75/1000</f>
        <v>0</v>
      </c>
      <c r="E75" s="80">
        <f>+'Cash-Flow-2015-Leva'!E75/1000</f>
        <v>0</v>
      </c>
      <c r="F75" s="7"/>
      <c r="G75" s="80">
        <f>+'Cash-Flow-2015-Leva'!G75/1000</f>
        <v>0</v>
      </c>
      <c r="H75" s="80">
        <f>+'Cash-Flow-2015-Leva'!H75/1000</f>
        <v>0</v>
      </c>
      <c r="I75" s="7"/>
      <c r="J75" s="80">
        <f>+'Cash-Flow-2015-Leva'!J75/1000</f>
        <v>0</v>
      </c>
      <c r="K75" s="7"/>
      <c r="L75" s="171">
        <f t="shared" si="24"/>
        <v>0</v>
      </c>
      <c r="M75" s="144"/>
      <c r="N75" s="110"/>
      <c r="O75" s="110"/>
      <c r="P75" s="340"/>
      <c r="Q75" s="124"/>
      <c r="R75" s="124"/>
      <c r="S75" s="62"/>
      <c r="T75" s="62"/>
      <c r="U75" s="62"/>
      <c r="V75" s="62"/>
      <c r="W75" s="62"/>
      <c r="X75" s="62"/>
      <c r="Y75" s="63"/>
      <c r="Z75" s="62"/>
      <c r="AA75" s="62"/>
    </row>
    <row r="76" spans="1:27" s="5" customFormat="1" ht="15.75">
      <c r="A76" s="452">
        <v>285</v>
      </c>
      <c r="B76" s="202" t="s">
        <v>156</v>
      </c>
      <c r="C76" s="7"/>
      <c r="D76" s="82">
        <f>+'Cash-Flow-2015-Leva'!D76/1000</f>
        <v>0</v>
      </c>
      <c r="E76" s="82">
        <f>+'Cash-Flow-2015-Leva'!E76/1000</f>
        <v>0</v>
      </c>
      <c r="F76" s="7"/>
      <c r="G76" s="82">
        <f>+'Cash-Flow-2015-Leva'!G76/1000</f>
        <v>0</v>
      </c>
      <c r="H76" s="82">
        <f>+'Cash-Flow-2015-Leva'!H76/1000</f>
        <v>0</v>
      </c>
      <c r="I76" s="7"/>
      <c r="J76" s="82">
        <f>+'Cash-Flow-2015-Leva'!J76/1000</f>
        <v>0</v>
      </c>
      <c r="K76" s="7"/>
      <c r="L76" s="172">
        <f t="shared" si="24"/>
        <v>0</v>
      </c>
      <c r="M76" s="144"/>
      <c r="N76" s="110"/>
      <c r="O76" s="110"/>
      <c r="P76" s="340"/>
      <c r="Q76" s="124"/>
      <c r="R76" s="124"/>
      <c r="S76" s="62"/>
      <c r="T76" s="62"/>
      <c r="U76" s="62"/>
      <c r="V76" s="62"/>
      <c r="W76" s="62"/>
      <c r="X76" s="62"/>
      <c r="Y76" s="63"/>
      <c r="Z76" s="62"/>
      <c r="AA76" s="62"/>
    </row>
    <row r="77" spans="1:27" s="5" customFormat="1" ht="15.75">
      <c r="A77" s="452">
        <v>290</v>
      </c>
      <c r="B77" s="203" t="s">
        <v>90</v>
      </c>
      <c r="C77" s="7"/>
      <c r="D77" s="84">
        <f>+D78+D79</f>
        <v>0</v>
      </c>
      <c r="E77" s="84">
        <f>+E78+E79</f>
        <v>-1991.3019999999999</v>
      </c>
      <c r="F77" s="7"/>
      <c r="G77" s="84">
        <f>+G78+G79</f>
        <v>0</v>
      </c>
      <c r="H77" s="84">
        <f>+H78+H79</f>
        <v>2036.6780000000001</v>
      </c>
      <c r="I77" s="7"/>
      <c r="J77" s="84">
        <f>+J78+J79</f>
        <v>720.81799999999998</v>
      </c>
      <c r="K77" s="7"/>
      <c r="L77" s="173">
        <f>+L78+L79</f>
        <v>766.19400000000019</v>
      </c>
      <c r="M77" s="144">
        <f t="shared" ref="M77:O77" si="25">+M78+M79</f>
        <v>0</v>
      </c>
      <c r="N77" s="110">
        <f t="shared" si="25"/>
        <v>0</v>
      </c>
      <c r="O77" s="110">
        <f t="shared" si="25"/>
        <v>0</v>
      </c>
      <c r="P77" s="340"/>
      <c r="Q77" s="124"/>
      <c r="R77" s="124"/>
      <c r="S77" s="62"/>
      <c r="T77" s="62"/>
      <c r="U77" s="62"/>
      <c r="V77" s="62"/>
      <c r="W77" s="62"/>
      <c r="X77" s="62"/>
      <c r="Y77" s="63"/>
      <c r="Z77" s="62"/>
      <c r="AA77" s="62"/>
    </row>
    <row r="78" spans="1:27" s="5" customFormat="1" ht="15.75">
      <c r="A78" s="452">
        <v>295</v>
      </c>
      <c r="B78" s="216" t="s">
        <v>148</v>
      </c>
      <c r="C78" s="7"/>
      <c r="D78" s="103">
        <f>+'Cash-Flow-2015-Leva'!D78/1000</f>
        <v>0</v>
      </c>
      <c r="E78" s="103">
        <f>+'Cash-Flow-2015-Leva'!E78/1000</f>
        <v>0</v>
      </c>
      <c r="F78" s="7"/>
      <c r="G78" s="103">
        <f>+'Cash-Flow-2015-Leva'!G78/1000</f>
        <v>0</v>
      </c>
      <c r="H78" s="103">
        <f>+'Cash-Flow-2015-Leva'!H78/1000</f>
        <v>0</v>
      </c>
      <c r="I78" s="7"/>
      <c r="J78" s="103">
        <f>+'Cash-Flow-2015-Leva'!J78/1000</f>
        <v>0</v>
      </c>
      <c r="K78" s="7"/>
      <c r="L78" s="179">
        <f t="shared" ref="L78:L87" si="26">+E78+H78+J78</f>
        <v>0</v>
      </c>
      <c r="M78" s="144"/>
      <c r="N78" s="110"/>
      <c r="O78" s="110"/>
      <c r="P78" s="340"/>
      <c r="Q78" s="124"/>
      <c r="R78" s="124"/>
      <c r="S78" s="62"/>
      <c r="T78" s="62"/>
      <c r="U78" s="62"/>
      <c r="V78" s="62"/>
      <c r="W78" s="62"/>
      <c r="X78" s="62"/>
      <c r="Y78" s="63"/>
      <c r="Z78" s="62"/>
      <c r="AA78" s="62"/>
    </row>
    <row r="79" spans="1:27" s="5" customFormat="1" ht="15.75">
      <c r="A79" s="452">
        <v>300</v>
      </c>
      <c r="B79" s="220" t="s">
        <v>93</v>
      </c>
      <c r="C79" s="7"/>
      <c r="D79" s="108">
        <f>+'Cash-Flow-2015-Leva'!D79/1000</f>
        <v>0</v>
      </c>
      <c r="E79" s="108">
        <f>+'Cash-Flow-2015-Leva'!E79/1000</f>
        <v>-1991.3019999999999</v>
      </c>
      <c r="F79" s="7"/>
      <c r="G79" s="108">
        <f>+'Cash-Flow-2015-Leva'!G79/1000</f>
        <v>0</v>
      </c>
      <c r="H79" s="108">
        <f>+'Cash-Flow-2015-Leva'!H79/1000</f>
        <v>2036.6780000000001</v>
      </c>
      <c r="I79" s="7"/>
      <c r="J79" s="108">
        <f>+'Cash-Flow-2015-Leva'!J79/1000</f>
        <v>720.81799999999998</v>
      </c>
      <c r="K79" s="7"/>
      <c r="L79" s="181">
        <f t="shared" si="26"/>
        <v>766.19400000000019</v>
      </c>
      <c r="M79" s="144"/>
      <c r="N79" s="110"/>
      <c r="O79" s="110"/>
      <c r="P79" s="340"/>
      <c r="Q79" s="124"/>
      <c r="R79" s="124"/>
      <c r="S79" s="62"/>
      <c r="T79" s="62"/>
      <c r="U79" s="62"/>
      <c r="V79" s="62"/>
      <c r="W79" s="62"/>
      <c r="X79" s="62"/>
      <c r="Y79" s="63"/>
      <c r="Z79" s="62"/>
      <c r="AA79" s="62"/>
    </row>
    <row r="80" spans="1:27" s="5" customFormat="1" ht="15.75">
      <c r="A80" s="452">
        <v>310</v>
      </c>
      <c r="B80" s="205" t="s">
        <v>149</v>
      </c>
      <c r="C80" s="7"/>
      <c r="D80" s="80">
        <f>+'Cash-Flow-2015-Leva'!D80/1000</f>
        <v>0</v>
      </c>
      <c r="E80" s="80">
        <f>+'Cash-Flow-2015-Leva'!E80/1000</f>
        <v>0</v>
      </c>
      <c r="F80" s="7"/>
      <c r="G80" s="80">
        <f>+'Cash-Flow-2015-Leva'!G80/1000</f>
        <v>0</v>
      </c>
      <c r="H80" s="80">
        <f>+'Cash-Flow-2015-Leva'!H80/1000</f>
        <v>0</v>
      </c>
      <c r="I80" s="7"/>
      <c r="J80" s="80">
        <f>+'Cash-Flow-2015-Leva'!J80/1000</f>
        <v>0</v>
      </c>
      <c r="K80" s="7"/>
      <c r="L80" s="171">
        <f t="shared" si="26"/>
        <v>0</v>
      </c>
      <c r="M80" s="144"/>
      <c r="N80" s="110"/>
      <c r="O80" s="110"/>
      <c r="P80" s="340"/>
      <c r="Q80" s="124"/>
      <c r="R80" s="124"/>
      <c r="S80" s="62"/>
      <c r="T80" s="62"/>
      <c r="U80" s="62"/>
      <c r="V80" s="62"/>
      <c r="W80" s="62"/>
      <c r="X80" s="62"/>
      <c r="Y80" s="63"/>
      <c r="Z80" s="62"/>
      <c r="AA80" s="62"/>
    </row>
    <row r="81" spans="1:27" s="5" customFormat="1" ht="15.75">
      <c r="A81" s="452">
        <v>320</v>
      </c>
      <c r="B81" s="202" t="s">
        <v>96</v>
      </c>
      <c r="C81" s="7"/>
      <c r="D81" s="82">
        <f>+'Cash-Flow-2015-Leva'!D81/1000</f>
        <v>504.33499999999998</v>
      </c>
      <c r="E81" s="82">
        <f>+'Cash-Flow-2015-Leva'!E81/1000</f>
        <v>4813.6970000000001</v>
      </c>
      <c r="F81" s="7"/>
      <c r="G81" s="82">
        <f>+'Cash-Flow-2015-Leva'!G81/1000</f>
        <v>0</v>
      </c>
      <c r="H81" s="82">
        <f>+'Cash-Flow-2015-Leva'!H81/1000</f>
        <v>0</v>
      </c>
      <c r="I81" s="7"/>
      <c r="J81" s="82">
        <f>+'Cash-Flow-2015-Leva'!J81/1000</f>
        <v>511.21800000000002</v>
      </c>
      <c r="K81" s="7"/>
      <c r="L81" s="172">
        <f t="shared" si="26"/>
        <v>5324.915</v>
      </c>
      <c r="M81" s="144"/>
      <c r="N81" s="110"/>
      <c r="O81" s="110"/>
      <c r="P81" s="340"/>
      <c r="Q81" s="124"/>
      <c r="R81" s="124"/>
      <c r="S81" s="62"/>
      <c r="T81" s="62"/>
      <c r="U81" s="62"/>
      <c r="V81" s="62"/>
      <c r="W81" s="62"/>
      <c r="X81" s="62"/>
      <c r="Y81" s="63"/>
      <c r="Z81" s="62"/>
      <c r="AA81" s="62"/>
    </row>
    <row r="82" spans="1:27" s="5" customFormat="1" ht="15.75">
      <c r="A82" s="452">
        <v>330</v>
      </c>
      <c r="B82" s="221" t="s">
        <v>97</v>
      </c>
      <c r="C82" s="7"/>
      <c r="D82" s="45">
        <f>+'Cash-Flow-2015-Leva'!D82/1000</f>
        <v>0</v>
      </c>
      <c r="E82" s="45">
        <f>+'Cash-Flow-2015-Leva'!E82/1000</f>
        <v>-4277.5619999999999</v>
      </c>
      <c r="F82" s="7"/>
      <c r="G82" s="45">
        <f>+'Cash-Flow-2015-Leva'!G82/1000</f>
        <v>0</v>
      </c>
      <c r="H82" s="45">
        <f>+'Cash-Flow-2015-Leva'!H82/1000</f>
        <v>0</v>
      </c>
      <c r="I82" s="7"/>
      <c r="J82" s="45">
        <f>+'Cash-Flow-2015-Leva'!J82/1000</f>
        <v>-600.38400000000001</v>
      </c>
      <c r="K82" s="7"/>
      <c r="L82" s="159">
        <f t="shared" si="26"/>
        <v>-4877.9459999999999</v>
      </c>
      <c r="M82" s="145"/>
      <c r="N82" s="111"/>
      <c r="O82" s="111"/>
      <c r="P82" s="340"/>
      <c r="Q82" s="124"/>
      <c r="R82" s="124"/>
      <c r="S82" s="62"/>
      <c r="T82" s="62"/>
      <c r="U82" s="62"/>
      <c r="V82" s="62"/>
      <c r="W82" s="62"/>
      <c r="X82" s="62"/>
      <c r="Y82" s="63"/>
      <c r="Z82" s="62"/>
      <c r="AA82" s="62"/>
    </row>
    <row r="83" spans="1:27" s="5" customFormat="1" ht="15.75">
      <c r="A83" s="452">
        <v>335</v>
      </c>
      <c r="B83" s="196" t="s">
        <v>98</v>
      </c>
      <c r="C83" s="7"/>
      <c r="D83" s="45">
        <f>+'Cash-Flow-2015-Leva'!D83/1000</f>
        <v>0</v>
      </c>
      <c r="E83" s="45">
        <f>+'Cash-Flow-2015-Leva'!E83/1000</f>
        <v>16.574000000000002</v>
      </c>
      <c r="F83" s="7"/>
      <c r="G83" s="45">
        <f>+'Cash-Flow-2015-Leva'!G83/1000</f>
        <v>0</v>
      </c>
      <c r="H83" s="45">
        <f>+'Cash-Flow-2015-Leva'!H83/1000</f>
        <v>13.641</v>
      </c>
      <c r="I83" s="7"/>
      <c r="J83" s="45">
        <f>+'Cash-Flow-2015-Leva'!J83/1000</f>
        <v>0</v>
      </c>
      <c r="K83" s="7"/>
      <c r="L83" s="159">
        <f t="shared" si="26"/>
        <v>30.215000000000003</v>
      </c>
      <c r="M83" s="145"/>
      <c r="N83" s="111"/>
      <c r="O83" s="111"/>
      <c r="P83" s="340"/>
      <c r="Q83" s="124"/>
      <c r="R83" s="124"/>
      <c r="S83" s="62"/>
      <c r="T83" s="62"/>
      <c r="U83" s="62"/>
      <c r="V83" s="62"/>
      <c r="W83" s="62"/>
      <c r="X83" s="62"/>
      <c r="Y83" s="63"/>
      <c r="Z83" s="62"/>
      <c r="AA83" s="62"/>
    </row>
    <row r="84" spans="1:27" s="5" customFormat="1" ht="15.75">
      <c r="A84" s="452">
        <v>340</v>
      </c>
      <c r="B84" s="196" t="s">
        <v>114</v>
      </c>
      <c r="C84" s="7"/>
      <c r="D84" s="45">
        <f>+'Cash-Flow-2015-Leva'!D84/1000</f>
        <v>0</v>
      </c>
      <c r="E84" s="45">
        <f>+'Cash-Flow-2015-Leva'!E84/1000</f>
        <v>0</v>
      </c>
      <c r="F84" s="7"/>
      <c r="G84" s="45">
        <f>+'Cash-Flow-2015-Leva'!G84/1000</f>
        <v>0</v>
      </c>
      <c r="H84" s="45">
        <f>+'Cash-Flow-2015-Leva'!H84/1000</f>
        <v>0</v>
      </c>
      <c r="I84" s="7"/>
      <c r="J84" s="45">
        <f>+'Cash-Flow-2015-Leva'!J84/1000</f>
        <v>740.18299999999999</v>
      </c>
      <c r="K84" s="7"/>
      <c r="L84" s="159">
        <f t="shared" si="26"/>
        <v>740.18299999999999</v>
      </c>
      <c r="M84" s="145"/>
      <c r="N84" s="111"/>
      <c r="O84" s="111"/>
      <c r="P84" s="340"/>
      <c r="Q84" s="124"/>
      <c r="R84" s="124"/>
      <c r="S84" s="62"/>
      <c r="T84" s="62"/>
      <c r="U84" s="62"/>
      <c r="V84" s="62"/>
      <c r="W84" s="62"/>
      <c r="X84" s="62"/>
      <c r="Y84" s="63"/>
      <c r="Z84" s="62"/>
      <c r="AA84" s="62"/>
    </row>
    <row r="85" spans="1:27" s="5" customFormat="1" ht="15.75">
      <c r="A85" s="452">
        <v>345</v>
      </c>
      <c r="B85" s="196" t="s">
        <v>115</v>
      </c>
      <c r="C85" s="7"/>
      <c r="D85" s="45">
        <f>+'Cash-Flow-2015-Leva'!D85/1000</f>
        <v>0</v>
      </c>
      <c r="E85" s="45">
        <f>+'Cash-Flow-2015-Leva'!E85/1000</f>
        <v>0</v>
      </c>
      <c r="F85" s="7"/>
      <c r="G85" s="45">
        <f>+'Cash-Flow-2015-Leva'!G85/1000</f>
        <v>0</v>
      </c>
      <c r="H85" s="45">
        <f>+'Cash-Flow-2015-Leva'!H85/1000</f>
        <v>0</v>
      </c>
      <c r="I85" s="7"/>
      <c r="J85" s="45">
        <f>+'Cash-Flow-2015-Leva'!J85/1000</f>
        <v>-1371.864</v>
      </c>
      <c r="K85" s="7"/>
      <c r="L85" s="159">
        <f t="shared" si="26"/>
        <v>-1371.864</v>
      </c>
      <c r="M85" s="145"/>
      <c r="N85" s="111"/>
      <c r="O85" s="111"/>
      <c r="P85" s="340"/>
      <c r="Q85" s="124"/>
      <c r="R85" s="124"/>
      <c r="S85" s="62"/>
      <c r="T85" s="62"/>
      <c r="U85" s="62"/>
      <c r="V85" s="62"/>
      <c r="W85" s="62"/>
      <c r="X85" s="62"/>
      <c r="Y85" s="63"/>
      <c r="Z85" s="62"/>
      <c r="AA85" s="62"/>
    </row>
    <row r="86" spans="1:27" s="5" customFormat="1" ht="15.75">
      <c r="A86" s="452">
        <v>350</v>
      </c>
      <c r="B86" s="189" t="s">
        <v>99</v>
      </c>
      <c r="C86" s="7"/>
      <c r="D86" s="28">
        <f>+'Cash-Flow-2015-Leva'!D86/1000+D88</f>
        <v>0</v>
      </c>
      <c r="E86" s="28">
        <f>+'Cash-Flow-2015-Leva'!E86/1000+E88</f>
        <v>0</v>
      </c>
      <c r="F86" s="7"/>
      <c r="G86" s="28">
        <f>+'Cash-Flow-2015-Leva'!G86/1000+G88</f>
        <v>0</v>
      </c>
      <c r="H86" s="28">
        <f>+'Cash-Flow-2015-Leva'!H86/1000+H88</f>
        <v>0</v>
      </c>
      <c r="I86" s="7"/>
      <c r="J86" s="28">
        <f>+'Cash-Flow-2015-Leva'!J86/1000+J88</f>
        <v>0</v>
      </c>
      <c r="K86" s="7"/>
      <c r="L86" s="152">
        <f>+'Cash-Flow-2015-Leva'!L86/1000+L88</f>
        <v>0</v>
      </c>
      <c r="M86" s="145"/>
      <c r="N86" s="111"/>
      <c r="O86" s="111"/>
      <c r="P86" s="340"/>
      <c r="Q86" s="124"/>
      <c r="R86" s="124"/>
      <c r="S86" s="62"/>
      <c r="T86" s="62"/>
      <c r="U86" s="62"/>
      <c r="V86" s="62"/>
      <c r="W86" s="62"/>
      <c r="X86" s="62"/>
      <c r="Y86" s="63"/>
      <c r="Z86" s="62"/>
      <c r="AA86" s="62"/>
    </row>
    <row r="87" spans="1:27" s="5" customFormat="1" ht="16.5" thickBot="1">
      <c r="A87" s="452">
        <v>355</v>
      </c>
      <c r="B87" s="216" t="s">
        <v>101</v>
      </c>
      <c r="C87" s="7"/>
      <c r="D87" s="355">
        <f>+'Cash-Flow-2015-Leva'!D87/1000</f>
        <v>0</v>
      </c>
      <c r="E87" s="355">
        <f>+'Cash-Flow-2015-Leva'!E87/1000</f>
        <v>0</v>
      </c>
      <c r="F87" s="7"/>
      <c r="G87" s="355">
        <f>+'Cash-Flow-2015-Leva'!G87/1000</f>
        <v>0</v>
      </c>
      <c r="H87" s="355">
        <f>+'Cash-Flow-2015-Leva'!H87/1000</f>
        <v>0</v>
      </c>
      <c r="I87" s="333"/>
      <c r="J87" s="355">
        <f>+'Cash-Flow-2015-Leva'!J87/1000</f>
        <v>0</v>
      </c>
      <c r="K87" s="7"/>
      <c r="L87" s="357">
        <f t="shared" si="26"/>
        <v>0</v>
      </c>
      <c r="M87" s="146"/>
      <c r="N87" s="112"/>
      <c r="O87" s="112"/>
      <c r="P87" s="340"/>
      <c r="Q87" s="124"/>
      <c r="R87" s="124"/>
      <c r="S87" s="62"/>
      <c r="T87" s="62"/>
      <c r="U87" s="62"/>
      <c r="V87" s="62"/>
      <c r="W87" s="62"/>
      <c r="X87" s="62"/>
      <c r="Y87" s="63"/>
      <c r="Z87" s="62"/>
      <c r="AA87" s="62"/>
    </row>
    <row r="88" spans="1:27" s="5" customFormat="1" ht="16.5" thickBot="1">
      <c r="A88" s="452">
        <v>360</v>
      </c>
      <c r="B88" s="358" t="s">
        <v>153</v>
      </c>
      <c r="C88" s="7"/>
      <c r="D88" s="359">
        <f>+IF(+'Cash-Flow-2015-Leva'!D55+'Cash-Flow-2015-Leva'!D57=0,-D102,0)</f>
        <v>0</v>
      </c>
      <c r="E88" s="359">
        <f>+IF(+'Cash-Flow-2015-Leva'!E55+'Cash-Flow-2015-Leva'!E57=0,-E102,0)</f>
        <v>0</v>
      </c>
      <c r="F88" s="7"/>
      <c r="G88" s="359">
        <f>+IF(+'Cash-Flow-2015-Leva'!G55+'Cash-Flow-2015-Leva'!G57=0,-G102,0)</f>
        <v>0</v>
      </c>
      <c r="H88" s="359">
        <f>+IF(+'Cash-Flow-2015-Leva'!H55+'Cash-Flow-2015-Leva'!H57=0,-H102,0)</f>
        <v>0</v>
      </c>
      <c r="I88" s="356"/>
      <c r="J88" s="359">
        <f>+IF(+'Cash-Flow-2015-Leva'!J55+'Cash-Flow-2015-Leva'!J57=0,-J102,0)</f>
        <v>0</v>
      </c>
      <c r="K88" s="7"/>
      <c r="L88" s="360">
        <f>+IF(+'Cash-Flow-2015-Leva'!L55+'Cash-Flow-2015-Leva'!L57=0,-L102,0)</f>
        <v>0</v>
      </c>
      <c r="M88" s="146"/>
      <c r="N88" s="112"/>
      <c r="O88" s="112"/>
      <c r="P88" s="340"/>
      <c r="Q88" s="124"/>
      <c r="R88" s="124"/>
      <c r="S88" s="62"/>
      <c r="T88" s="62"/>
      <c r="U88" s="62"/>
      <c r="V88" s="62"/>
      <c r="W88" s="62"/>
      <c r="X88" s="62"/>
      <c r="Y88" s="63"/>
      <c r="Z88" s="62"/>
      <c r="AA88" s="62"/>
    </row>
    <row r="89" spans="1:27" s="5" customFormat="1" ht="17.25" hidden="1" thickTop="1" thickBot="1">
      <c r="A89" s="453"/>
      <c r="B89" s="114" t="s">
        <v>103</v>
      </c>
      <c r="C89" s="7"/>
      <c r="D89" s="115"/>
      <c r="E89" s="115"/>
      <c r="F89" s="7"/>
      <c r="G89" s="115"/>
      <c r="H89" s="115"/>
      <c r="I89" s="7"/>
      <c r="J89" s="115"/>
      <c r="K89" s="7"/>
      <c r="L89" s="115"/>
      <c r="M89" s="23"/>
      <c r="N89" s="23"/>
      <c r="O89" s="23"/>
      <c r="P89" s="278"/>
      <c r="Q89" s="124"/>
      <c r="R89" s="124"/>
      <c r="S89" s="62"/>
      <c r="T89" s="62"/>
      <c r="U89" s="62"/>
      <c r="V89" s="62"/>
      <c r="W89" s="62"/>
      <c r="X89" s="62"/>
      <c r="Y89" s="63"/>
      <c r="Z89" s="62"/>
      <c r="AA89" s="62"/>
    </row>
    <row r="90" spans="1:27" s="5" customFormat="1" ht="17.25" hidden="1" thickTop="1" thickBot="1">
      <c r="A90" s="453"/>
      <c r="B90" s="114" t="s">
        <v>104</v>
      </c>
      <c r="C90" s="7"/>
      <c r="D90" s="115"/>
      <c r="E90" s="115"/>
      <c r="F90" s="7"/>
      <c r="G90" s="115"/>
      <c r="H90" s="115"/>
      <c r="I90" s="7"/>
      <c r="J90" s="115"/>
      <c r="K90" s="7"/>
      <c r="L90" s="115"/>
      <c r="M90" s="116"/>
      <c r="N90" s="116"/>
      <c r="O90" s="116"/>
      <c r="P90" s="278"/>
      <c r="Q90" s="124"/>
      <c r="R90" s="124"/>
      <c r="S90" s="62"/>
      <c r="T90" s="62"/>
      <c r="U90" s="62"/>
      <c r="V90" s="62"/>
      <c r="W90" s="62"/>
      <c r="X90" s="62"/>
      <c r="Y90" s="63"/>
      <c r="Z90" s="62"/>
      <c r="AA90" s="62"/>
    </row>
    <row r="91" spans="1:27" s="5" customFormat="1" ht="17.25" hidden="1" thickTop="1" thickBot="1">
      <c r="A91" s="453"/>
      <c r="B91" s="117" t="s">
        <v>105</v>
      </c>
      <c r="C91" s="7"/>
      <c r="D91" s="115"/>
      <c r="E91" s="115"/>
      <c r="F91" s="7"/>
      <c r="G91" s="115"/>
      <c r="H91" s="115"/>
      <c r="I91" s="7"/>
      <c r="J91" s="115"/>
      <c r="K91" s="7"/>
      <c r="L91" s="115"/>
      <c r="M91" s="116"/>
      <c r="N91" s="116"/>
      <c r="O91" s="116"/>
      <c r="P91" s="278"/>
      <c r="Q91" s="124"/>
      <c r="R91" s="124"/>
      <c r="S91" s="62"/>
      <c r="T91" s="62"/>
      <c r="U91" s="62"/>
      <c r="V91" s="62"/>
      <c r="W91" s="62"/>
      <c r="X91" s="62"/>
      <c r="Y91" s="63"/>
      <c r="Z91" s="62"/>
      <c r="AA91" s="62"/>
    </row>
    <row r="92" spans="1:27" s="5" customFormat="1" ht="17.25" hidden="1" thickTop="1" thickBot="1">
      <c r="A92" s="453"/>
      <c r="B92" s="117"/>
      <c r="C92" s="7"/>
      <c r="D92" s="119"/>
      <c r="E92" s="119"/>
      <c r="F92" s="7"/>
      <c r="G92" s="119"/>
      <c r="H92" s="119"/>
      <c r="I92" s="7"/>
      <c r="J92" s="119"/>
      <c r="K92" s="7"/>
      <c r="L92" s="119"/>
      <c r="M92" s="120"/>
      <c r="N92" s="120"/>
      <c r="O92" s="120"/>
      <c r="P92" s="277"/>
      <c r="Q92" s="124"/>
      <c r="R92" s="124"/>
      <c r="S92" s="62"/>
      <c r="T92" s="62"/>
      <c r="U92" s="62"/>
      <c r="V92" s="62"/>
      <c r="W92" s="62"/>
      <c r="X92" s="62"/>
      <c r="Y92" s="63"/>
      <c r="Z92" s="62"/>
      <c r="AA92" s="62"/>
    </row>
    <row r="93" spans="1:27" s="5" customFormat="1" ht="17.25" hidden="1" thickTop="1" thickBot="1">
      <c r="A93" s="453"/>
      <c r="B93" s="118" t="s">
        <v>106</v>
      </c>
      <c r="C93" s="7"/>
      <c r="D93" s="119"/>
      <c r="E93" s="119"/>
      <c r="F93" s="7"/>
      <c r="G93" s="119"/>
      <c r="H93" s="119"/>
      <c r="I93" s="7"/>
      <c r="J93" s="119"/>
      <c r="K93" s="7"/>
      <c r="L93" s="119"/>
      <c r="M93" s="121"/>
      <c r="N93" s="121"/>
      <c r="O93" s="121"/>
      <c r="P93" s="277"/>
      <c r="Q93" s="124"/>
      <c r="R93" s="124"/>
      <c r="S93" s="62"/>
      <c r="T93" s="62"/>
      <c r="U93" s="62"/>
      <c r="V93" s="62"/>
      <c r="W93" s="62"/>
      <c r="X93" s="62"/>
      <c r="Y93" s="63"/>
      <c r="Z93" s="62"/>
      <c r="AA93" s="62"/>
    </row>
    <row r="94" spans="1:27" s="5" customFormat="1" ht="17.25" hidden="1" thickTop="1" thickBot="1">
      <c r="A94" s="453"/>
      <c r="B94" s="114" t="s">
        <v>104</v>
      </c>
      <c r="C94" s="7"/>
      <c r="D94" s="119"/>
      <c r="E94" s="122"/>
      <c r="F94" s="7"/>
      <c r="G94" s="119"/>
      <c r="H94" s="122"/>
      <c r="I94" s="7"/>
      <c r="J94" s="119"/>
      <c r="K94" s="7"/>
      <c r="L94" s="119"/>
      <c r="M94" s="120"/>
      <c r="N94" s="120"/>
      <c r="O94" s="120"/>
      <c r="P94" s="277"/>
      <c r="Q94" s="124"/>
      <c r="R94" s="124"/>
      <c r="S94" s="62"/>
      <c r="T94" s="62"/>
      <c r="U94" s="62"/>
      <c r="V94" s="62"/>
      <c r="W94" s="62"/>
      <c r="X94" s="62"/>
      <c r="Y94" s="63"/>
      <c r="Z94" s="62"/>
      <c r="AA94" s="62"/>
    </row>
    <row r="95" spans="1:27" s="5" customFormat="1" ht="17.25" hidden="1" thickTop="1" thickBot="1">
      <c r="A95" s="453"/>
      <c r="B95" s="117" t="s">
        <v>105</v>
      </c>
      <c r="C95" s="7"/>
      <c r="D95" s="119"/>
      <c r="E95" s="122"/>
      <c r="F95" s="7"/>
      <c r="G95" s="119"/>
      <c r="H95" s="122"/>
      <c r="I95" s="7"/>
      <c r="J95" s="119"/>
      <c r="K95" s="7"/>
      <c r="L95" s="119"/>
      <c r="M95" s="120"/>
      <c r="N95" s="120"/>
      <c r="O95" s="121"/>
      <c r="P95" s="279"/>
      <c r="Q95" s="124"/>
      <c r="R95" s="124"/>
      <c r="S95" s="62"/>
      <c r="T95" s="62"/>
      <c r="U95" s="62"/>
      <c r="V95" s="62"/>
      <c r="W95" s="62"/>
      <c r="X95" s="62"/>
      <c r="Y95" s="63"/>
      <c r="Z95" s="62"/>
      <c r="AA95" s="62"/>
    </row>
    <row r="96" spans="1:27" s="5" customFormat="1" ht="16.5" customHeight="1" thickTop="1">
      <c r="A96" s="453"/>
      <c r="B96" s="323">
        <f>+IF(+SUM(D96:L96)=0,0,"Контрола: дефицит/излишък = финансиране с обратен знак (V. + VІ. = 0)")</f>
        <v>0</v>
      </c>
      <c r="C96" s="7"/>
      <c r="D96" s="324">
        <f>+ROUND(D55,0)+ROUND(D57,0)</f>
        <v>0</v>
      </c>
      <c r="E96" s="324">
        <f>+ROUND(E55,0)+ROUND(E57,0)</f>
        <v>0</v>
      </c>
      <c r="F96" s="7"/>
      <c r="G96" s="324">
        <f>+ROUND(G55,0)+ROUND(G57,0)</f>
        <v>0</v>
      </c>
      <c r="H96" s="324">
        <f>+ROUND(H55,0)+ROUND(H57,0)</f>
        <v>0</v>
      </c>
      <c r="I96" s="7"/>
      <c r="J96" s="324">
        <f>+ROUND(J55,0)+ROUND(J57,0)</f>
        <v>0</v>
      </c>
      <c r="K96" s="7"/>
      <c r="L96" s="324">
        <f>+ROUND(L55,0)+ROUND(L57,0)</f>
        <v>0</v>
      </c>
      <c r="M96" s="321"/>
      <c r="N96" s="321"/>
      <c r="O96" s="321"/>
      <c r="P96" s="322"/>
      <c r="Q96" s="124"/>
      <c r="R96" s="124"/>
      <c r="S96" s="62"/>
      <c r="T96" s="62"/>
      <c r="U96" s="62"/>
      <c r="V96" s="62"/>
      <c r="W96" s="62"/>
      <c r="X96" s="62"/>
      <c r="Y96" s="63"/>
      <c r="Z96" s="62"/>
      <c r="AA96" s="62"/>
    </row>
    <row r="97" spans="1:27" s="5" customFormat="1" ht="15" customHeight="1">
      <c r="A97" s="453"/>
      <c r="B97" s="325" t="s">
        <v>140</v>
      </c>
      <c r="C97" s="7"/>
      <c r="D97" s="526" t="str">
        <f>+'Cash-Flow-2015-Leva'!D97:E97</f>
        <v>22.02.2016 г.</v>
      </c>
      <c r="E97" s="526"/>
      <c r="F97" s="7"/>
      <c r="G97" s="326"/>
      <c r="H97" s="327"/>
      <c r="I97" s="7"/>
      <c r="J97" s="321"/>
      <c r="K97" s="7"/>
      <c r="L97" s="321"/>
      <c r="M97" s="321"/>
      <c r="N97" s="321"/>
      <c r="O97" s="321"/>
      <c r="P97" s="322"/>
      <c r="Q97" s="124"/>
      <c r="R97" s="124"/>
      <c r="S97" s="62"/>
      <c r="T97" s="62"/>
      <c r="U97" s="62"/>
      <c r="V97" s="62"/>
      <c r="W97" s="62"/>
      <c r="X97" s="62"/>
      <c r="Y97" s="63"/>
      <c r="Z97" s="62"/>
      <c r="AA97" s="62"/>
    </row>
    <row r="98" spans="1:27" s="5" customFormat="1" ht="5.25" customHeight="1">
      <c r="A98" s="453"/>
      <c r="B98" s="328"/>
      <c r="C98" s="7"/>
      <c r="D98" s="329"/>
      <c r="E98" s="308"/>
      <c r="F98" s="7"/>
      <c r="G98" s="329"/>
      <c r="H98" s="308"/>
      <c r="I98" s="7"/>
      <c r="J98" s="329"/>
      <c r="K98" s="7"/>
      <c r="L98" s="329"/>
      <c r="M98" s="321"/>
      <c r="N98" s="321"/>
      <c r="O98" s="321"/>
      <c r="P98" s="322"/>
      <c r="Q98" s="124"/>
      <c r="R98" s="124"/>
      <c r="S98" s="62"/>
      <c r="T98" s="62"/>
      <c r="U98" s="62"/>
      <c r="V98" s="62"/>
      <c r="W98" s="62"/>
      <c r="X98" s="62"/>
      <c r="Y98" s="63"/>
      <c r="Z98" s="62"/>
      <c r="AA98" s="62"/>
    </row>
    <row r="99" spans="1:27" s="5" customFormat="1" ht="18.75">
      <c r="A99" s="453"/>
      <c r="B99" s="330" t="s">
        <v>138</v>
      </c>
      <c r="C99" s="7"/>
      <c r="D99" s="526" t="str">
        <f>+'Cash-Flow-2015-Leva'!D99:E99</f>
        <v xml:space="preserve">        Марин Налбански ,Директор дирекция ФСДУС </v>
      </c>
      <c r="E99" s="526"/>
      <c r="F99" s="7"/>
      <c r="G99" s="331" t="s">
        <v>139</v>
      </c>
      <c r="H99" s="332"/>
      <c r="I99" s="7"/>
      <c r="J99" s="526" t="str">
        <f>+'Cash-Flow-2015-Leva'!J99:L99</f>
        <v>Д-р Петър Москов</v>
      </c>
      <c r="K99" s="526"/>
      <c r="L99" s="526"/>
      <c r="M99" s="321"/>
      <c r="N99" s="321"/>
      <c r="O99" s="321"/>
      <c r="P99" s="322"/>
      <c r="Q99" s="124"/>
      <c r="R99" s="124"/>
      <c r="S99" s="62"/>
      <c r="T99" s="62"/>
      <c r="U99" s="62"/>
      <c r="V99" s="62"/>
      <c r="W99" s="62"/>
      <c r="X99" s="62"/>
      <c r="Y99" s="63"/>
      <c r="Z99" s="62"/>
      <c r="AA99" s="62"/>
    </row>
    <row r="100" spans="1:27" s="5" customFormat="1" ht="18" customHeight="1">
      <c r="A100" s="453"/>
      <c r="B100" s="1"/>
      <c r="C100" s="434"/>
      <c r="D100" s="527"/>
      <c r="E100" s="527"/>
      <c r="F100" s="434"/>
      <c r="G100" s="527"/>
      <c r="H100" s="527"/>
      <c r="I100" s="434"/>
      <c r="J100" s="320"/>
      <c r="K100" s="434"/>
      <c r="L100" s="320"/>
      <c r="M100" s="321"/>
      <c r="N100" s="321"/>
      <c r="O100" s="321"/>
      <c r="P100" s="322"/>
      <c r="Q100" s="124"/>
      <c r="R100" s="124"/>
      <c r="S100" s="62"/>
      <c r="T100" s="62"/>
      <c r="U100" s="62"/>
      <c r="V100" s="62"/>
      <c r="W100" s="62"/>
      <c r="X100" s="62"/>
      <c r="Y100" s="63"/>
      <c r="Z100" s="62"/>
      <c r="AA100" s="62"/>
    </row>
    <row r="101" spans="1:27" s="5" customFormat="1" ht="19.5" customHeight="1">
      <c r="A101" s="226"/>
      <c r="B101" s="362" t="s">
        <v>154</v>
      </c>
      <c r="C101" s="236"/>
      <c r="D101" s="354">
        <f>+IF(AND(+(D56-D88)&lt;&gt;0,+'Cash-Flow-2015-Leva'!D55+'Cash-Flow-2015-Leva'!D57=0),+(D56-D88),0)</f>
        <v>0</v>
      </c>
      <c r="E101" s="354">
        <f>+IF(AND(+(E56-E88)&lt;&gt;0,+'Cash-Flow-2015-Leva'!E55+'Cash-Flow-2015-Leva'!E57=0),+(E56-E88),0)</f>
        <v>3.637978807091713E-11</v>
      </c>
      <c r="F101" s="353"/>
      <c r="G101" s="354">
        <f>+IF(AND(+(G56-G88)&lt;&gt;0,+'Cash-Flow-2015-Leva'!G55+'Cash-Flow-2015-Leva'!G57=0),+(G56-G88),0)</f>
        <v>0</v>
      </c>
      <c r="H101" s="354">
        <f>+IF(AND(+(H56-H88)&lt;&gt;0,+'Cash-Flow-2015-Leva'!H55+'Cash-Flow-2015-Leva'!H57=0),+(H56-H88),0)</f>
        <v>0</v>
      </c>
      <c r="I101" s="353"/>
      <c r="J101" s="354">
        <f>+IF(AND(+(J56-J88)&lt;&gt;0,+'Cash-Flow-2015-Leva'!J55+'Cash-Flow-2015-Leva'!J57=0),+(J56-J88),0)</f>
        <v>3.6394498525993413E-15</v>
      </c>
      <c r="K101" s="353"/>
      <c r="L101" s="354">
        <f>+IF(AND(+(L56-L88)&lt;&gt;0,+'Cash-Flow-2015-Leva'!L55+'Cash-Flow-2015-Leva'!L57=0),+(L56-L88),0)</f>
        <v>2.3283064365386963E-10</v>
      </c>
      <c r="M101" s="353"/>
      <c r="N101" s="353"/>
      <c r="O101" s="353"/>
      <c r="P101" s="281"/>
      <c r="Q101" s="124"/>
      <c r="R101" s="124"/>
      <c r="Y101" s="6"/>
    </row>
    <row r="102" spans="1:27" s="5" customFormat="1" ht="19.5" customHeight="1">
      <c r="A102" s="363" t="s">
        <v>155</v>
      </c>
      <c r="B102" s="361"/>
      <c r="C102" s="361"/>
      <c r="D102" s="416"/>
      <c r="E102" s="417"/>
      <c r="F102" s="418"/>
      <c r="G102" s="417"/>
      <c r="H102" s="417"/>
      <c r="I102" s="418"/>
      <c r="J102" s="417"/>
      <c r="K102" s="418"/>
      <c r="L102" s="417"/>
      <c r="M102" s="418"/>
      <c r="N102" s="418"/>
      <c r="O102" s="418"/>
      <c r="P102" s="419"/>
      <c r="Q102" s="124"/>
      <c r="R102" s="124"/>
      <c r="Y102" s="6"/>
    </row>
    <row r="103" spans="1:27" s="5" customFormat="1" ht="12.75">
      <c r="A103" s="1"/>
      <c r="B103" s="1"/>
      <c r="C103" s="2"/>
      <c r="D103" s="2"/>
      <c r="E103" s="2"/>
      <c r="F103" s="2"/>
      <c r="G103" s="2"/>
      <c r="H103" s="2"/>
      <c r="I103" s="2"/>
      <c r="J103" s="2"/>
      <c r="K103" s="2"/>
      <c r="L103" s="2"/>
      <c r="M103" s="2"/>
      <c r="N103" s="2"/>
      <c r="O103" s="2"/>
      <c r="P103" s="1"/>
      <c r="Q103" s="124"/>
      <c r="R103" s="124"/>
      <c r="Y103" s="6"/>
    </row>
    <row r="104" spans="1:27" s="5" customFormat="1" ht="12.75">
      <c r="A104" s="124"/>
      <c r="B104" s="124"/>
      <c r="C104" s="125"/>
      <c r="D104" s="125"/>
      <c r="E104" s="125"/>
      <c r="F104" s="125"/>
      <c r="G104" s="125"/>
      <c r="H104" s="125"/>
      <c r="I104" s="125"/>
      <c r="J104" s="125"/>
      <c r="K104" s="125"/>
      <c r="L104" s="125"/>
      <c r="M104" s="125"/>
      <c r="N104" s="125"/>
      <c r="O104" s="125"/>
      <c r="P104" s="124"/>
      <c r="Q104" s="124"/>
      <c r="R104" s="124"/>
      <c r="Y104" s="6"/>
    </row>
    <row r="105" spans="1:27" s="5" customFormat="1" ht="12.75">
      <c r="A105" s="124"/>
      <c r="B105" s="124"/>
      <c r="C105" s="125"/>
      <c r="D105" s="125"/>
      <c r="E105" s="125"/>
      <c r="F105" s="125"/>
      <c r="G105" s="125"/>
      <c r="H105" s="125"/>
      <c r="I105" s="125"/>
      <c r="J105" s="125"/>
      <c r="K105" s="125"/>
      <c r="L105" s="125"/>
      <c r="M105" s="125"/>
      <c r="N105" s="125"/>
      <c r="O105" s="125"/>
      <c r="P105" s="124"/>
      <c r="Q105" s="124"/>
      <c r="R105" s="124"/>
      <c r="Y105" s="6"/>
    </row>
    <row r="106" spans="1:27" s="5" customFormat="1" ht="12.75">
      <c r="A106" s="124"/>
      <c r="B106" s="124"/>
      <c r="C106" s="125"/>
      <c r="D106" s="125"/>
      <c r="E106" s="125"/>
      <c r="F106" s="125"/>
      <c r="G106" s="125"/>
      <c r="H106" s="125"/>
      <c r="I106" s="125"/>
      <c r="J106" s="125"/>
      <c r="K106" s="125"/>
      <c r="L106" s="125"/>
      <c r="M106" s="125"/>
      <c r="N106" s="125"/>
      <c r="O106" s="125"/>
      <c r="P106" s="124"/>
      <c r="Q106" s="124"/>
      <c r="R106" s="124"/>
      <c r="Y106" s="6"/>
    </row>
    <row r="107" spans="1:27" s="5" customFormat="1" ht="12.75">
      <c r="A107" s="124"/>
      <c r="B107" s="124"/>
      <c r="C107" s="125"/>
      <c r="D107" s="125"/>
      <c r="E107" s="125"/>
      <c r="F107" s="125"/>
      <c r="G107" s="125"/>
      <c r="H107" s="125"/>
      <c r="I107" s="125"/>
      <c r="J107" s="125"/>
      <c r="K107" s="125"/>
      <c r="L107" s="125"/>
      <c r="M107" s="125"/>
      <c r="N107" s="125"/>
      <c r="O107" s="125"/>
      <c r="P107" s="124"/>
      <c r="Q107" s="124"/>
      <c r="R107" s="124"/>
      <c r="Y107" s="6"/>
    </row>
    <row r="108" spans="1:27" s="5" customFormat="1" ht="12.75">
      <c r="A108" s="124"/>
      <c r="B108" s="124"/>
      <c r="C108" s="125"/>
      <c r="D108" s="125"/>
      <c r="E108" s="125"/>
      <c r="F108" s="125"/>
      <c r="G108" s="125"/>
      <c r="H108" s="125"/>
      <c r="I108" s="125"/>
      <c r="J108" s="125"/>
      <c r="K108" s="125"/>
      <c r="L108" s="125"/>
      <c r="M108" s="125"/>
      <c r="N108" s="125"/>
      <c r="O108" s="125"/>
      <c r="P108" s="124"/>
      <c r="Q108" s="124"/>
      <c r="R108" s="124"/>
      <c r="Y108" s="6"/>
    </row>
    <row r="109" spans="1:27" s="5" customFormat="1" ht="12.75">
      <c r="A109" s="124"/>
      <c r="B109" s="124"/>
      <c r="C109" s="125"/>
      <c r="D109" s="125"/>
      <c r="E109" s="125"/>
      <c r="F109" s="125"/>
      <c r="G109" s="125"/>
      <c r="H109" s="125"/>
      <c r="I109" s="125"/>
      <c r="J109" s="125"/>
      <c r="K109" s="125"/>
      <c r="L109" s="125"/>
      <c r="M109" s="125"/>
      <c r="N109" s="125"/>
      <c r="O109" s="125"/>
      <c r="P109" s="124"/>
      <c r="Q109" s="124"/>
      <c r="R109" s="124"/>
      <c r="Y109" s="6"/>
    </row>
    <row r="110" spans="1:27" s="5" customFormat="1" ht="12.75">
      <c r="A110" s="124"/>
      <c r="B110" s="124"/>
      <c r="C110" s="125"/>
      <c r="D110" s="125"/>
      <c r="E110" s="125"/>
      <c r="F110" s="125"/>
      <c r="G110" s="125"/>
      <c r="H110" s="125"/>
      <c r="I110" s="125"/>
      <c r="J110" s="125"/>
      <c r="K110" s="125"/>
      <c r="L110" s="125"/>
      <c r="M110" s="125"/>
      <c r="N110" s="125"/>
      <c r="O110" s="125"/>
      <c r="P110" s="124"/>
      <c r="Q110" s="124"/>
      <c r="R110" s="124"/>
      <c r="Y110" s="6"/>
    </row>
    <row r="111" spans="1:27" s="5" customFormat="1" ht="12.75">
      <c r="A111" s="124"/>
      <c r="B111" s="124"/>
      <c r="C111" s="125"/>
      <c r="D111" s="125"/>
      <c r="E111" s="125"/>
      <c r="F111" s="125"/>
      <c r="G111" s="125"/>
      <c r="H111" s="125"/>
      <c r="I111" s="125"/>
      <c r="J111" s="125"/>
      <c r="K111" s="125"/>
      <c r="L111" s="125"/>
      <c r="M111" s="125"/>
      <c r="N111" s="125"/>
      <c r="O111" s="125"/>
      <c r="P111" s="124"/>
      <c r="Q111" s="124"/>
      <c r="R111" s="124"/>
      <c r="Y111" s="6"/>
    </row>
    <row r="112" spans="1:27" s="5" customFormat="1" ht="12.75">
      <c r="A112" s="124"/>
      <c r="B112" s="124"/>
      <c r="C112" s="125"/>
      <c r="D112" s="125"/>
      <c r="E112" s="125"/>
      <c r="F112" s="125"/>
      <c r="G112" s="125"/>
      <c r="H112" s="125"/>
      <c r="I112" s="125"/>
      <c r="J112" s="125"/>
      <c r="K112" s="125"/>
      <c r="L112" s="125"/>
      <c r="M112" s="125"/>
      <c r="N112" s="125"/>
      <c r="O112" s="125"/>
      <c r="P112" s="124"/>
      <c r="Q112" s="124"/>
      <c r="R112" s="124"/>
      <c r="Y112" s="6"/>
    </row>
    <row r="113" spans="1:25" s="5" customFormat="1" ht="12.75">
      <c r="A113" s="124"/>
      <c r="B113" s="124"/>
      <c r="C113" s="125"/>
      <c r="D113" s="125"/>
      <c r="E113" s="125"/>
      <c r="F113" s="125"/>
      <c r="G113" s="125"/>
      <c r="H113" s="125"/>
      <c r="I113" s="125"/>
      <c r="J113" s="125"/>
      <c r="K113" s="125"/>
      <c r="L113" s="125"/>
      <c r="M113" s="125"/>
      <c r="N113" s="125"/>
      <c r="O113" s="125"/>
      <c r="P113" s="124"/>
      <c r="Q113" s="124"/>
      <c r="R113" s="124"/>
      <c r="Y113" s="6"/>
    </row>
    <row r="114" spans="1:25" s="5" customFormat="1" ht="12.75">
      <c r="A114" s="124"/>
      <c r="B114" s="124"/>
      <c r="C114" s="125"/>
      <c r="D114" s="125"/>
      <c r="E114" s="125"/>
      <c r="F114" s="125"/>
      <c r="G114" s="125"/>
      <c r="H114" s="125"/>
      <c r="I114" s="125"/>
      <c r="J114" s="125"/>
      <c r="K114" s="125"/>
      <c r="L114" s="125"/>
      <c r="M114" s="125"/>
      <c r="N114" s="125"/>
      <c r="O114" s="125"/>
      <c r="P114" s="124"/>
      <c r="Q114" s="124"/>
      <c r="R114" s="124"/>
      <c r="Y114" s="6"/>
    </row>
    <row r="115" spans="1:25" s="5" customFormat="1" ht="12.75">
      <c r="A115" s="124"/>
      <c r="B115" s="124"/>
      <c r="C115" s="125"/>
      <c r="D115" s="125"/>
      <c r="E115" s="125"/>
      <c r="F115" s="125"/>
      <c r="G115" s="125"/>
      <c r="H115" s="125"/>
      <c r="I115" s="125"/>
      <c r="J115" s="125"/>
      <c r="K115" s="125"/>
      <c r="L115" s="125"/>
      <c r="M115" s="125"/>
      <c r="N115" s="125"/>
      <c r="O115" s="125"/>
      <c r="P115" s="124"/>
      <c r="Q115" s="124"/>
      <c r="R115" s="124"/>
      <c r="Y115" s="6"/>
    </row>
    <row r="116" spans="1:25" s="5" customFormat="1" ht="12.75">
      <c r="A116" s="124"/>
      <c r="B116" s="124"/>
      <c r="C116" s="125"/>
      <c r="D116" s="125"/>
      <c r="E116" s="125"/>
      <c r="F116" s="125"/>
      <c r="G116" s="125"/>
      <c r="H116" s="125"/>
      <c r="I116" s="125"/>
      <c r="J116" s="125"/>
      <c r="K116" s="125"/>
      <c r="L116" s="125"/>
      <c r="M116" s="125"/>
      <c r="N116" s="125"/>
      <c r="O116" s="125"/>
      <c r="P116" s="124"/>
      <c r="Q116" s="124"/>
      <c r="R116" s="124"/>
      <c r="Y116" s="6"/>
    </row>
    <row r="117" spans="1:25" s="5" customFormat="1" ht="12.75">
      <c r="A117" s="124"/>
      <c r="B117" s="124"/>
      <c r="C117" s="125"/>
      <c r="D117" s="125"/>
      <c r="E117" s="125"/>
      <c r="F117" s="125"/>
      <c r="G117" s="125"/>
      <c r="H117" s="125"/>
      <c r="I117" s="125"/>
      <c r="J117" s="125"/>
      <c r="K117" s="125"/>
      <c r="L117" s="125"/>
      <c r="M117" s="125"/>
      <c r="N117" s="125"/>
      <c r="O117" s="125"/>
      <c r="P117" s="124"/>
      <c r="Q117" s="124"/>
      <c r="R117" s="124"/>
      <c r="Y117" s="6"/>
    </row>
    <row r="118" spans="1:25" s="5" customFormat="1" ht="12.75">
      <c r="A118" s="124"/>
      <c r="B118" s="124"/>
      <c r="C118" s="125"/>
      <c r="D118" s="125"/>
      <c r="E118" s="125"/>
      <c r="F118" s="125"/>
      <c r="G118" s="125"/>
      <c r="H118" s="125"/>
      <c r="I118" s="125"/>
      <c r="J118" s="125"/>
      <c r="K118" s="125"/>
      <c r="L118" s="125"/>
      <c r="M118" s="125"/>
      <c r="N118" s="125"/>
      <c r="O118" s="125"/>
      <c r="P118" s="124"/>
      <c r="Q118" s="124"/>
      <c r="R118" s="124"/>
      <c r="Y118" s="6"/>
    </row>
    <row r="119" spans="1:25" s="5" customFormat="1" ht="12.75">
      <c r="A119" s="124"/>
      <c r="B119" s="124"/>
      <c r="C119" s="125"/>
      <c r="D119" s="125"/>
      <c r="E119" s="125"/>
      <c r="F119" s="125"/>
      <c r="G119" s="125"/>
      <c r="H119" s="125"/>
      <c r="I119" s="125"/>
      <c r="J119" s="125"/>
      <c r="K119" s="125"/>
      <c r="L119" s="125"/>
      <c r="M119" s="125"/>
      <c r="N119" s="125"/>
      <c r="O119" s="125"/>
      <c r="P119" s="124"/>
      <c r="Q119" s="124"/>
      <c r="R119" s="124"/>
      <c r="Y119" s="6"/>
    </row>
    <row r="120" spans="1:25" s="5" customFormat="1" ht="12.75">
      <c r="A120" s="124"/>
      <c r="B120" s="124"/>
      <c r="C120" s="125"/>
      <c r="D120" s="125"/>
      <c r="E120" s="125"/>
      <c r="F120" s="125"/>
      <c r="G120" s="125"/>
      <c r="H120" s="125"/>
      <c r="I120" s="125"/>
      <c r="J120" s="125"/>
      <c r="K120" s="125"/>
      <c r="L120" s="125"/>
      <c r="M120" s="125"/>
      <c r="N120" s="125"/>
      <c r="O120" s="125"/>
      <c r="P120" s="124"/>
      <c r="Q120" s="124"/>
      <c r="R120" s="124"/>
      <c r="Y120" s="6"/>
    </row>
    <row r="121" spans="1:25" s="5" customFormat="1" ht="12.75">
      <c r="A121" s="124"/>
      <c r="B121" s="124"/>
      <c r="C121" s="125"/>
      <c r="D121" s="125"/>
      <c r="E121" s="125"/>
      <c r="F121" s="125"/>
      <c r="G121" s="125"/>
      <c r="H121" s="125"/>
      <c r="I121" s="125"/>
      <c r="J121" s="125"/>
      <c r="K121" s="125"/>
      <c r="L121" s="125"/>
      <c r="M121" s="125"/>
      <c r="N121" s="125"/>
      <c r="O121" s="125"/>
      <c r="P121" s="124"/>
      <c r="Q121" s="124"/>
      <c r="R121" s="124"/>
      <c r="Y121" s="6"/>
    </row>
    <row r="122" spans="1:25" s="5" customFormat="1" ht="12.75">
      <c r="A122" s="124"/>
      <c r="B122" s="124"/>
      <c r="C122" s="125"/>
      <c r="D122" s="125"/>
      <c r="E122" s="125"/>
      <c r="F122" s="125"/>
      <c r="G122" s="125"/>
      <c r="H122" s="125"/>
      <c r="I122" s="125"/>
      <c r="J122" s="125"/>
      <c r="K122" s="125"/>
      <c r="L122" s="125"/>
      <c r="M122" s="125"/>
      <c r="N122" s="125"/>
      <c r="O122" s="125"/>
      <c r="P122" s="124"/>
      <c r="Q122" s="124"/>
      <c r="R122" s="124"/>
      <c r="Y122" s="6"/>
    </row>
    <row r="123" spans="1:25" s="5" customFormat="1" ht="12.75">
      <c r="A123" s="124"/>
      <c r="B123" s="124"/>
      <c r="C123" s="125"/>
      <c r="D123" s="125"/>
      <c r="E123" s="125"/>
      <c r="F123" s="125"/>
      <c r="G123" s="125"/>
      <c r="H123" s="125"/>
      <c r="I123" s="125"/>
      <c r="J123" s="125"/>
      <c r="K123" s="125"/>
      <c r="L123" s="125"/>
      <c r="M123" s="125"/>
      <c r="N123" s="125"/>
      <c r="O123" s="125"/>
      <c r="P123" s="124"/>
      <c r="Q123" s="124"/>
      <c r="R123" s="124"/>
      <c r="Y123" s="6"/>
    </row>
    <row r="124" spans="1:25" s="5" customFormat="1" ht="12.75">
      <c r="A124" s="124"/>
      <c r="B124" s="124"/>
      <c r="C124" s="125"/>
      <c r="D124" s="125"/>
      <c r="E124" s="125"/>
      <c r="F124" s="125"/>
      <c r="G124" s="125"/>
      <c r="H124" s="125"/>
      <c r="I124" s="125"/>
      <c r="J124" s="125"/>
      <c r="K124" s="125"/>
      <c r="L124" s="125"/>
      <c r="M124" s="125"/>
      <c r="N124" s="125"/>
      <c r="O124" s="125"/>
      <c r="P124" s="124"/>
      <c r="Q124" s="124"/>
      <c r="R124" s="124"/>
      <c r="Y124" s="6"/>
    </row>
    <row r="125" spans="1:25" s="5" customFormat="1" ht="12.75">
      <c r="A125" s="124"/>
      <c r="B125" s="124"/>
      <c r="C125" s="125"/>
      <c r="D125" s="125"/>
      <c r="E125" s="125"/>
      <c r="F125" s="125"/>
      <c r="G125" s="125"/>
      <c r="H125" s="125"/>
      <c r="I125" s="125"/>
      <c r="J125" s="125"/>
      <c r="K125" s="125"/>
      <c r="L125" s="125"/>
      <c r="M125" s="125"/>
      <c r="N125" s="125"/>
      <c r="O125" s="125"/>
      <c r="P125" s="124"/>
      <c r="Q125" s="124"/>
      <c r="R125" s="124"/>
      <c r="Y125" s="6"/>
    </row>
    <row r="126" spans="1:25" s="5" customFormat="1" ht="12.75">
      <c r="A126" s="124"/>
      <c r="B126" s="124"/>
      <c r="C126" s="125"/>
      <c r="D126" s="125"/>
      <c r="E126" s="125"/>
      <c r="F126" s="125"/>
      <c r="G126" s="125"/>
      <c r="H126" s="125"/>
      <c r="I126" s="125"/>
      <c r="J126" s="125"/>
      <c r="K126" s="125"/>
      <c r="L126" s="125"/>
      <c r="M126" s="125"/>
      <c r="N126" s="125"/>
      <c r="O126" s="125"/>
      <c r="P126" s="124"/>
      <c r="Q126" s="124"/>
      <c r="R126" s="124"/>
      <c r="Y126" s="6"/>
    </row>
    <row r="127" spans="1:25" s="5" customFormat="1" ht="12.75">
      <c r="A127" s="124"/>
      <c r="B127" s="124"/>
      <c r="C127" s="125"/>
      <c r="D127" s="125"/>
      <c r="E127" s="125"/>
      <c r="F127" s="125"/>
      <c r="G127" s="125"/>
      <c r="H127" s="125"/>
      <c r="I127" s="125"/>
      <c r="J127" s="125"/>
      <c r="K127" s="125"/>
      <c r="L127" s="125"/>
      <c r="M127" s="125"/>
      <c r="N127" s="125"/>
      <c r="O127" s="125"/>
      <c r="P127" s="124"/>
      <c r="Q127" s="124"/>
      <c r="R127" s="124"/>
      <c r="Y127" s="6"/>
    </row>
    <row r="128" spans="1:25" s="5" customFormat="1" ht="12.75">
      <c r="A128" s="124"/>
      <c r="B128" s="124"/>
      <c r="C128" s="125"/>
      <c r="D128" s="125"/>
      <c r="E128" s="125"/>
      <c r="F128" s="125"/>
      <c r="G128" s="125"/>
      <c r="H128" s="125"/>
      <c r="I128" s="125"/>
      <c r="J128" s="125"/>
      <c r="K128" s="125"/>
      <c r="L128" s="125"/>
      <c r="M128" s="125"/>
      <c r="N128" s="125"/>
      <c r="O128" s="125"/>
      <c r="P128" s="124"/>
      <c r="Q128" s="124"/>
      <c r="R128" s="124"/>
      <c r="Y128" s="6"/>
    </row>
    <row r="129" spans="1:25" s="5" customFormat="1" ht="12.75">
      <c r="A129" s="124"/>
      <c r="B129" s="124"/>
      <c r="C129" s="125"/>
      <c r="D129" s="125"/>
      <c r="E129" s="125"/>
      <c r="F129" s="125"/>
      <c r="G129" s="125"/>
      <c r="H129" s="125"/>
      <c r="I129" s="125"/>
      <c r="J129" s="125"/>
      <c r="K129" s="125"/>
      <c r="L129" s="125"/>
      <c r="M129" s="125"/>
      <c r="N129" s="125"/>
      <c r="O129" s="125"/>
      <c r="P129" s="124"/>
      <c r="Q129" s="124"/>
      <c r="R129" s="124"/>
      <c r="Y129" s="6"/>
    </row>
    <row r="130" spans="1:25" s="5" customFormat="1" ht="12.75">
      <c r="A130" s="124"/>
      <c r="B130" s="124"/>
      <c r="C130" s="125"/>
      <c r="D130" s="125"/>
      <c r="E130" s="125"/>
      <c r="F130" s="125"/>
      <c r="G130" s="125"/>
      <c r="H130" s="125"/>
      <c r="I130" s="125"/>
      <c r="J130" s="125"/>
      <c r="K130" s="125"/>
      <c r="L130" s="125"/>
      <c r="M130" s="125"/>
      <c r="N130" s="125"/>
      <c r="O130" s="125"/>
      <c r="P130" s="124"/>
      <c r="Q130" s="124"/>
      <c r="R130" s="124"/>
      <c r="Y130" s="6"/>
    </row>
    <row r="131" spans="1:25" s="5" customFormat="1" ht="12.75">
      <c r="A131" s="124"/>
      <c r="B131" s="124"/>
      <c r="C131" s="125"/>
      <c r="D131" s="125"/>
      <c r="E131" s="125"/>
      <c r="F131" s="125"/>
      <c r="G131" s="125"/>
      <c r="H131" s="125"/>
      <c r="I131" s="125"/>
      <c r="J131" s="125"/>
      <c r="K131" s="125"/>
      <c r="L131" s="125"/>
      <c r="M131" s="125"/>
      <c r="N131" s="125"/>
      <c r="O131" s="125"/>
      <c r="P131" s="124"/>
      <c r="Q131" s="124"/>
      <c r="R131" s="124"/>
      <c r="Y131" s="6"/>
    </row>
    <row r="132" spans="1:25" s="5" customFormat="1" ht="12.75">
      <c r="A132" s="124"/>
      <c r="B132" s="124"/>
      <c r="C132" s="125"/>
      <c r="D132" s="125"/>
      <c r="E132" s="125"/>
      <c r="F132" s="125"/>
      <c r="G132" s="125"/>
      <c r="H132" s="125"/>
      <c r="I132" s="125"/>
      <c r="J132" s="125"/>
      <c r="K132" s="125"/>
      <c r="L132" s="125"/>
      <c r="M132" s="125"/>
      <c r="N132" s="125"/>
      <c r="O132" s="125"/>
      <c r="P132" s="124"/>
      <c r="Q132" s="124"/>
      <c r="R132" s="124"/>
      <c r="Y132" s="6"/>
    </row>
    <row r="133" spans="1:25" s="5" customFormat="1" ht="12.75">
      <c r="A133" s="124"/>
      <c r="B133" s="124"/>
      <c r="C133" s="125"/>
      <c r="D133" s="125"/>
      <c r="E133" s="125"/>
      <c r="F133" s="125"/>
      <c r="G133" s="125"/>
      <c r="H133" s="125"/>
      <c r="I133" s="125"/>
      <c r="J133" s="125"/>
      <c r="K133" s="125"/>
      <c r="L133" s="125"/>
      <c r="M133" s="125"/>
      <c r="N133" s="125"/>
      <c r="O133" s="125"/>
      <c r="P133" s="124"/>
      <c r="Q133" s="124"/>
      <c r="R133" s="124"/>
      <c r="Y133" s="6"/>
    </row>
    <row r="134" spans="1:25" s="5" customFormat="1" ht="12.75">
      <c r="A134" s="124"/>
      <c r="B134" s="124"/>
      <c r="C134" s="125"/>
      <c r="D134" s="125"/>
      <c r="E134" s="125"/>
      <c r="F134" s="125"/>
      <c r="G134" s="125"/>
      <c r="H134" s="125"/>
      <c r="I134" s="125"/>
      <c r="J134" s="125"/>
      <c r="K134" s="125"/>
      <c r="L134" s="125"/>
      <c r="M134" s="125"/>
      <c r="N134" s="125"/>
      <c r="O134" s="125"/>
      <c r="P134" s="124"/>
      <c r="Q134" s="124"/>
      <c r="R134" s="124"/>
      <c r="Y134" s="6"/>
    </row>
    <row r="135" spans="1:25" s="5" customFormat="1" ht="12.75">
      <c r="A135" s="124"/>
      <c r="B135" s="124"/>
      <c r="C135" s="125"/>
      <c r="D135" s="125"/>
      <c r="E135" s="125"/>
      <c r="F135" s="125"/>
      <c r="G135" s="125"/>
      <c r="H135" s="125"/>
      <c r="I135" s="125"/>
      <c r="J135" s="125"/>
      <c r="K135" s="125"/>
      <c r="L135" s="125"/>
      <c r="M135" s="125"/>
      <c r="N135" s="125"/>
      <c r="O135" s="125"/>
      <c r="P135" s="124"/>
      <c r="Q135" s="124"/>
      <c r="R135" s="124"/>
      <c r="Y135" s="6"/>
    </row>
    <row r="136" spans="1:25" s="5" customFormat="1" ht="12.75">
      <c r="A136" s="124"/>
      <c r="B136" s="124"/>
      <c r="C136" s="125"/>
      <c r="D136" s="125"/>
      <c r="E136" s="125"/>
      <c r="F136" s="125"/>
      <c r="G136" s="125"/>
      <c r="H136" s="125"/>
      <c r="I136" s="125"/>
      <c r="J136" s="125"/>
      <c r="K136" s="125"/>
      <c r="L136" s="125"/>
      <c r="M136" s="125"/>
      <c r="N136" s="125"/>
      <c r="O136" s="125"/>
      <c r="P136" s="124"/>
      <c r="Q136" s="124"/>
      <c r="R136" s="124"/>
      <c r="Y136" s="6"/>
    </row>
    <row r="137" spans="1:25" s="5" customFormat="1" ht="12.75">
      <c r="A137" s="124"/>
      <c r="B137" s="124"/>
      <c r="C137" s="125"/>
      <c r="D137" s="125"/>
      <c r="E137" s="125"/>
      <c r="F137" s="125"/>
      <c r="G137" s="125"/>
      <c r="H137" s="125"/>
      <c r="I137" s="125"/>
      <c r="J137" s="125"/>
      <c r="K137" s="125"/>
      <c r="L137" s="125"/>
      <c r="M137" s="125"/>
      <c r="N137" s="125"/>
      <c r="O137" s="125"/>
      <c r="P137" s="124"/>
      <c r="Q137" s="124"/>
      <c r="R137" s="124"/>
      <c r="Y137" s="6"/>
    </row>
    <row r="138" spans="1:25" s="5" customFormat="1" ht="12.75">
      <c r="A138" s="124"/>
      <c r="B138" s="124"/>
      <c r="C138" s="125"/>
      <c r="D138" s="125"/>
      <c r="E138" s="125"/>
      <c r="F138" s="125"/>
      <c r="G138" s="125"/>
      <c r="H138" s="125"/>
      <c r="I138" s="125"/>
      <c r="J138" s="125"/>
      <c r="K138" s="125"/>
      <c r="L138" s="125"/>
      <c r="M138" s="125"/>
      <c r="N138" s="125"/>
      <c r="O138" s="125"/>
      <c r="P138" s="124"/>
      <c r="Q138" s="124"/>
      <c r="R138" s="124"/>
      <c r="Y138" s="6"/>
    </row>
    <row r="139" spans="1:25" s="5" customFormat="1" ht="12.75">
      <c r="A139" s="124"/>
      <c r="B139" s="124"/>
      <c r="C139" s="125"/>
      <c r="D139" s="125"/>
      <c r="E139" s="125"/>
      <c r="F139" s="125"/>
      <c r="G139" s="125"/>
      <c r="H139" s="125"/>
      <c r="I139" s="125"/>
      <c r="J139" s="125"/>
      <c r="K139" s="125"/>
      <c r="L139" s="125"/>
      <c r="M139" s="125"/>
      <c r="N139" s="125"/>
      <c r="O139" s="125"/>
      <c r="P139" s="124"/>
      <c r="Q139" s="124"/>
      <c r="R139" s="124"/>
      <c r="Y139" s="6"/>
    </row>
    <row r="140" spans="1:25" s="5" customFormat="1" ht="12.75">
      <c r="A140" s="124"/>
      <c r="B140" s="124"/>
      <c r="C140" s="125"/>
      <c r="D140" s="125"/>
      <c r="E140" s="125"/>
      <c r="F140" s="125"/>
      <c r="G140" s="125"/>
      <c r="H140" s="125"/>
      <c r="I140" s="125"/>
      <c r="J140" s="125"/>
      <c r="K140" s="125"/>
      <c r="L140" s="125"/>
      <c r="M140" s="125"/>
      <c r="N140" s="125"/>
      <c r="O140" s="125"/>
      <c r="P140" s="124"/>
      <c r="Q140" s="124"/>
      <c r="R140" s="124"/>
      <c r="Y140" s="6"/>
    </row>
    <row r="141" spans="1:25" s="5" customFormat="1" ht="12.75">
      <c r="A141" s="124"/>
      <c r="B141" s="124"/>
      <c r="C141" s="125"/>
      <c r="D141" s="125"/>
      <c r="E141" s="125"/>
      <c r="F141" s="125"/>
      <c r="G141" s="125"/>
      <c r="H141" s="125"/>
      <c r="I141" s="125"/>
      <c r="J141" s="125"/>
      <c r="K141" s="125"/>
      <c r="L141" s="125"/>
      <c r="M141" s="125"/>
      <c r="N141" s="125"/>
      <c r="O141" s="125"/>
      <c r="P141" s="124"/>
      <c r="Q141" s="124"/>
      <c r="R141" s="124"/>
      <c r="Y141" s="6"/>
    </row>
    <row r="142" spans="1:25" s="5" customFormat="1" ht="12.75">
      <c r="A142" s="124"/>
      <c r="B142" s="124"/>
      <c r="C142" s="125"/>
      <c r="D142" s="125"/>
      <c r="E142" s="125"/>
      <c r="F142" s="125"/>
      <c r="G142" s="125"/>
      <c r="H142" s="125"/>
      <c r="I142" s="125"/>
      <c r="J142" s="125"/>
      <c r="K142" s="125"/>
      <c r="L142" s="125"/>
      <c r="M142" s="125"/>
      <c r="N142" s="125"/>
      <c r="O142" s="125"/>
      <c r="P142" s="124"/>
      <c r="Q142" s="124"/>
      <c r="R142" s="124"/>
      <c r="Y142" s="6"/>
    </row>
    <row r="143" spans="1:25" s="5" customFormat="1" ht="12.75">
      <c r="A143" s="124"/>
      <c r="B143" s="124"/>
      <c r="C143" s="125"/>
      <c r="D143" s="125"/>
      <c r="E143" s="125"/>
      <c r="F143" s="125"/>
      <c r="G143" s="125"/>
      <c r="H143" s="125"/>
      <c r="I143" s="125"/>
      <c r="J143" s="125"/>
      <c r="K143" s="125"/>
      <c r="L143" s="125"/>
      <c r="M143" s="125"/>
      <c r="N143" s="125"/>
      <c r="O143" s="125"/>
      <c r="P143" s="124"/>
      <c r="Q143" s="124"/>
      <c r="R143" s="124"/>
      <c r="Y143" s="6"/>
    </row>
    <row r="144" spans="1:25" s="5" customFormat="1" ht="12.75">
      <c r="A144" s="124"/>
      <c r="B144" s="124"/>
      <c r="C144" s="125"/>
      <c r="D144" s="125"/>
      <c r="E144" s="125"/>
      <c r="F144" s="125"/>
      <c r="G144" s="125"/>
      <c r="H144" s="125"/>
      <c r="I144" s="125"/>
      <c r="J144" s="125"/>
      <c r="K144" s="125"/>
      <c r="L144" s="125"/>
      <c r="M144" s="125"/>
      <c r="N144" s="125"/>
      <c r="O144" s="125"/>
      <c r="P144" s="124"/>
      <c r="Q144" s="124"/>
      <c r="R144" s="124"/>
      <c r="Y144" s="6"/>
    </row>
    <row r="145" spans="1:25" s="5" customFormat="1" ht="12.75">
      <c r="A145" s="124"/>
      <c r="B145" s="124"/>
      <c r="C145" s="125"/>
      <c r="D145" s="125"/>
      <c r="E145" s="125"/>
      <c r="F145" s="125"/>
      <c r="G145" s="125"/>
      <c r="H145" s="125"/>
      <c r="I145" s="125"/>
      <c r="J145" s="125"/>
      <c r="K145" s="125"/>
      <c r="L145" s="125"/>
      <c r="M145" s="125"/>
      <c r="N145" s="125"/>
      <c r="O145" s="125"/>
      <c r="P145" s="124"/>
      <c r="Q145" s="124"/>
      <c r="R145" s="124"/>
      <c r="Y145" s="6"/>
    </row>
    <row r="146" spans="1:25" s="5" customFormat="1" ht="12.75">
      <c r="A146" s="124"/>
      <c r="B146" s="124"/>
      <c r="C146" s="125"/>
      <c r="D146" s="125"/>
      <c r="E146" s="125"/>
      <c r="F146" s="125"/>
      <c r="G146" s="125"/>
      <c r="H146" s="125"/>
      <c r="I146" s="125"/>
      <c r="J146" s="125"/>
      <c r="K146" s="125"/>
      <c r="L146" s="125"/>
      <c r="M146" s="125"/>
      <c r="N146" s="125"/>
      <c r="O146" s="125"/>
      <c r="P146" s="124"/>
      <c r="Q146" s="124"/>
      <c r="R146" s="124"/>
      <c r="Y146" s="6"/>
    </row>
    <row r="147" spans="1:25" s="5" customFormat="1" ht="12.75">
      <c r="A147" s="124"/>
      <c r="B147" s="124"/>
      <c r="C147" s="125"/>
      <c r="D147" s="125"/>
      <c r="E147" s="125"/>
      <c r="F147" s="125"/>
      <c r="G147" s="125"/>
      <c r="H147" s="125"/>
      <c r="I147" s="125"/>
      <c r="J147" s="125"/>
      <c r="K147" s="125"/>
      <c r="L147" s="125"/>
      <c r="M147" s="125"/>
      <c r="N147" s="125"/>
      <c r="O147" s="125"/>
      <c r="P147" s="124"/>
      <c r="Q147" s="124"/>
      <c r="R147" s="124"/>
      <c r="Y147" s="6"/>
    </row>
    <row r="148" spans="1:25" s="5" customFormat="1" ht="12.75">
      <c r="A148" s="124"/>
      <c r="B148" s="124"/>
      <c r="C148" s="125"/>
      <c r="D148" s="125"/>
      <c r="E148" s="125"/>
      <c r="F148" s="125"/>
      <c r="G148" s="125"/>
      <c r="H148" s="125"/>
      <c r="I148" s="125"/>
      <c r="J148" s="125"/>
      <c r="K148" s="125"/>
      <c r="L148" s="125"/>
      <c r="M148" s="125"/>
      <c r="N148" s="125"/>
      <c r="O148" s="125"/>
      <c r="P148" s="124"/>
      <c r="Q148" s="124"/>
      <c r="R148" s="124"/>
      <c r="Y148" s="6"/>
    </row>
    <row r="149" spans="1:25" s="5" customFormat="1" ht="12.75">
      <c r="A149" s="124"/>
      <c r="B149" s="124"/>
      <c r="C149" s="125"/>
      <c r="D149" s="125"/>
      <c r="E149" s="125"/>
      <c r="F149" s="125"/>
      <c r="G149" s="125"/>
      <c r="H149" s="125"/>
      <c r="I149" s="125"/>
      <c r="J149" s="125"/>
      <c r="K149" s="125"/>
      <c r="L149" s="125"/>
      <c r="M149" s="125"/>
      <c r="N149" s="125"/>
      <c r="O149" s="125"/>
      <c r="P149" s="124"/>
      <c r="Q149" s="124"/>
      <c r="R149" s="124"/>
      <c r="Y149" s="6"/>
    </row>
    <row r="150" spans="1:25" s="5" customFormat="1" ht="12.75">
      <c r="A150" s="124"/>
      <c r="B150" s="124"/>
      <c r="C150" s="125"/>
      <c r="D150" s="125"/>
      <c r="E150" s="125"/>
      <c r="F150" s="125"/>
      <c r="G150" s="125"/>
      <c r="H150" s="125"/>
      <c r="I150" s="125"/>
      <c r="J150" s="125"/>
      <c r="K150" s="125"/>
      <c r="L150" s="125"/>
      <c r="M150" s="125"/>
      <c r="N150" s="125"/>
      <c r="O150" s="125"/>
      <c r="P150" s="124"/>
      <c r="Q150" s="124"/>
      <c r="R150" s="124"/>
      <c r="Y150" s="6"/>
    </row>
    <row r="151" spans="1:25" s="5" customFormat="1" ht="12.75">
      <c r="A151" s="124"/>
      <c r="B151" s="124"/>
      <c r="C151" s="125"/>
      <c r="D151" s="125"/>
      <c r="E151" s="125"/>
      <c r="F151" s="125"/>
      <c r="G151" s="125"/>
      <c r="H151" s="125"/>
      <c r="I151" s="125"/>
      <c r="J151" s="125"/>
      <c r="K151" s="125"/>
      <c r="L151" s="125"/>
      <c r="M151" s="125"/>
      <c r="N151" s="125"/>
      <c r="O151" s="125"/>
      <c r="P151" s="124"/>
      <c r="Q151" s="124"/>
      <c r="R151" s="124"/>
      <c r="Y151" s="6"/>
    </row>
    <row r="152" spans="1:25" s="5" customFormat="1" ht="12.75">
      <c r="A152" s="124"/>
      <c r="B152" s="124"/>
      <c r="C152" s="125"/>
      <c r="D152" s="125"/>
      <c r="E152" s="125"/>
      <c r="F152" s="125"/>
      <c r="G152" s="125"/>
      <c r="H152" s="125"/>
      <c r="I152" s="125"/>
      <c r="J152" s="125"/>
      <c r="K152" s="125"/>
      <c r="L152" s="125"/>
      <c r="M152" s="125"/>
      <c r="N152" s="125"/>
      <c r="O152" s="125"/>
      <c r="P152" s="124"/>
      <c r="Q152" s="124"/>
      <c r="R152" s="124"/>
      <c r="Y152" s="6"/>
    </row>
    <row r="153" spans="1:25" s="5" customFormat="1" ht="12.75">
      <c r="A153" s="124"/>
      <c r="B153" s="124"/>
      <c r="C153" s="125"/>
      <c r="D153" s="125"/>
      <c r="E153" s="125"/>
      <c r="F153" s="125"/>
      <c r="G153" s="125"/>
      <c r="H153" s="125"/>
      <c r="I153" s="125"/>
      <c r="J153" s="125"/>
      <c r="K153" s="125"/>
      <c r="L153" s="125"/>
      <c r="M153" s="125"/>
      <c r="N153" s="125"/>
      <c r="O153" s="125"/>
      <c r="P153" s="124"/>
      <c r="Q153" s="124"/>
      <c r="R153" s="124"/>
      <c r="Y153" s="6"/>
    </row>
    <row r="154" spans="1:25" s="5" customFormat="1" ht="12.75">
      <c r="A154" s="124"/>
      <c r="B154" s="124"/>
      <c r="C154" s="125"/>
      <c r="D154" s="125"/>
      <c r="E154" s="125"/>
      <c r="F154" s="125"/>
      <c r="G154" s="125"/>
      <c r="H154" s="125"/>
      <c r="I154" s="125"/>
      <c r="J154" s="125"/>
      <c r="K154" s="125"/>
      <c r="L154" s="125"/>
      <c r="M154" s="125"/>
      <c r="N154" s="125"/>
      <c r="O154" s="125"/>
      <c r="P154" s="124"/>
      <c r="Q154" s="124"/>
      <c r="R154" s="124"/>
      <c r="Y154" s="6"/>
    </row>
    <row r="155" spans="1:25" s="5" customFormat="1" ht="12.75">
      <c r="A155" s="124"/>
      <c r="B155" s="124"/>
      <c r="C155" s="125"/>
      <c r="D155" s="125"/>
      <c r="E155" s="125"/>
      <c r="F155" s="125"/>
      <c r="G155" s="125"/>
      <c r="H155" s="125"/>
      <c r="I155" s="125"/>
      <c r="J155" s="125"/>
      <c r="K155" s="125"/>
      <c r="L155" s="125"/>
      <c r="M155" s="125"/>
      <c r="N155" s="125"/>
      <c r="O155" s="125"/>
      <c r="P155" s="124"/>
      <c r="Q155" s="124"/>
      <c r="R155" s="124"/>
      <c r="Y155" s="6"/>
    </row>
    <row r="156" spans="1:25" s="5" customFormat="1" ht="12.75">
      <c r="A156" s="124"/>
      <c r="B156" s="124"/>
      <c r="C156" s="125"/>
      <c r="D156" s="125"/>
      <c r="E156" s="125"/>
      <c r="F156" s="125"/>
      <c r="G156" s="125"/>
      <c r="H156" s="125"/>
      <c r="I156" s="125"/>
      <c r="J156" s="125"/>
      <c r="K156" s="125"/>
      <c r="L156" s="125"/>
      <c r="M156" s="125"/>
      <c r="N156" s="125"/>
      <c r="O156" s="125"/>
      <c r="P156" s="124"/>
      <c r="Q156" s="124"/>
      <c r="R156" s="124"/>
      <c r="Y156" s="6"/>
    </row>
    <row r="157" spans="1:25" s="5" customFormat="1" ht="12.75">
      <c r="A157" s="124"/>
      <c r="B157" s="124"/>
      <c r="C157" s="125"/>
      <c r="D157" s="125"/>
      <c r="E157" s="125"/>
      <c r="F157" s="125"/>
      <c r="G157" s="125"/>
      <c r="H157" s="125"/>
      <c r="I157" s="125"/>
      <c r="J157" s="125"/>
      <c r="K157" s="125"/>
      <c r="L157" s="125"/>
      <c r="M157" s="125"/>
      <c r="N157" s="125"/>
      <c r="O157" s="125"/>
      <c r="P157" s="124"/>
      <c r="Q157" s="124"/>
      <c r="R157" s="124"/>
      <c r="Y157" s="6"/>
    </row>
    <row r="158" spans="1:25" s="5" customFormat="1" ht="12.75">
      <c r="A158" s="124"/>
      <c r="B158" s="124"/>
      <c r="C158" s="125"/>
      <c r="D158" s="125"/>
      <c r="E158" s="125"/>
      <c r="F158" s="125"/>
      <c r="G158" s="125"/>
      <c r="H158" s="125"/>
      <c r="I158" s="125"/>
      <c r="J158" s="125"/>
      <c r="K158" s="125"/>
      <c r="L158" s="125"/>
      <c r="M158" s="125"/>
      <c r="N158" s="125"/>
      <c r="O158" s="125"/>
      <c r="P158" s="124"/>
      <c r="Q158" s="124"/>
      <c r="R158" s="124"/>
      <c r="Y158" s="6"/>
    </row>
    <row r="159" spans="1:25" s="5" customFormat="1" ht="12.75">
      <c r="A159" s="124"/>
      <c r="B159" s="124"/>
      <c r="C159" s="125"/>
      <c r="D159" s="125"/>
      <c r="E159" s="125"/>
      <c r="F159" s="125"/>
      <c r="G159" s="125"/>
      <c r="H159" s="125"/>
      <c r="I159" s="125"/>
      <c r="J159" s="125"/>
      <c r="K159" s="125"/>
      <c r="L159" s="125"/>
      <c r="M159" s="125"/>
      <c r="N159" s="125"/>
      <c r="O159" s="125"/>
      <c r="P159" s="124"/>
      <c r="Q159" s="124"/>
      <c r="R159" s="124"/>
      <c r="Y159" s="6"/>
    </row>
    <row r="160" spans="1:25" s="5" customFormat="1" ht="12.75">
      <c r="A160" s="124"/>
      <c r="B160" s="124"/>
      <c r="C160" s="125"/>
      <c r="D160" s="125"/>
      <c r="E160" s="125"/>
      <c r="F160" s="125"/>
      <c r="G160" s="125"/>
      <c r="H160" s="125"/>
      <c r="I160" s="125"/>
      <c r="J160" s="125"/>
      <c r="K160" s="125"/>
      <c r="L160" s="125"/>
      <c r="M160" s="125"/>
      <c r="N160" s="125"/>
      <c r="O160" s="125"/>
      <c r="P160" s="124"/>
      <c r="Q160" s="124"/>
      <c r="R160" s="124"/>
      <c r="Y160" s="6"/>
    </row>
    <row r="161" spans="1:25" s="5" customFormat="1" ht="12.75">
      <c r="A161" s="124"/>
      <c r="B161" s="124"/>
      <c r="C161" s="125"/>
      <c r="D161" s="125"/>
      <c r="E161" s="125"/>
      <c r="F161" s="125"/>
      <c r="G161" s="125"/>
      <c r="H161" s="125"/>
      <c r="I161" s="125"/>
      <c r="J161" s="125"/>
      <c r="K161" s="125"/>
      <c r="L161" s="125"/>
      <c r="M161" s="125"/>
      <c r="N161" s="125"/>
      <c r="O161" s="125"/>
      <c r="P161" s="124"/>
      <c r="Q161" s="124"/>
      <c r="R161" s="124"/>
      <c r="Y161" s="6"/>
    </row>
    <row r="162" spans="1:25" s="5" customFormat="1" ht="12.75">
      <c r="A162" s="124"/>
      <c r="B162" s="124"/>
      <c r="C162" s="125"/>
      <c r="D162" s="125"/>
      <c r="E162" s="125"/>
      <c r="F162" s="125"/>
      <c r="G162" s="125"/>
      <c r="H162" s="125"/>
      <c r="I162" s="125"/>
      <c r="J162" s="125"/>
      <c r="K162" s="125"/>
      <c r="L162" s="125"/>
      <c r="M162" s="125"/>
      <c r="N162" s="125"/>
      <c r="O162" s="125"/>
      <c r="P162" s="124"/>
      <c r="Q162" s="124"/>
      <c r="R162" s="124"/>
      <c r="Y162" s="6"/>
    </row>
    <row r="163" spans="1:25" s="5" customFormat="1" ht="12.75">
      <c r="A163" s="124"/>
      <c r="B163" s="124"/>
      <c r="C163" s="125"/>
      <c r="D163" s="125"/>
      <c r="E163" s="125"/>
      <c r="F163" s="125"/>
      <c r="G163" s="125"/>
      <c r="H163" s="125"/>
      <c r="I163" s="125"/>
      <c r="J163" s="125"/>
      <c r="K163" s="125"/>
      <c r="L163" s="125"/>
      <c r="M163" s="125"/>
      <c r="N163" s="125"/>
      <c r="O163" s="125"/>
      <c r="P163" s="124"/>
      <c r="Q163" s="124"/>
      <c r="R163" s="124"/>
      <c r="Y163" s="6"/>
    </row>
    <row r="164" spans="1:25" s="5" customFormat="1" ht="12.75">
      <c r="A164" s="124"/>
      <c r="B164" s="124"/>
      <c r="C164" s="125"/>
      <c r="D164" s="125"/>
      <c r="E164" s="125"/>
      <c r="F164" s="125"/>
      <c r="G164" s="125"/>
      <c r="H164" s="125"/>
      <c r="I164" s="125"/>
      <c r="J164" s="125"/>
      <c r="K164" s="125"/>
      <c r="L164" s="125"/>
      <c r="M164" s="125"/>
      <c r="N164" s="125"/>
      <c r="O164" s="125"/>
      <c r="P164" s="124"/>
      <c r="Q164" s="124"/>
      <c r="R164" s="124"/>
      <c r="Y164" s="6"/>
    </row>
    <row r="165" spans="1:25" s="5" customFormat="1" ht="12.75">
      <c r="A165" s="124"/>
      <c r="B165" s="124"/>
      <c r="C165" s="125"/>
      <c r="D165" s="125"/>
      <c r="E165" s="125"/>
      <c r="F165" s="125"/>
      <c r="G165" s="125"/>
      <c r="H165" s="125"/>
      <c r="I165" s="125"/>
      <c r="J165" s="125"/>
      <c r="K165" s="125"/>
      <c r="L165" s="125"/>
      <c r="M165" s="125"/>
      <c r="N165" s="125"/>
      <c r="O165" s="125"/>
      <c r="P165" s="124"/>
      <c r="Q165" s="124"/>
      <c r="R165" s="124"/>
      <c r="Y165" s="6"/>
    </row>
    <row r="166" spans="1:25" s="5" customFormat="1" ht="12.75">
      <c r="A166" s="124"/>
      <c r="B166" s="124"/>
      <c r="C166" s="125"/>
      <c r="D166" s="125"/>
      <c r="E166" s="125"/>
      <c r="F166" s="125"/>
      <c r="G166" s="125"/>
      <c r="H166" s="125"/>
      <c r="I166" s="125"/>
      <c r="J166" s="125"/>
      <c r="K166" s="125"/>
      <c r="L166" s="125"/>
      <c r="M166" s="125"/>
      <c r="N166" s="125"/>
      <c r="O166" s="125"/>
      <c r="P166" s="124"/>
      <c r="Q166" s="124"/>
      <c r="R166" s="124"/>
      <c r="Y166" s="6"/>
    </row>
    <row r="167" spans="1:25" s="5" customFormat="1" ht="12.75">
      <c r="A167" s="124"/>
      <c r="B167" s="124"/>
      <c r="C167" s="125"/>
      <c r="D167" s="125"/>
      <c r="E167" s="125"/>
      <c r="F167" s="125"/>
      <c r="G167" s="125"/>
      <c r="H167" s="125"/>
      <c r="I167" s="125"/>
      <c r="J167" s="125"/>
      <c r="K167" s="125"/>
      <c r="L167" s="125"/>
      <c r="M167" s="125"/>
      <c r="N167" s="125"/>
      <c r="O167" s="125"/>
      <c r="P167" s="124"/>
      <c r="Q167" s="124"/>
      <c r="R167" s="124"/>
      <c r="Y167" s="6"/>
    </row>
    <row r="168" spans="1:25" s="5" customFormat="1" ht="12.75">
      <c r="A168" s="124"/>
      <c r="B168" s="124"/>
      <c r="C168" s="125"/>
      <c r="D168" s="125"/>
      <c r="E168" s="125"/>
      <c r="F168" s="125"/>
      <c r="G168" s="125"/>
      <c r="H168" s="125"/>
      <c r="I168" s="125"/>
      <c r="J168" s="125"/>
      <c r="K168" s="125"/>
      <c r="L168" s="125"/>
      <c r="M168" s="125"/>
      <c r="N168" s="125"/>
      <c r="O168" s="125"/>
      <c r="P168" s="124"/>
      <c r="Q168" s="124"/>
      <c r="R168" s="124"/>
      <c r="Y168" s="6"/>
    </row>
    <row r="169" spans="1:25" s="5" customFormat="1" ht="12.75">
      <c r="A169" s="124"/>
      <c r="B169" s="124"/>
      <c r="C169" s="125"/>
      <c r="D169" s="125"/>
      <c r="E169" s="125"/>
      <c r="F169" s="125"/>
      <c r="G169" s="125"/>
      <c r="H169" s="125"/>
      <c r="I169" s="125"/>
      <c r="J169" s="125"/>
      <c r="K169" s="125"/>
      <c r="L169" s="125"/>
      <c r="M169" s="125"/>
      <c r="N169" s="125"/>
      <c r="O169" s="125"/>
      <c r="P169" s="124"/>
      <c r="Q169" s="124"/>
      <c r="R169" s="124"/>
      <c r="Y169" s="6"/>
    </row>
    <row r="170" spans="1:25" s="5" customFormat="1" ht="12.75">
      <c r="A170" s="124"/>
      <c r="B170" s="124"/>
      <c r="C170" s="125"/>
      <c r="D170" s="125"/>
      <c r="E170" s="125"/>
      <c r="F170" s="125"/>
      <c r="G170" s="125"/>
      <c r="H170" s="125"/>
      <c r="I170" s="125"/>
      <c r="J170" s="125"/>
      <c r="K170" s="125"/>
      <c r="L170" s="125"/>
      <c r="M170" s="125"/>
      <c r="N170" s="125"/>
      <c r="O170" s="125"/>
      <c r="P170" s="124"/>
      <c r="Q170" s="124"/>
      <c r="R170" s="124"/>
      <c r="Y170" s="6"/>
    </row>
    <row r="171" spans="1:25" s="5" customFormat="1" ht="12.75">
      <c r="A171" s="124"/>
      <c r="B171" s="124"/>
      <c r="C171" s="125"/>
      <c r="D171" s="125"/>
      <c r="E171" s="125"/>
      <c r="F171" s="125"/>
      <c r="G171" s="125"/>
      <c r="H171" s="125"/>
      <c r="I171" s="125"/>
      <c r="J171" s="125"/>
      <c r="K171" s="125"/>
      <c r="L171" s="125"/>
      <c r="M171" s="125"/>
      <c r="N171" s="125"/>
      <c r="O171" s="125"/>
      <c r="P171" s="124"/>
      <c r="Q171" s="124"/>
      <c r="R171" s="124"/>
      <c r="Y171" s="6"/>
    </row>
    <row r="172" spans="1:25" s="5" customFormat="1" ht="12.75">
      <c r="A172" s="124"/>
      <c r="B172" s="124"/>
      <c r="C172" s="125"/>
      <c r="D172" s="125"/>
      <c r="E172" s="125"/>
      <c r="F172" s="125"/>
      <c r="G172" s="125"/>
      <c r="H172" s="125"/>
      <c r="I172" s="125"/>
      <c r="J172" s="125"/>
      <c r="K172" s="125"/>
      <c r="L172" s="125"/>
      <c r="M172" s="125"/>
      <c r="N172" s="125"/>
      <c r="O172" s="125"/>
      <c r="P172" s="124"/>
      <c r="Q172" s="124"/>
      <c r="R172" s="124"/>
      <c r="Y172" s="6"/>
    </row>
    <row r="173" spans="1:25" s="5" customFormat="1" ht="12.75">
      <c r="A173" s="124"/>
      <c r="B173" s="124"/>
      <c r="C173" s="125"/>
      <c r="D173" s="125"/>
      <c r="E173" s="125"/>
      <c r="F173" s="125"/>
      <c r="G173" s="125"/>
      <c r="H173" s="125"/>
      <c r="I173" s="125"/>
      <c r="J173" s="125"/>
      <c r="K173" s="125"/>
      <c r="L173" s="125"/>
      <c r="M173" s="125"/>
      <c r="N173" s="125"/>
      <c r="O173" s="125"/>
      <c r="P173" s="124"/>
      <c r="Q173" s="124"/>
      <c r="R173" s="124"/>
      <c r="Y173" s="6"/>
    </row>
    <row r="174" spans="1:25" s="5" customFormat="1" ht="12.75">
      <c r="A174" s="124"/>
      <c r="B174" s="124"/>
      <c r="C174" s="125"/>
      <c r="D174" s="125"/>
      <c r="E174" s="125"/>
      <c r="F174" s="125"/>
      <c r="G174" s="125"/>
      <c r="H174" s="125"/>
      <c r="I174" s="125"/>
      <c r="J174" s="125"/>
      <c r="K174" s="125"/>
      <c r="L174" s="125"/>
      <c r="M174" s="125"/>
      <c r="N174" s="125"/>
      <c r="O174" s="125"/>
      <c r="P174" s="124"/>
      <c r="Q174" s="124"/>
      <c r="R174" s="124"/>
      <c r="Y174" s="6"/>
    </row>
  </sheetData>
  <sheetProtection password="889B" sheet="1" objects="1" scenarios="1"/>
  <mergeCells count="7">
    <mergeCell ref="D97:E97"/>
    <mergeCell ref="D100:E100"/>
    <mergeCell ref="G100:H100"/>
    <mergeCell ref="G4:H4"/>
    <mergeCell ref="J4:L4"/>
    <mergeCell ref="D99:E99"/>
    <mergeCell ref="J99:L99"/>
  </mergeCells>
  <conditionalFormatting sqref="D56:E56">
    <cfRule type="cellIs" dxfId="31" priority="57" stopIfTrue="1" operator="notEqual">
      <formula>0</formula>
    </cfRule>
  </conditionalFormatting>
  <conditionalFormatting sqref="D96:E96">
    <cfRule type="cellIs" dxfId="30" priority="56" stopIfTrue="1" operator="notEqual">
      <formula>0</formula>
    </cfRule>
  </conditionalFormatting>
  <conditionalFormatting sqref="D100:E100">
    <cfRule type="cellIs" dxfId="29" priority="55" stopIfTrue="1" operator="equal">
      <formula>0</formula>
    </cfRule>
  </conditionalFormatting>
  <conditionalFormatting sqref="B96">
    <cfRule type="cellIs" dxfId="28" priority="54" stopIfTrue="1" operator="notEqual">
      <formula>0</formula>
    </cfRule>
  </conditionalFormatting>
  <conditionalFormatting sqref="G100:H100">
    <cfRule type="cellIs" dxfId="27" priority="52" stopIfTrue="1" operator="equal">
      <formula>0</formula>
    </cfRule>
  </conditionalFormatting>
  <conditionalFormatting sqref="J100">
    <cfRule type="cellIs" dxfId="26" priority="50" stopIfTrue="1" operator="equal">
      <formula>0</formula>
    </cfRule>
  </conditionalFormatting>
  <conditionalFormatting sqref="L100">
    <cfRule type="cellIs" dxfId="25" priority="48" stopIfTrue="1" operator="equal">
      <formula>0</formula>
    </cfRule>
  </conditionalFormatting>
  <conditionalFormatting sqref="I100">
    <cfRule type="cellIs" dxfId="24" priority="44" stopIfTrue="1" operator="equal">
      <formula>0</formula>
    </cfRule>
  </conditionalFormatting>
  <conditionalFormatting sqref="F100">
    <cfRule type="cellIs" dxfId="23" priority="43" stopIfTrue="1" operator="equal">
      <formula>0</formula>
    </cfRule>
  </conditionalFormatting>
  <conditionalFormatting sqref="C100">
    <cfRule type="cellIs" dxfId="22" priority="42" stopIfTrue="1" operator="equal">
      <formula>0</formula>
    </cfRule>
  </conditionalFormatting>
  <conditionalFormatting sqref="K100">
    <cfRule type="cellIs" dxfId="21" priority="41" stopIfTrue="1" operator="equal">
      <formula>0</formula>
    </cfRule>
  </conditionalFormatting>
  <conditionalFormatting sqref="E4">
    <cfRule type="cellIs" dxfId="20" priority="40" operator="equal">
      <formula>0</formula>
    </cfRule>
  </conditionalFormatting>
  <conditionalFormatting sqref="D4">
    <cfRule type="cellIs" dxfId="19" priority="38" operator="equal">
      <formula>0</formula>
    </cfRule>
  </conditionalFormatting>
  <conditionalFormatting sqref="B4">
    <cfRule type="cellIs" dxfId="18" priority="37" operator="equal">
      <formula>0</formula>
    </cfRule>
  </conditionalFormatting>
  <conditionalFormatting sqref="E101">
    <cfRule type="cellIs" dxfId="17" priority="18" operator="equal">
      <formula>0</formula>
    </cfRule>
  </conditionalFormatting>
  <conditionalFormatting sqref="G101">
    <cfRule type="cellIs" dxfId="16" priority="17" operator="equal">
      <formula>0</formula>
    </cfRule>
  </conditionalFormatting>
  <conditionalFormatting sqref="H101">
    <cfRule type="cellIs" dxfId="15" priority="16" operator="equal">
      <formula>0</formula>
    </cfRule>
  </conditionalFormatting>
  <conditionalFormatting sqref="J101">
    <cfRule type="cellIs" dxfId="14" priority="15" operator="equal">
      <formula>0</formula>
    </cfRule>
  </conditionalFormatting>
  <conditionalFormatting sqref="L101">
    <cfRule type="cellIs" dxfId="13" priority="14" operator="equal">
      <formula>0</formula>
    </cfRule>
  </conditionalFormatting>
  <conditionalFormatting sqref="G56">
    <cfRule type="cellIs" dxfId="12" priority="13" stopIfTrue="1" operator="notEqual">
      <formula>0</formula>
    </cfRule>
  </conditionalFormatting>
  <conditionalFormatting sqref="H56">
    <cfRule type="cellIs" dxfId="11" priority="12" stopIfTrue="1" operator="notEqual">
      <formula>0</formula>
    </cfRule>
  </conditionalFormatting>
  <conditionalFormatting sqref="J56">
    <cfRule type="cellIs" dxfId="10" priority="11" stopIfTrue="1" operator="notEqual">
      <formula>0</formula>
    </cfRule>
  </conditionalFormatting>
  <conditionalFormatting sqref="L56">
    <cfRule type="cellIs" dxfId="9" priority="10" stopIfTrue="1" operator="notEqual">
      <formula>0</formula>
    </cfRule>
  </conditionalFormatting>
  <conditionalFormatting sqref="D101">
    <cfRule type="cellIs" dxfId="8" priority="9" operator="equal">
      <formula>0</formula>
    </cfRule>
  </conditionalFormatting>
  <conditionalFormatting sqref="J99:L99">
    <cfRule type="cellIs" dxfId="7" priority="8" operator="equal">
      <formula>0</formula>
    </cfRule>
  </conditionalFormatting>
  <conditionalFormatting sqref="D99:E99 D97:E97">
    <cfRule type="cellIs" dxfId="6" priority="7" operator="equal">
      <formula>0</formula>
    </cfRule>
  </conditionalFormatting>
  <conditionalFormatting sqref="G96">
    <cfRule type="cellIs" dxfId="5" priority="6" stopIfTrue="1" operator="notEqual">
      <formula>0</formula>
    </cfRule>
  </conditionalFormatting>
  <conditionalFormatting sqref="H96">
    <cfRule type="cellIs" dxfId="4" priority="5" stopIfTrue="1" operator="notEqual">
      <formula>0</formula>
    </cfRule>
  </conditionalFormatting>
  <conditionalFormatting sqref="J96">
    <cfRule type="cellIs" dxfId="3" priority="4" stopIfTrue="1" operator="notEqual">
      <formula>0</formula>
    </cfRule>
  </conditionalFormatting>
  <conditionalFormatting sqref="L96">
    <cfRule type="cellIs" dxfId="2" priority="3" stopIfTrue="1" operator="notEqual">
      <formula>0</formula>
    </cfRule>
  </conditionalFormatting>
  <conditionalFormatting sqref="G4">
    <cfRule type="cellIs" dxfId="1" priority="2" operator="equal">
      <formula>0</formula>
    </cfRule>
  </conditionalFormatting>
  <conditionalFormatting sqref="J4:L4">
    <cfRule type="cellIs" dxfId="0" priority="1" operator="equal">
      <formula>0</formula>
    </cfRule>
  </conditionalFormatting>
  <dataValidations count="7">
    <dataValidation type="whole" operator="greaterThanOrEqual" allowBlank="1" showInputMessage="1" showErrorMessage="1" sqref="M81:O81 JH81:JJ81 TD81:TF81 ACZ81:ADB81 AMV81:AMX81 AWR81:AWT81 BGN81:BGP81 BQJ81:BQL81 CAF81:CAH81 CKB81:CKD81 CTX81:CTZ81 DDT81:DDV81 DNP81:DNR81 DXL81:DXN81 EHH81:EHJ81 ERD81:ERF81 FAZ81:FBB81 FKV81:FKX81 FUR81:FUT81 GEN81:GEP81 GOJ81:GOL81 GYF81:GYH81 HIB81:HID81 HRX81:HRZ81 IBT81:IBV81 ILP81:ILR81 IVL81:IVN81 JFH81:JFJ81 JPD81:JPF81 JYZ81:JZB81 KIV81:KIX81 KSR81:KST81 LCN81:LCP81 LMJ81:LML81 LWF81:LWH81 MGB81:MGD81 MPX81:MPZ81 MZT81:MZV81 NJP81:NJR81 NTL81:NTN81 ODH81:ODJ81 OND81:ONF81 OWZ81:OXB81 PGV81:PGX81 PQR81:PQT81 QAN81:QAP81 QKJ81:QKL81 QUF81:QUH81 REB81:RED81 RNX81:RNZ81 RXT81:RXV81 SHP81:SHR81 SRL81:SRN81 TBH81:TBJ81 TLD81:TLF81 TUZ81:TVB81 UEV81:UEX81 UOR81:UOT81 UYN81:UYP81 VIJ81:VIL81 VSF81:VSH81 WCB81:WCD81 WLX81:WLZ81 WVT81:WVV81">
      <formula1>0</formula1>
    </dataValidation>
    <dataValidation type="whole" operator="lessThanOrEqual" allowBlank="1" showInputMessage="1" showErrorMessage="1" sqref="M82:O82 JH82:JJ82 TD82:TF82 ACZ82:ADB82 AMV82:AMX82 AWR82:AWT82 BGN82:BGP82 BQJ82:BQL82 CAF82:CAH82 CKB82:CKD82 CTX82:CTZ82 DDT82:DDV82 DNP82:DNR82 DXL82:DXN82 EHH82:EHJ82 ERD82:ERF82 FAZ82:FBB82 FKV82:FKX82 FUR82:FUT82 GEN82:GEP82 GOJ82:GOL82 GYF82:GYH82 HIB82:HID82 HRX82:HRZ82 IBT82:IBV82 ILP82:ILR82 IVL82:IVN82 JFH82:JFJ82 JPD82:JPF82 JYZ82:JZB82 KIV82:KIX82 KSR82:KST82 LCN82:LCP82 LMJ82:LML82 LWF82:LWH82 MGB82:MGD82 MPX82:MPZ82 MZT82:MZV82 NJP82:NJR82 NTL82:NTN82 ODH82:ODJ82 OND82:ONF82 OWZ82:OXB82 PGV82:PGX82 PQR82:PQT82 QAN82:QAP82 QKJ82:QKL82 QUF82:QUH82 REB82:RED82 RNX82:RNZ82 RXT82:RXV82 SHP82:SHR82 SRL82:SRN82 TBH82:TBJ82 TLD82:TLF82 TUZ82:TVB82 UEV82:UEX82 UOR82:UOT82 UYN82:UYP82 VIJ82:VIL82 VSF82:VSH82 WCB82:WCD82 WLX82:WLZ82 WVT82:WVV82">
      <formula1>0</formula1>
    </dataValidation>
    <dataValidation type="whole" allowBlank="1" showInputMessage="1" showErrorMessage="1" error="въведете цяло число" sqref="D83:D88 JB83:JB88 SX83:SX88 ACT83:ACT88 AMP83:AMP88 AWL83:AWL88 BGH83:BGH88 BQD83:BQD88 BZZ83:BZZ88 CJV83:CJV88 CTR83:CTR88 DDN83:DDN88 DNJ83:DNJ88 DXF83:DXF88 EHB83:EHB88 EQX83:EQX88 FAT83:FAT88 FKP83:FKP88 FUL83:FUL88 GEH83:GEH88 GOD83:GOD88 GXZ83:GXZ88 HHV83:HHV88 HRR83:HRR88 IBN83:IBN88 ILJ83:ILJ88 IVF83:IVF88 JFB83:JFB88 JOX83:JOX88 JYT83:JYT88 KIP83:KIP88 KSL83:KSL88 LCH83:LCH88 LMD83:LMD88 LVZ83:LVZ88 MFV83:MFV88 MPR83:MPR88 MZN83:MZN88 NJJ83:NJJ88 NTF83:NTF88 ODB83:ODB88 OMX83:OMX88 OWT83:OWT88 PGP83:PGP88 PQL83:PQL88 QAH83:QAH88 QKD83:QKD88 QTZ83:QTZ88 RDV83:RDV88 RNR83:RNR88 RXN83:RXN88 SHJ83:SHJ88 SRF83:SRF88 TBB83:TBB88 TKX83:TKX88 TUT83:TUT88 UEP83:UEP88 UOL83:UOL88 UYH83:UYH88 VID83:VID88 VRZ83:VRZ88 WBV83:WBV88 WLR83:WLR88 WVN83:WVN88 J15:J88 JD83:JG88 SZ83:TC88 ACV83:ACY88 AMR83:AMU88 AWN83:AWQ88 BGJ83:BGM88 BQF83:BQI88 CAB83:CAE88 CJX83:CKA88 CTT83:CTW88 DDP83:DDS88 DNL83:DNO88 DXH83:DXK88 EHD83:EHG88 EQZ83:ERC88 FAV83:FAY88 FKR83:FKU88 FUN83:FUQ88 GEJ83:GEM88 GOF83:GOI88 GYB83:GYE88 HHX83:HIA88 HRT83:HRW88 IBP83:IBS88 ILL83:ILO88 IVH83:IVK88 JFD83:JFG88 JOZ83:JPC88 JYV83:JYY88 KIR83:KIU88 KSN83:KSQ88 LCJ83:LCM88 LMF83:LMI88 LWB83:LWE88 MFX83:MGA88 MPT83:MPW88 MZP83:MZS88 NJL83:NJO88 NTH83:NTK88 ODD83:ODG88 OMZ83:ONC88 OWV83:OWY88 PGR83:PGU88 PQN83:PQQ88 QAJ83:QAM88 QKF83:QKI88 QUB83:QUE88 RDX83:REA88 RNT83:RNW88 RXP83:RXS88 SHL83:SHO88 SRH83:SRK88 TBD83:TBG88 TKZ83:TLC88 TUV83:TUY88 UER83:UEU88 UON83:UOQ88 UYJ83:UYM88 VIF83:VII88 VSB83:VSE88 WBX83:WCA88 WLT83:WLW88 WVP83:WVS88 D46:D80 JB46:JB80 SX46:SX80 ACT46:ACT80 AMP46:AMP80 AWL46:AWL80 BGH46:BGH80 BQD46:BQD80 BZZ46:BZZ80 CJV46:CJV80 CTR46:CTR80 DDN46:DDN80 DNJ46:DNJ80 DXF46:DXF80 EHB46:EHB80 EQX46:EQX80 FAT46:FAT80 FKP46:FKP80 FUL46:FUL80 GEH46:GEH80 GOD46:GOD80 GXZ46:GXZ80 HHV46:HHV80 HRR46:HRR80 IBN46:IBN80 ILJ46:ILJ80 IVF46:IVF80 JFB46:JFB80 JOX46:JOX80 JYT46:JYT80 KIP46:KIP80 KSL46:KSL80 LCH46:LCH80 LMD46:LMD80 LVZ46:LVZ80 MFV46:MFV80 MPR46:MPR80 MZN46:MZN80 NJJ46:NJJ80 NTF46:NTF80 ODB46:ODB80 OMX46:OMX80 OWT46:OWT80 PGP46:PGP80 PQL46:PQL80 QAH46:QAH80 QKD46:QKD80 QTZ46:QTZ80 RDV46:RDV80 RNR46:RNR80 RXN46:RXN80 SHJ46:SHJ80 SRF46:SRF80 TBB46:TBB80 TKX46:TKX80 TUT46:TUT80 UEP46:UEP80 UOL46:UOL80 UYH46:UYH80 VID46:VID80 VRZ46:VRZ80 WBV46:WBV80 WLR46:WLR80 WVN46:WVN80 D27:D44 JB27:JB44 SX27:SX44 ACT27:ACT44 AMP27:AMP44 AWL27:AWL44 BGH27:BGH44 BQD27:BQD44 BZZ27:BZZ44 CJV27:CJV44 CTR27:CTR44 DDN27:DDN44 DNJ27:DNJ44 DXF27:DXF44 EHB27:EHB44 EQX27:EQX44 FAT27:FAT44 FKP27:FKP44 FUL27:FUL44 GEH27:GEH44 GOD27:GOD44 GXZ27:GXZ44 HHV27:HHV44 HRR27:HRR44 IBN27:IBN44 ILJ27:ILJ44 IVF27:IVF44 JFB27:JFB44 JOX27:JOX44 JYT27:JYT44 KIP27:KIP44 KSL27:KSL44 LCH27:LCH44 LMD27:LMD44 LVZ27:LVZ44 MFV27:MFV44 MPR27:MPR44 MZN27:MZN44 NJJ27:NJJ44 NTF27:NTF44 ODB27:ODB44 OMX27:OMX44 OWT27:OWT44 PGP27:PGP44 PQL27:PQL44 QAH27:QAH44 QKD27:QKD44 QTZ27:QTZ44 RDV27:RDV44 RNR27:RNR44 RXN27:RXN44 SHJ27:SHJ44 SRF27:SRF44 TBB27:TBB44 TKX27:TKX44 TUT27:TUT44 UEP27:UEP44 UOL27:UOL44 UYH27:UYH44 VID27:VID44 VRZ27:VRZ44 WBV27:WBV44 WLR27:WLR44 WVN27:WVN44 D15:D25 JB15:JB25 SX15:SX25 ACT15:ACT25 AMP15:AMP25 AWL15:AWL25 BGH15:BGH25 BQD15:BQD25 BZZ15:BZZ25 CJV15:CJV25 CTR15:CTR25 DDN15:DDN25 DNJ15:DNJ25 DXF15:DXF25 EHB15:EHB25 EQX15:EQX25 FAT15:FAT25 FKP15:FKP25 FUL15:FUL25 GEH15:GEH25 GOD15:GOD25 GXZ15:GXZ25 HHV15:HHV25 HRR15:HRR25 IBN15:IBN25 ILJ15:ILJ25 IVF15:IVF25 JFB15:JFB25 JOX15:JOX25 JYT15:JYT25 KIP15:KIP25 KSL15:KSL25 LCH15:LCH25 LMD15:LMD25 LVZ15:LVZ25 MFV15:MFV25 MPR15:MPR25 MZN15:MZN25 NJJ15:NJJ25 NTF15:NTF25 ODB15:ODB25 OMX15:OMX25 OWT15:OWT25 PGP15:PGP25 PQL15:PQL25 QAH15:QAH25 QKD15:QKD25 QTZ15:QTZ25 RDV15:RDV25 RNR15:RNR25 RXN15:RXN25 SHJ15:SHJ25 SRF15:SRF25 TBB15:TBB25 TKX15:TKX25 TUT15:TUT25 UEP15:UEP25 UOL15:UOL25 UYH15:UYH25 VID15:VID25 VRZ15:VRZ25 WBV15:WBV25 WLR15:WLR25 WVN15:WVN25 L15:L88 JD46:JG80 SZ46:TC80 ACV46:ACY80 AMR46:AMU80 AWN46:AWQ80 BGJ46:BGM80 BQF46:BQI80 CAB46:CAE80 CJX46:CKA80 CTT46:CTW80 DDP46:DDS80 DNL46:DNO80 DXH46:DXK80 EHD46:EHG80 EQZ46:ERC80 FAV46:FAY80 FKR46:FKU80 FUN46:FUQ80 GEJ46:GEM80 GOF46:GOI80 GYB46:GYE80 HHX46:HIA80 HRT46:HRW80 IBP46:IBS80 ILL46:ILO80 IVH46:IVK80 JFD46:JFG80 JOZ46:JPC80 JYV46:JYY80 KIR46:KIU80 KSN46:KSQ80 LCJ46:LCM80 LMF46:LMI80 LWB46:LWE80 MFX46:MGA80 MPT46:MPW80 MZP46:MZS80 NJL46:NJO80 NTH46:NTK80 ODD46:ODG80 OMZ46:ONC80 OWV46:OWY80 PGR46:PGU80 PQN46:PQQ80 QAJ46:QAM80 QKF46:QKI80 QUB46:QUE80 RDX46:REA80 RNT46:RNW80 RXP46:RXS80 SHL46:SHO80 SRH46:SRK80 TBD46:TBG80 TKZ46:TLC80 TUV46:TUY80 UER46:UEU80 UON46:UOQ80 UYJ46:UYM80 VIF46:VII80 VSB46:VSE80 WBX46:WCA80 WLT46:WLW80 WVP46:WVS80 M60:O67 JH60:JJ67 TD60:TF67 ACZ60:ADB67 AMV60:AMX67 AWR60:AWT67 BGN60:BGP67 BQJ60:BQL67 CAF60:CAH67 CKB60:CKD67 CTX60:CTZ67 DDT60:DDV67 DNP60:DNR67 DXL60:DXN67 EHH60:EHJ67 ERD60:ERF67 FAZ60:FBB67 FKV60:FKX67 FUR60:FUT67 GEN60:GEP67 GOJ60:GOL67 GYF60:GYH67 HIB60:HID67 HRX60:HRZ67 IBT60:IBV67 ILP60:ILR67 IVL60:IVN67 JFH60:JFJ67 JPD60:JPF67 JYZ60:JZB67 KIV60:KIX67 KSR60:KST67 LCN60:LCP67 LMJ60:LML67 LWF60:LWH67 MGB60:MGD67 MPX60:MPZ67 MZT60:MZV67 NJP60:NJR67 NTL60:NTN67 ODH60:ODJ67 OND60:ONF67 OWZ60:OXB67 PGV60:PGX67 PQR60:PQT67 QAN60:QAP67 QKJ60:QKL67 QUF60:QUH67 REB60:RED67 RNX60:RNZ67 RXT60:RXV67 SHP60:SHR67 SRL60:SRN67 TBH60:TBJ67 TLD60:TLF67 TUZ60:TVB67 UEV60:UEX67 UOR60:UOT67 UYN60:UYP67 VIJ60:VIL67 VSF60:VSH67 WCB60:WCD67 WLX60:WLZ67 WVT60:WVV67 G83:G88 JD27:JG44 SZ27:TC44 ACV27:ACY44 AMR27:AMU44 AWN27:AWQ44 BGJ27:BGM44 BQF27:BQI44 CAB27:CAE44 CJX27:CKA44 CTT27:CTW44 DDP27:DDS44 DNL27:DNO44 DXH27:DXK44 EHD27:EHG44 EQZ27:ERC44 FAV27:FAY44 FKR27:FKU44 FUN27:FUQ44 GEJ27:GEM44 GOF27:GOI44 GYB27:GYE44 HHX27:HIA44 HRT27:HRW44 IBP27:IBS44 ILL27:ILO44 IVH27:IVK44 JFD27:JFG44 JOZ27:JPC44 JYV27:JYY44 KIR27:KIU44 KSN27:KSQ44 LCJ27:LCM44 LMF27:LMI44 LWB27:LWE44 MFX27:MGA44 MPT27:MPW44 MZP27:MZS44 NJL27:NJO44 NTH27:NTK44 ODD27:ODG44 OMZ27:ONC44 OWV27:OWY44 PGR27:PGU44 PQN27:PQQ44 QAJ27:QAM44 QKF27:QKI44 QUB27:QUE44 RDX27:REA44 RNT27:RNW44 RXP27:RXS44 SHL27:SHO44 SRH27:SRK44 TBD27:TBG44 TKZ27:TLC44 TUV27:TUY44 UER27:UEU44 UON27:UOQ44 UYJ27:UYM44 VIF27:VII44 VSB27:VSE44 WBX27:WCA44 WLT27:WLW44 WVP27:WVS44 D96:E96 JD15:JG25 SZ15:TC25 ACV15:ACY25 AMR15:AMU25 AWN15:AWQ25 BGJ15:BGM25 BQF15:BQI25 CAB15:CAE25 CJX15:CKA25 CTT15:CTW25 DDP15:DDS25 DNL15:DNO25 DXH15:DXK25 EHD15:EHG25 EQZ15:ERC25 FAV15:FAY25 FKR15:FKU25 FUN15:FUQ25 GEJ15:GEM25 GOF15:GOI25 GYB15:GYE25 HHX15:HIA25 HRT15:HRW25 IBP15:IBS25 ILL15:ILO25 IVH15:IVK25 JFD15:JFG25 JOZ15:JPC25 JYV15:JYY25 KIR15:KIU25 KSN15:KSQ25 LCJ15:LCM25 LMF15:LMI25 LWB15:LWE25 MFX15:MGA25 MPT15:MPW25 MZP15:MZS25 NJL15:NJO25 NTH15:NTK25 ODD15:ODG25 OMZ15:ONC25 OWV15:OWY25 PGR15:PGU25 PQN15:PQQ25 QAJ15:QAM25 QKF15:QKI25 QUB15:QUE25 RDX15:REA25 RNT15:RNW25 RXP15:RXS25 SHL15:SHO25 SRH15:SRK25 TBD15:TBG25 TKZ15:TLC25 TUV15:TUY25 UER15:UEU25 UON15:UOQ25 UYJ15:UYM25 VIF15:VII25 VSB15:VSE25 WBX15:WCA25 WLT15:WLW25 WVP15:WVS25 JC15:JC88 SY15:SY88 ACU15:ACU88 AMQ15:AMQ88 AWM15:AWM88 BGI15:BGI88 BQE15:BQE88 CAA15:CAA88 CJW15:CJW88 CTS15:CTS88 DDO15:DDO88 DNK15:DNK88 DXG15:DXG88 EHC15:EHC88 EQY15:EQY88 FAU15:FAU88 FKQ15:FKQ88 FUM15:FUM88 GEI15:GEI88 GOE15:GOE88 GYA15:GYA88 HHW15:HHW88 HRS15:HRS88 IBO15:IBO88 ILK15:ILK88 IVG15:IVG88 JFC15:JFC88 JOY15:JOY88 JYU15:JYU88 KIQ15:KIQ88 KSM15:KSM88 LCI15:LCI88 LME15:LME88 LWA15:LWA88 MFW15:MFW88 MPS15:MPS88 MZO15:MZO88 NJK15:NJK88 NTG15:NTG88 ODC15:ODC88 OMY15:OMY88 OWU15:OWU88 PGQ15:PGQ88 PQM15:PQM88 QAI15:QAI88 QKE15:QKE88 QUA15:QUA88 RDW15:RDW88 RNS15:RNS88 RXO15:RXO88 SHK15:SHK88 SRG15:SRG88 TBC15:TBC88 TKY15:TKY88 TUU15:TUU88 UEQ15:UEQ88 UOM15:UOM88 UYI15:UYI88 VIE15:VIE88 VSA15:VSA88 WBW15:WBW88 WLS15:WLS88 WVO15:WVO88 WVN96:WVS96 JB96:JG96 SX96:TC96 ACT96:ACY96 AMP96:AMU96 AWL96:AWQ96 BGH96:BGM96 BQD96:BQI96 BZZ96:CAE96 CJV96:CKA96 CTR96:CTW96 DDN96:DDS96 DNJ96:DNO96 DXF96:DXK96 EHB96:EHG96 EQX96:ERC96 FAT96:FAY96 FKP96:FKU96 FUL96:FUQ96 GEH96:GEM96 GOD96:GOI96 GXZ96:GYE96 HHV96:HIA96 HRR96:HRW96 IBN96:IBS96 ILJ96:ILO96 IVF96:IVK96 JFB96:JFG96 JOX96:JPC96 JYT96:JYY96 KIP96:KIU96 KSL96:KSQ96 LCH96:LCM96 LMD96:LMI96 LVZ96:LWE96 MFV96:MGA96 MPR96:MPW96 MZN96:MZS96 NJJ96:NJO96 NTF96:NTK96 ODB96:ODG96 OMX96:ONC96 OWT96:OWY96 PGP96:PGU96 PQL96:PQQ96 QAH96:QAM96 QKD96:QKI96 QTZ96:QUE96 RDV96:REA96 RNR96:RNW96 RXN96:RXS96 SHJ96:SHO96 SRF96:SRK96 TBB96:TBG96 TKX96:TLC96 TUT96:TUY96 UEP96:UEU96 UOL96:UOQ96 UYH96:UYM96 VID96:VII96 VRZ96:VSE96 WBV96:WCA96 WLR96:WLW96 H15:H88 G27:G44 G15:G25 E15:E88 J96 G96:H96 G46:G80 L96">
      <formula1>-10000000000000000</formula1>
      <formula2>10000000000000000</formula2>
    </dataValidation>
    <dataValidation type="whole" operator="greaterThanOrEqual" allowBlank="1" showInputMessage="1" showErrorMessage="1" error="въведете цяло положително число" sqref="D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G81 JD81:JG81 SZ81:TC81 ACV81:ACY81 AMR81:AMU81 AWN81:AWQ81 BGJ81:BGM81 BQF81:BQI81 CAB81:CAE81 CJX81:CKA81 CTT81:CTW81 DDP81:DDS81 DNL81:DNO81 DXH81:DXK81 EHD81:EHG81 EQZ81:ERC81 FAV81:FAY81 FKR81:FKU81 FUN81:FUQ81 GEJ81:GEM81 GOF81:GOI81 GYB81:GYE81 HHX81:HIA81 HRT81:HRW81 IBP81:IBS81 ILL81:ILO81 IVH81:IVK81 JFD81:JFG81 JOZ81:JPC81 JYV81:JYY81 KIR81:KIU81 KSN81:KSQ81 LCJ81:LCM81 LMF81:LMI81 LWB81:LWE81 MFX81:MGA81 MPT81:MPW81 MZP81:MZS81 NJL81:NJO81 NTH81:NTK81 ODD81:ODG81 OMZ81:ONC81 OWV81:OWY81 PGR81:PGU81 PQN81:PQQ81 QAJ81:QAM81 QKF81:QKI81 QUB81:QUE81 RDX81:REA81 RNT81:RNW81 RXP81:RXS81 SHL81:SHO81 SRH81:SRK81 TBD81:TBG81 TKZ81:TLC81 TUV81:TUY81 UER81:UEU81 UON81:UOQ81 UYJ81:UYM81 VIF81:VII81 VSB81:VSE81 WBX81:WCA81 WLT81:WLW81 WVP81:WVS81">
      <formula1>0</formula1>
    </dataValidation>
    <dataValidation type="whole" operator="lessThanOrEqual" allowBlank="1" showInputMessage="1" showErrorMessage="1" error="въведете цяло отрицателно число" sqref="D8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G82 JD82:JG82 SZ82:TC82 ACV82:ACY82 AMR82:AMU82 AWN82:AWQ82 BGJ82:BGM82 BQF82:BQI82 CAB82:CAE82 CJX82:CKA82 CTT82:CTW82 DDP82:DDS82 DNL82:DNO82 DXH82:DXK82 EHD82:EHG82 EQZ82:ERC82 FAV82:FAY82 FKR82:FKU82 FUN82:FUQ82 GEJ82:GEM82 GOF82:GOI82 GYB82:GYE82 HHX82:HIA82 HRT82:HRW82 IBP82:IBS82 ILL82:ILO82 IVH82:IVK82 JFD82:JFG82 JOZ82:JPC82 JYV82:JYY82 KIR82:KIU82 KSN82:KSQ82 LCJ82:LCM82 LMF82:LMI82 LWB82:LWE82 MFX82:MGA82 MPT82:MPW82 MZP82:MZS82 NJL82:NJO82 NTH82:NTK82 ODD82:ODG82 OMZ82:ONC82 OWV82:OWY82 PGR82:PGU82 PQN82:PQQ82 QAJ82:QAM82 QKF82:QKI82 QUB82:QUE82 RDX82:REA82 RNT82:RNW82 RXP82:RXS82 SHL82:SHO82 SRH82:SRK82 TBD82:TBG82 TKZ82:TLC82 TUV82:TUY82 UER82:UEU82 UON82:UOQ82 UYJ82:UYM82 VIF82:VII82 VSB82:VSE82 WBX82:WCA82 WLT82:WLW82 WVP82:WVS82">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D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G45 JD45:JG45 SZ45:TC45 ACV45:ACY45 AMR45:AMU45 AWN45:AWQ45 BGJ45:BGM45 BQF45:BQI45 CAB45:CAE45 CJX45:CKA45 CTT45:CTW45 DDP45:DDS45 DNL45:DNO45 DXH45:DXK45 EHD45:EHG45 EQZ45:ERC45 FAV45:FAY45 FKR45:FKU45 FUN45:FUQ45 GEJ45:GEM45 GOF45:GOI45 GYB45:GYE45 HHX45:HIA45 HRT45:HRW45 IBP45:IBS45 ILL45:ILO45 IVH45:IVK45 JFD45:JFG45 JOZ45:JPC45 JYV45:JYY45 KIR45:KIU45 KSN45:KSQ45 LCJ45:LCM45 LMF45:LMI45 LWB45:LWE45 MFX45:MGA45 MPT45:MPW45 MZP45:MZS45 NJL45:NJO45 NTH45:NTK45 ODD45:ODG45 OMZ45:ONC45 OWV45:OWY45 PGR45:PGU45 PQN45:PQQ45 QAJ45:QAM45 QKF45:QKI45 QUB45:QUE45 RDX45:REA45 RNT45:RNW45 RXP45:RXS45 SHL45:SHO45 SRH45:SRK45 TBD45:TBG45 TKZ45:TLC45 TUV45:TUY45 UER45:UEU45 UON45:UOQ45 UYJ45:UYM45 VIF45:VII45 VSB45:VSE45 WBX45:WCA45 WLT45:WLW45 WVP45:WVS45">
      <formula1>0</formula1>
    </dataValidation>
    <dataValidation type="whole" allowBlank="1" showErrorMessage="1" error="въведете цяло число" promptTitle="Внимание" prompt="Въвежда се сумата по параграф 40 без подпараграф 40-71" sqref="D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G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WVP26:WVS26">
      <formula1>-10000000000000000</formula1>
      <formula2>10000000000000000</formula2>
    </dataValidation>
  </dataValidations>
  <pageMargins left="0.15748031496062992" right="0.15748031496062992" top="0.22" bottom="0.19685039370078741" header="0.19685039370078741" footer="0.15748031496062992"/>
  <pageSetup paperSize="9" scale="79" orientation="landscape" r:id="rId1"/>
  <rowBreaks count="1" manualBreakCount="1">
    <brk id="49" min="1"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80" zoomScaleNormal="100" zoomScaleSheetLayoutView="80" workbookViewId="0">
      <selection activeCell="E27" sqref="E27"/>
    </sheetView>
  </sheetViews>
  <sheetFormatPr defaultRowHeight="15"/>
  <cols>
    <col min="2" max="2" width="12" customWidth="1"/>
    <col min="3" max="3" width="65.42578125" customWidth="1"/>
    <col min="4" max="5" width="20.7109375" customWidth="1"/>
    <col min="6" max="6" width="22.85546875" customWidth="1"/>
    <col min="7" max="7" width="22.28515625" customWidth="1"/>
  </cols>
  <sheetData>
    <row r="1" spans="1:7" ht="66" customHeight="1" thickBot="1">
      <c r="A1" s="486"/>
      <c r="B1" s="530" t="s">
        <v>267</v>
      </c>
      <c r="C1" s="529"/>
      <c r="D1" s="498" t="s">
        <v>286</v>
      </c>
      <c r="E1" s="498" t="s">
        <v>287</v>
      </c>
      <c r="F1" s="498" t="s">
        <v>288</v>
      </c>
      <c r="G1" s="498" t="s">
        <v>289</v>
      </c>
    </row>
    <row r="2" spans="1:7" ht="19.5" thickBot="1">
      <c r="A2" s="488"/>
      <c r="B2" s="531" t="s">
        <v>268</v>
      </c>
      <c r="C2" s="529"/>
      <c r="D2" s="487">
        <v>2015</v>
      </c>
      <c r="E2" s="489">
        <f>D2</f>
        <v>2015</v>
      </c>
      <c r="F2" s="489">
        <f t="shared" ref="F2:G2" si="0">E2</f>
        <v>2015</v>
      </c>
      <c r="G2" s="489">
        <f t="shared" si="0"/>
        <v>2015</v>
      </c>
    </row>
    <row r="3" spans="1:7" ht="18.75">
      <c r="A3" s="490" t="s">
        <v>162</v>
      </c>
      <c r="B3" s="532" t="s">
        <v>269</v>
      </c>
      <c r="C3" s="533"/>
      <c r="D3" s="491">
        <f>+D4+D5</f>
        <v>7063946</v>
      </c>
      <c r="E3" s="491">
        <f t="shared" ref="E3:G3" si="1">+E4+E5</f>
        <v>6942932</v>
      </c>
      <c r="F3" s="491">
        <f t="shared" si="1"/>
        <v>0</v>
      </c>
      <c r="G3" s="491">
        <f t="shared" si="1"/>
        <v>0</v>
      </c>
    </row>
    <row r="4" spans="1:7" ht="15.75">
      <c r="A4" s="492"/>
      <c r="B4" s="509" t="s">
        <v>292</v>
      </c>
      <c r="C4" s="510" t="s">
        <v>293</v>
      </c>
      <c r="D4" s="512">
        <v>7063946</v>
      </c>
      <c r="E4" s="512">
        <v>6942932</v>
      </c>
      <c r="F4" s="512"/>
      <c r="G4" s="512"/>
    </row>
    <row r="5" spans="1:7" ht="15.75">
      <c r="A5" s="492"/>
      <c r="B5" s="509" t="s">
        <v>295</v>
      </c>
      <c r="C5" s="510" t="s">
        <v>294</v>
      </c>
      <c r="D5" s="512"/>
      <c r="E5" s="512"/>
      <c r="F5" s="512"/>
      <c r="G5" s="512"/>
    </row>
    <row r="6" spans="1:7" ht="18.75">
      <c r="A6" s="492" t="s">
        <v>164</v>
      </c>
      <c r="B6" s="534" t="s">
        <v>270</v>
      </c>
      <c r="C6" s="535"/>
      <c r="D6" s="493">
        <f>+D7+D8</f>
        <v>297624</v>
      </c>
      <c r="E6" s="493">
        <f t="shared" ref="E6:G6" si="2">+E7+E8</f>
        <v>267184</v>
      </c>
      <c r="F6" s="493">
        <f>+F7+F8</f>
        <v>0</v>
      </c>
      <c r="G6" s="493">
        <f t="shared" si="2"/>
        <v>0</v>
      </c>
    </row>
    <row r="7" spans="1:7" ht="18.75">
      <c r="A7" s="492"/>
      <c r="B7" s="509" t="s">
        <v>292</v>
      </c>
      <c r="C7" s="511" t="s">
        <v>296</v>
      </c>
      <c r="D7" s="512">
        <v>158266</v>
      </c>
      <c r="E7" s="512">
        <v>158190</v>
      </c>
      <c r="F7" s="512"/>
      <c r="G7" s="493"/>
    </row>
    <row r="8" spans="1:7" ht="30">
      <c r="A8" s="492"/>
      <c r="B8" s="509" t="s">
        <v>298</v>
      </c>
      <c r="C8" s="510" t="s">
        <v>297</v>
      </c>
      <c r="D8" s="512">
        <v>139358</v>
      </c>
      <c r="E8" s="512">
        <v>108994</v>
      </c>
      <c r="F8" s="512"/>
      <c r="G8" s="493"/>
    </row>
    <row r="9" spans="1:7" ht="18.75">
      <c r="A9" s="492" t="s">
        <v>271</v>
      </c>
      <c r="B9" s="534" t="s">
        <v>272</v>
      </c>
      <c r="C9" s="535"/>
      <c r="D9" s="493"/>
      <c r="E9" s="493"/>
      <c r="F9" s="493"/>
      <c r="G9" s="493"/>
    </row>
    <row r="10" spans="1:7" ht="18.75">
      <c r="A10" s="492" t="s">
        <v>273</v>
      </c>
      <c r="B10" s="536" t="s">
        <v>274</v>
      </c>
      <c r="C10" s="537"/>
      <c r="D10" s="493">
        <v>423801922</v>
      </c>
      <c r="E10" s="493">
        <v>420773504</v>
      </c>
      <c r="F10" s="493">
        <v>124487520</v>
      </c>
      <c r="G10" s="493">
        <v>0</v>
      </c>
    </row>
    <row r="11" spans="1:7" ht="18.75">
      <c r="A11" s="492" t="s">
        <v>275</v>
      </c>
      <c r="B11" s="538" t="s">
        <v>276</v>
      </c>
      <c r="C11" s="539"/>
      <c r="D11" s="493">
        <f>+D12+D13</f>
        <v>101648</v>
      </c>
      <c r="E11" s="493">
        <f t="shared" ref="E11" si="3">+E12+E13</f>
        <v>99354</v>
      </c>
      <c r="F11" s="493"/>
      <c r="G11" s="493"/>
    </row>
    <row r="12" spans="1:7" ht="18.75">
      <c r="A12" s="492"/>
      <c r="B12" s="509" t="s">
        <v>295</v>
      </c>
      <c r="C12" s="511" t="s">
        <v>299</v>
      </c>
      <c r="D12" s="512"/>
      <c r="E12" s="512"/>
      <c r="F12" s="493"/>
      <c r="G12" s="493"/>
    </row>
    <row r="13" spans="1:7" ht="30">
      <c r="A13" s="492"/>
      <c r="B13" s="509" t="s">
        <v>301</v>
      </c>
      <c r="C13" s="510" t="s">
        <v>300</v>
      </c>
      <c r="D13" s="512">
        <v>101648</v>
      </c>
      <c r="E13" s="512">
        <v>99354</v>
      </c>
      <c r="F13" s="493"/>
      <c r="G13" s="493"/>
    </row>
    <row r="14" spans="1:7" ht="37.5" customHeight="1">
      <c r="A14" s="492" t="s">
        <v>277</v>
      </c>
      <c r="B14" s="540" t="s">
        <v>278</v>
      </c>
      <c r="C14" s="541"/>
      <c r="D14" s="493">
        <f t="shared" ref="D14:E14" si="4">+D15</f>
        <v>0</v>
      </c>
      <c r="E14" s="493">
        <f t="shared" si="4"/>
        <v>0</v>
      </c>
      <c r="F14" s="493">
        <f>+F15</f>
        <v>0</v>
      </c>
      <c r="G14" s="493">
        <f>+G15</f>
        <v>0</v>
      </c>
    </row>
    <row r="15" spans="1:7" ht="18.75">
      <c r="A15" s="492"/>
      <c r="B15" s="509" t="s">
        <v>295</v>
      </c>
      <c r="C15" s="511" t="s">
        <v>302</v>
      </c>
      <c r="D15" s="493"/>
      <c r="E15" s="493"/>
      <c r="F15" s="512"/>
      <c r="G15" s="493"/>
    </row>
    <row r="16" spans="1:7" ht="18.75">
      <c r="A16" s="492" t="s">
        <v>279</v>
      </c>
      <c r="B16" s="542" t="s">
        <v>280</v>
      </c>
      <c r="C16" s="543"/>
      <c r="D16" s="493">
        <f>+D17</f>
        <v>0</v>
      </c>
      <c r="E16" s="493">
        <f>+E17</f>
        <v>0</v>
      </c>
      <c r="F16" s="493">
        <f>+F17</f>
        <v>0</v>
      </c>
      <c r="G16" s="493">
        <f>+G17</f>
        <v>0</v>
      </c>
    </row>
    <row r="17" spans="1:7" ht="18.75">
      <c r="A17" s="492"/>
      <c r="B17" s="509" t="s">
        <v>292</v>
      </c>
      <c r="C17" s="511" t="s">
        <v>303</v>
      </c>
      <c r="D17" s="512"/>
      <c r="E17" s="512"/>
      <c r="F17" s="493"/>
      <c r="G17" s="493"/>
    </row>
    <row r="18" spans="1:7" ht="18.75">
      <c r="A18" s="492" t="s">
        <v>281</v>
      </c>
      <c r="B18" s="542" t="s">
        <v>282</v>
      </c>
      <c r="C18" s="543"/>
      <c r="D18" s="493">
        <f>+D19</f>
        <v>0</v>
      </c>
      <c r="E18" s="493">
        <f>+E19</f>
        <v>0</v>
      </c>
      <c r="F18" s="493">
        <f t="shared" ref="F18:G18" si="5">+F19</f>
        <v>0</v>
      </c>
      <c r="G18" s="493">
        <f t="shared" si="5"/>
        <v>0</v>
      </c>
    </row>
    <row r="19" spans="1:7" ht="15.75">
      <c r="A19" s="492"/>
      <c r="B19" s="509" t="s">
        <v>305</v>
      </c>
      <c r="C19" s="511" t="s">
        <v>304</v>
      </c>
      <c r="D19" s="512"/>
      <c r="E19" s="512"/>
      <c r="F19" s="512"/>
      <c r="G19" s="512"/>
    </row>
    <row r="20" spans="1:7" ht="19.5" thickBot="1">
      <c r="A20" s="492" t="s">
        <v>283</v>
      </c>
      <c r="B20" s="544" t="s">
        <v>284</v>
      </c>
      <c r="C20" s="545"/>
      <c r="D20" s="494">
        <v>283116</v>
      </c>
      <c r="E20" s="494">
        <v>283116</v>
      </c>
      <c r="F20" s="494"/>
      <c r="G20" s="494"/>
    </row>
    <row r="21" spans="1:7" ht="19.5" thickBot="1">
      <c r="A21" s="495"/>
      <c r="B21" s="528" t="s">
        <v>285</v>
      </c>
      <c r="C21" s="529"/>
      <c r="D21" s="496">
        <f>+D3+D6+D9+D10+D11+D14+D16+D18+D20</f>
        <v>431548256</v>
      </c>
      <c r="E21" s="496">
        <f>+E3+E6+E9+E10+E11+E14+E16+E18+E20</f>
        <v>428366090</v>
      </c>
      <c r="F21" s="496">
        <f>+F3+F6+F9+F10+F11+F14+F16+F18+F20</f>
        <v>124487520</v>
      </c>
      <c r="G21" s="496">
        <f>+G3+G6+G9+G10+G11+G14+G16+G18+G20</f>
        <v>0</v>
      </c>
    </row>
    <row r="23" spans="1:7" ht="16.5" thickBot="1">
      <c r="C23" s="482"/>
      <c r="D23" s="482"/>
      <c r="E23" s="483" t="s">
        <v>263</v>
      </c>
    </row>
    <row r="24" spans="1:7" ht="15.75">
      <c r="C24" s="499" t="s">
        <v>266</v>
      </c>
      <c r="D24" s="500" t="s">
        <v>290</v>
      </c>
      <c r="E24" s="501" t="s">
        <v>291</v>
      </c>
    </row>
    <row r="25" spans="1:7" ht="15.75">
      <c r="C25" s="502">
        <v>1</v>
      </c>
      <c r="D25" s="485">
        <v>2</v>
      </c>
      <c r="E25" s="503">
        <v>3</v>
      </c>
    </row>
    <row r="26" spans="1:7" ht="31.5">
      <c r="C26" s="504" t="s">
        <v>265</v>
      </c>
      <c r="D26" s="484">
        <v>256049330</v>
      </c>
      <c r="E26" s="505">
        <v>250342962</v>
      </c>
    </row>
    <row r="27" spans="1:7" ht="32.25" thickBot="1">
      <c r="C27" s="506" t="s">
        <v>264</v>
      </c>
      <c r="D27" s="507">
        <v>246534330</v>
      </c>
      <c r="E27" s="508">
        <v>230911075</v>
      </c>
    </row>
    <row r="30" spans="1:7">
      <c r="D30" s="497"/>
      <c r="E30" s="497"/>
      <c r="F30" s="497"/>
      <c r="G30" s="497"/>
    </row>
  </sheetData>
  <mergeCells count="12">
    <mergeCell ref="B21:C21"/>
    <mergeCell ref="B1:C1"/>
    <mergeCell ref="B2:C2"/>
    <mergeCell ref="B3:C3"/>
    <mergeCell ref="B6:C6"/>
    <mergeCell ref="B9:C9"/>
    <mergeCell ref="B10:C10"/>
    <mergeCell ref="B11:C11"/>
    <mergeCell ref="B14:C14"/>
    <mergeCell ref="B16:C16"/>
    <mergeCell ref="B18:C18"/>
    <mergeCell ref="B20:C20"/>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Guidelines</vt:lpstr>
      <vt:lpstr>Cash-Flow-2015-Leva</vt:lpstr>
      <vt:lpstr>Cash-Flow-2015</vt:lpstr>
      <vt:lpstr>Razh_Funkcii</vt:lpstr>
      <vt:lpstr>'Cash-Flow-2015'!Print_Area</vt:lpstr>
      <vt:lpstr>'Cash-Flow-2015-Leva'!Print_Area</vt:lpstr>
      <vt:lpstr>Guidelines!Print_Area</vt:lpstr>
      <vt:lpstr>Razh_Funkcii!Print_Area</vt:lpstr>
      <vt:lpstr>'Cash-Flow-2015'!Print_Titles</vt:lpstr>
      <vt:lpstr>'Cash-Flow-2015-Leva'!Print_Titles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Никола Павлов</dc:creator>
  <cp:lastModifiedBy>Valentina Antonova</cp:lastModifiedBy>
  <cp:lastPrinted>2016-05-11T09:08:54Z</cp:lastPrinted>
  <dcterms:created xsi:type="dcterms:W3CDTF">2015-12-01T07:17:04Z</dcterms:created>
  <dcterms:modified xsi:type="dcterms:W3CDTF">2016-06-14T10:07:59Z</dcterms:modified>
</cp:coreProperties>
</file>