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Работни папки\01 Показатели\"/>
    </mc:Choice>
  </mc:AlternateContent>
  <workbookProtection workbookAlgorithmName="SHA-512" workbookHashValue="T3Ts8WNi+SyR2qYCUOs3MILgmcGWIeKN2YAO3tcFq89e8FFOxFQquQ+Tdd9OU/fy6ovTqTIS+GiMGgwG7CYhdA==" workbookSaltValue="7r5s3Hut0uzcMPPjWbepzA==" workbookSpinCount="100000" lockStructure="1"/>
  <bookViews>
    <workbookView xWindow="0" yWindow="0" windowWidth="28800" windowHeight="12000"/>
  </bookViews>
  <sheets>
    <sheet name="държавни ЛЗПБ Q2" sheetId="1" r:id="rId1"/>
    <sheet name="общински ЛЗПБ Q2" sheetId="5" r:id="rId2"/>
    <sheet name="НЗОК Q2" sheetId="6" r:id="rId3"/>
  </sheets>
  <definedNames>
    <definedName name="_xlnm._FilterDatabase" localSheetId="0" hidden="1">'държавни ЛЗПБ Q2'!$A$2:$CE$68</definedName>
    <definedName name="_xlnm._FilterDatabase" localSheetId="2" hidden="1">'НЗОК Q2'!$A$6:$AM$384</definedName>
    <definedName name="_xlnm._FilterDatabase" localSheetId="1">'общински ЛЗПБ Q2'!$A$1:$CC$127</definedName>
    <definedName name="_xlnm.Print_Area" localSheetId="0">'държавни ЛЗПБ Q2'!$A$1:$CB$68</definedName>
    <definedName name="_xlnm.Print_Area" localSheetId="2">'НЗОК Q2'!$A$1:$AA$366</definedName>
    <definedName name="_xlnm.Print_Area" localSheetId="1">'общински ЛЗПБ Q2'!$A$1:$CC$127</definedName>
    <definedName name="_xlnm.Print_Titles" localSheetId="0">'държавни ЛЗПБ Q2'!$A:$A</definedName>
    <definedName name="_xlnm.Print_Titles" localSheetId="2">'НЗОК Q2'!$3:$6</definedName>
    <definedName name="_xlnm.Print_Titles" localSheetId="1">'общински ЛЗПБ Q2'!$A:$B,'общински ЛЗПБ Q2'!$1:$2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4" i="6" l="1"/>
  <c r="Z384" i="6"/>
  <c r="Y384" i="6"/>
  <c r="X384" i="6"/>
  <c r="W384" i="6"/>
  <c r="V384" i="6"/>
  <c r="U384" i="6"/>
  <c r="T384" i="6"/>
  <c r="AA383" i="6"/>
  <c r="Z383" i="6"/>
  <c r="Y383" i="6"/>
  <c r="X383" i="6"/>
  <c r="W383" i="6"/>
  <c r="V383" i="6"/>
  <c r="U383" i="6"/>
  <c r="T383" i="6"/>
  <c r="AA382" i="6"/>
  <c r="Z382" i="6"/>
  <c r="Y382" i="6"/>
  <c r="X382" i="6"/>
  <c r="W382" i="6"/>
  <c r="V382" i="6"/>
  <c r="U382" i="6"/>
  <c r="T382" i="6"/>
  <c r="AA381" i="6"/>
  <c r="Z381" i="6"/>
  <c r="Y381" i="6"/>
  <c r="X381" i="6"/>
  <c r="W381" i="6"/>
  <c r="V381" i="6"/>
  <c r="U381" i="6"/>
  <c r="T381" i="6"/>
  <c r="AA380" i="6"/>
  <c r="Z380" i="6"/>
  <c r="Y380" i="6"/>
  <c r="X380" i="6"/>
  <c r="W380" i="6"/>
  <c r="V380" i="6"/>
  <c r="U380" i="6"/>
  <c r="T380" i="6"/>
  <c r="AA379" i="6"/>
  <c r="Z379" i="6"/>
  <c r="Y379" i="6"/>
  <c r="X379" i="6"/>
  <c r="W379" i="6"/>
  <c r="V379" i="6"/>
  <c r="U379" i="6"/>
  <c r="T379" i="6"/>
  <c r="AA378" i="6"/>
  <c r="Z378" i="6"/>
  <c r="Y378" i="6"/>
  <c r="X378" i="6"/>
  <c r="W378" i="6"/>
  <c r="V378" i="6"/>
  <c r="U378" i="6"/>
  <c r="T378" i="6"/>
  <c r="AA377" i="6"/>
  <c r="Z377" i="6"/>
  <c r="Y377" i="6"/>
  <c r="X377" i="6"/>
  <c r="W377" i="6"/>
  <c r="V377" i="6"/>
  <c r="U377" i="6"/>
  <c r="T377" i="6"/>
  <c r="AA376" i="6"/>
  <c r="Z376" i="6"/>
  <c r="Y376" i="6"/>
  <c r="X376" i="6"/>
  <c r="W376" i="6"/>
  <c r="V376" i="6"/>
  <c r="U376" i="6"/>
  <c r="T376" i="6"/>
  <c r="AA375" i="6"/>
  <c r="Z375" i="6"/>
  <c r="Y375" i="6"/>
  <c r="X375" i="6"/>
  <c r="W375" i="6"/>
  <c r="V375" i="6"/>
  <c r="U375" i="6"/>
  <c r="T375" i="6"/>
  <c r="AA374" i="6"/>
  <c r="Z374" i="6"/>
  <c r="Y374" i="6"/>
  <c r="X374" i="6"/>
  <c r="W374" i="6"/>
  <c r="V374" i="6"/>
  <c r="U374" i="6"/>
  <c r="T374" i="6"/>
  <c r="AA373" i="6"/>
  <c r="Z373" i="6"/>
  <c r="Y373" i="6"/>
  <c r="X373" i="6"/>
  <c r="W373" i="6"/>
  <c r="V373" i="6"/>
  <c r="U373" i="6"/>
  <c r="T373" i="6"/>
  <c r="AA372" i="6"/>
  <c r="Z372" i="6"/>
  <c r="Y372" i="6"/>
  <c r="X372" i="6"/>
  <c r="W372" i="6"/>
  <c r="V372" i="6"/>
  <c r="U372" i="6"/>
  <c r="T372" i="6"/>
  <c r="AA371" i="6"/>
  <c r="Z371" i="6"/>
  <c r="Y371" i="6"/>
  <c r="X371" i="6"/>
  <c r="W371" i="6"/>
  <c r="V371" i="6"/>
  <c r="U371" i="6"/>
  <c r="T371" i="6"/>
  <c r="AA370" i="6"/>
  <c r="Z370" i="6"/>
  <c r="Y370" i="6"/>
  <c r="X370" i="6"/>
  <c r="W370" i="6"/>
  <c r="V370" i="6"/>
  <c r="U370" i="6"/>
  <c r="T370" i="6"/>
  <c r="AA369" i="6"/>
  <c r="Z369" i="6"/>
  <c r="Y369" i="6"/>
  <c r="X369" i="6"/>
  <c r="W369" i="6"/>
  <c r="V369" i="6"/>
  <c r="U369" i="6"/>
  <c r="T369" i="6"/>
  <c r="AA368" i="6"/>
  <c r="Z368" i="6"/>
  <c r="Y368" i="6"/>
  <c r="X368" i="6"/>
  <c r="W368" i="6"/>
  <c r="V368" i="6"/>
  <c r="U368" i="6"/>
  <c r="T368" i="6"/>
  <c r="AA367" i="6"/>
  <c r="Z367" i="6"/>
  <c r="Y367" i="6"/>
  <c r="X367" i="6"/>
  <c r="W367" i="6"/>
  <c r="V367" i="6"/>
  <c r="U367" i="6"/>
  <c r="T367" i="6"/>
  <c r="AA366" i="6"/>
  <c r="Z366" i="6"/>
  <c r="Y366" i="6"/>
  <c r="X366" i="6"/>
  <c r="W366" i="6"/>
  <c r="V366" i="6"/>
  <c r="U366" i="6"/>
  <c r="T366" i="6"/>
  <c r="AA365" i="6"/>
  <c r="Z365" i="6"/>
  <c r="Y365" i="6"/>
  <c r="X365" i="6"/>
  <c r="W365" i="6"/>
  <c r="V365" i="6"/>
  <c r="U365" i="6"/>
  <c r="T365" i="6"/>
  <c r="AA364" i="6"/>
  <c r="Z364" i="6"/>
  <c r="Y364" i="6"/>
  <c r="X364" i="6"/>
  <c r="W364" i="6"/>
  <c r="V364" i="6"/>
  <c r="U364" i="6"/>
  <c r="T364" i="6"/>
  <c r="AA363" i="6"/>
  <c r="Z363" i="6"/>
  <c r="Y363" i="6"/>
  <c r="X363" i="6"/>
  <c r="W363" i="6"/>
  <c r="V363" i="6"/>
  <c r="U363" i="6"/>
  <c r="T363" i="6"/>
  <c r="AA362" i="6"/>
  <c r="Z362" i="6"/>
  <c r="Y362" i="6"/>
  <c r="X362" i="6"/>
  <c r="W362" i="6"/>
  <c r="V362" i="6"/>
  <c r="U362" i="6"/>
  <c r="T362" i="6"/>
  <c r="AA361" i="6"/>
  <c r="Z361" i="6"/>
  <c r="Y361" i="6"/>
  <c r="X361" i="6"/>
  <c r="W361" i="6"/>
  <c r="V361" i="6"/>
  <c r="U361" i="6"/>
  <c r="T361" i="6"/>
  <c r="AA360" i="6"/>
  <c r="Z360" i="6"/>
  <c r="Y360" i="6"/>
  <c r="X360" i="6"/>
  <c r="W360" i="6"/>
  <c r="V360" i="6"/>
  <c r="U360" i="6"/>
  <c r="T360" i="6"/>
  <c r="AA359" i="6"/>
  <c r="Z359" i="6"/>
  <c r="Y359" i="6"/>
  <c r="X359" i="6"/>
  <c r="W359" i="6"/>
  <c r="V359" i="6"/>
  <c r="U359" i="6"/>
  <c r="T359" i="6"/>
  <c r="AA358" i="6"/>
  <c r="Z358" i="6"/>
  <c r="Y358" i="6"/>
  <c r="X358" i="6"/>
  <c r="W358" i="6"/>
  <c r="V358" i="6"/>
  <c r="U358" i="6"/>
  <c r="T358" i="6"/>
  <c r="AA357" i="6"/>
  <c r="Z357" i="6"/>
  <c r="Y357" i="6"/>
  <c r="X357" i="6"/>
  <c r="W357" i="6"/>
  <c r="V357" i="6"/>
  <c r="U357" i="6"/>
  <c r="T357" i="6"/>
  <c r="AA356" i="6"/>
  <c r="Z356" i="6"/>
  <c r="Y356" i="6"/>
  <c r="X356" i="6"/>
  <c r="W356" i="6"/>
  <c r="V356" i="6"/>
  <c r="U356" i="6"/>
  <c r="T356" i="6"/>
  <c r="AA355" i="6"/>
  <c r="Z355" i="6"/>
  <c r="Y355" i="6"/>
  <c r="X355" i="6"/>
  <c r="W355" i="6"/>
  <c r="V355" i="6"/>
  <c r="U355" i="6"/>
  <c r="T355" i="6"/>
  <c r="AA354" i="6"/>
  <c r="Z354" i="6"/>
  <c r="Y354" i="6"/>
  <c r="X354" i="6"/>
  <c r="W354" i="6"/>
  <c r="V354" i="6"/>
  <c r="U354" i="6"/>
  <c r="T354" i="6"/>
  <c r="AA353" i="6"/>
  <c r="Z353" i="6"/>
  <c r="Y353" i="6"/>
  <c r="X353" i="6"/>
  <c r="W353" i="6"/>
  <c r="V353" i="6"/>
  <c r="U353" i="6"/>
  <c r="T353" i="6"/>
  <c r="AA352" i="6"/>
  <c r="Z352" i="6"/>
  <c r="Y352" i="6"/>
  <c r="X352" i="6"/>
  <c r="W352" i="6"/>
  <c r="V352" i="6"/>
  <c r="U352" i="6"/>
  <c r="T352" i="6"/>
  <c r="AA351" i="6"/>
  <c r="Z351" i="6"/>
  <c r="Y351" i="6"/>
  <c r="X351" i="6"/>
  <c r="W351" i="6"/>
  <c r="V351" i="6"/>
  <c r="U351" i="6"/>
  <c r="T351" i="6"/>
  <c r="AA350" i="6"/>
  <c r="Z350" i="6"/>
  <c r="Y350" i="6"/>
  <c r="X350" i="6"/>
  <c r="W350" i="6"/>
  <c r="V350" i="6"/>
  <c r="U350" i="6"/>
  <c r="T350" i="6"/>
  <c r="AA349" i="6"/>
  <c r="Z349" i="6"/>
  <c r="Y349" i="6"/>
  <c r="X349" i="6"/>
  <c r="W349" i="6"/>
  <c r="V349" i="6"/>
  <c r="U349" i="6"/>
  <c r="T349" i="6"/>
  <c r="AA348" i="6"/>
  <c r="Z348" i="6"/>
  <c r="Y348" i="6"/>
  <c r="X348" i="6"/>
  <c r="W348" i="6"/>
  <c r="V348" i="6"/>
  <c r="U348" i="6"/>
  <c r="T348" i="6"/>
  <c r="AA347" i="6"/>
  <c r="Z347" i="6"/>
  <c r="Y347" i="6"/>
  <c r="X347" i="6"/>
  <c r="W347" i="6"/>
  <c r="V347" i="6"/>
  <c r="U347" i="6"/>
  <c r="T347" i="6"/>
  <c r="AA346" i="6"/>
  <c r="Z346" i="6"/>
  <c r="Y346" i="6"/>
  <c r="X346" i="6"/>
  <c r="W346" i="6"/>
  <c r="V346" i="6"/>
  <c r="U346" i="6"/>
  <c r="T346" i="6"/>
  <c r="AA345" i="6"/>
  <c r="Z345" i="6"/>
  <c r="Y345" i="6"/>
  <c r="X345" i="6"/>
  <c r="W345" i="6"/>
  <c r="V345" i="6"/>
  <c r="U345" i="6"/>
  <c r="T345" i="6"/>
  <c r="AA344" i="6"/>
  <c r="Z344" i="6"/>
  <c r="Y344" i="6"/>
  <c r="X344" i="6"/>
  <c r="W344" i="6"/>
  <c r="V344" i="6"/>
  <c r="U344" i="6"/>
  <c r="T344" i="6"/>
  <c r="AA343" i="6"/>
  <c r="Z343" i="6"/>
  <c r="Y343" i="6"/>
  <c r="X343" i="6"/>
  <c r="W343" i="6"/>
  <c r="V343" i="6"/>
  <c r="U343" i="6"/>
  <c r="T343" i="6"/>
  <c r="AA342" i="6"/>
  <c r="Z342" i="6"/>
  <c r="Y342" i="6"/>
  <c r="X342" i="6"/>
  <c r="W342" i="6"/>
  <c r="V342" i="6"/>
  <c r="U342" i="6"/>
  <c r="T342" i="6"/>
  <c r="AA341" i="6"/>
  <c r="Z341" i="6"/>
  <c r="Y341" i="6"/>
  <c r="X341" i="6"/>
  <c r="W341" i="6"/>
  <c r="V341" i="6"/>
  <c r="U341" i="6"/>
  <c r="T341" i="6"/>
  <c r="AA340" i="6"/>
  <c r="Z340" i="6"/>
  <c r="Y340" i="6"/>
  <c r="X340" i="6"/>
  <c r="W340" i="6"/>
  <c r="V340" i="6"/>
  <c r="U340" i="6"/>
  <c r="T340" i="6"/>
  <c r="AA339" i="6"/>
  <c r="Z339" i="6"/>
  <c r="Y339" i="6"/>
  <c r="X339" i="6"/>
  <c r="W339" i="6"/>
  <c r="V339" i="6"/>
  <c r="U339" i="6"/>
  <c r="T339" i="6"/>
  <c r="AA338" i="6"/>
  <c r="Z338" i="6"/>
  <c r="Y338" i="6"/>
  <c r="X338" i="6"/>
  <c r="W338" i="6"/>
  <c r="V338" i="6"/>
  <c r="U338" i="6"/>
  <c r="T338" i="6"/>
  <c r="AA337" i="6"/>
  <c r="Z337" i="6"/>
  <c r="Y337" i="6"/>
  <c r="X337" i="6"/>
  <c r="W337" i="6"/>
  <c r="V337" i="6"/>
  <c r="U337" i="6"/>
  <c r="T337" i="6"/>
  <c r="AA336" i="6"/>
  <c r="Z336" i="6"/>
  <c r="Y336" i="6"/>
  <c r="X336" i="6"/>
  <c r="W336" i="6"/>
  <c r="V336" i="6"/>
  <c r="U336" i="6"/>
  <c r="T336" i="6"/>
  <c r="AA335" i="6"/>
  <c r="Z335" i="6"/>
  <c r="Y335" i="6"/>
  <c r="X335" i="6"/>
  <c r="W335" i="6"/>
  <c r="V335" i="6"/>
  <c r="U335" i="6"/>
  <c r="T335" i="6"/>
  <c r="AA334" i="6"/>
  <c r="Z334" i="6"/>
  <c r="Y334" i="6"/>
  <c r="X334" i="6"/>
  <c r="W334" i="6"/>
  <c r="V334" i="6"/>
  <c r="U334" i="6"/>
  <c r="T334" i="6"/>
  <c r="AA333" i="6"/>
  <c r="Z333" i="6"/>
  <c r="Y333" i="6"/>
  <c r="X333" i="6"/>
  <c r="W333" i="6"/>
  <c r="V333" i="6"/>
  <c r="U333" i="6"/>
  <c r="T333" i="6"/>
  <c r="AA332" i="6"/>
  <c r="Z332" i="6"/>
  <c r="Y332" i="6"/>
  <c r="X332" i="6"/>
  <c r="W332" i="6"/>
  <c r="V332" i="6"/>
  <c r="U332" i="6"/>
  <c r="T332" i="6"/>
  <c r="AA331" i="6"/>
  <c r="Z331" i="6"/>
  <c r="Y331" i="6"/>
  <c r="X331" i="6"/>
  <c r="W331" i="6"/>
  <c r="V331" i="6"/>
  <c r="U331" i="6"/>
  <c r="T331" i="6"/>
  <c r="AA330" i="6"/>
  <c r="Z330" i="6"/>
  <c r="Y330" i="6"/>
  <c r="X330" i="6"/>
  <c r="W330" i="6"/>
  <c r="V330" i="6"/>
  <c r="U330" i="6"/>
  <c r="T330" i="6"/>
  <c r="AA329" i="6"/>
  <c r="Z329" i="6"/>
  <c r="Y329" i="6"/>
  <c r="X329" i="6"/>
  <c r="W329" i="6"/>
  <c r="V329" i="6"/>
  <c r="U329" i="6"/>
  <c r="T329" i="6"/>
  <c r="AA328" i="6"/>
  <c r="Z328" i="6"/>
  <c r="Y328" i="6"/>
  <c r="X328" i="6"/>
  <c r="W328" i="6"/>
  <c r="V328" i="6"/>
  <c r="U328" i="6"/>
  <c r="T328" i="6"/>
  <c r="AA327" i="6"/>
  <c r="Z327" i="6"/>
  <c r="Y327" i="6"/>
  <c r="X327" i="6"/>
  <c r="W327" i="6"/>
  <c r="V327" i="6"/>
  <c r="U327" i="6"/>
  <c r="T327" i="6"/>
  <c r="AA326" i="6"/>
  <c r="Z326" i="6"/>
  <c r="Y326" i="6"/>
  <c r="X326" i="6"/>
  <c r="W326" i="6"/>
  <c r="V326" i="6"/>
  <c r="U326" i="6"/>
  <c r="T326" i="6"/>
  <c r="AA325" i="6"/>
  <c r="Z325" i="6"/>
  <c r="Y325" i="6"/>
  <c r="X325" i="6"/>
  <c r="W325" i="6"/>
  <c r="V325" i="6"/>
  <c r="U325" i="6"/>
  <c r="T325" i="6"/>
  <c r="AA324" i="6"/>
  <c r="Z324" i="6"/>
  <c r="Y324" i="6"/>
  <c r="X324" i="6"/>
  <c r="W324" i="6"/>
  <c r="V324" i="6"/>
  <c r="U324" i="6"/>
  <c r="T324" i="6"/>
  <c r="AA323" i="6"/>
  <c r="Z323" i="6"/>
  <c r="Y323" i="6"/>
  <c r="X323" i="6"/>
  <c r="W323" i="6"/>
  <c r="V323" i="6"/>
  <c r="U323" i="6"/>
  <c r="T323" i="6"/>
  <c r="AA322" i="6"/>
  <c r="Z322" i="6"/>
  <c r="Y322" i="6"/>
  <c r="X322" i="6"/>
  <c r="W322" i="6"/>
  <c r="V322" i="6"/>
  <c r="U322" i="6"/>
  <c r="T322" i="6"/>
  <c r="AA321" i="6"/>
  <c r="Z321" i="6"/>
  <c r="Y321" i="6"/>
  <c r="X321" i="6"/>
  <c r="W321" i="6"/>
  <c r="V321" i="6"/>
  <c r="U321" i="6"/>
  <c r="T321" i="6"/>
  <c r="AA320" i="6"/>
  <c r="Z320" i="6"/>
  <c r="Y320" i="6"/>
  <c r="X320" i="6"/>
  <c r="W320" i="6"/>
  <c r="V320" i="6"/>
  <c r="U320" i="6"/>
  <c r="T320" i="6"/>
  <c r="AA319" i="6"/>
  <c r="Z319" i="6"/>
  <c r="Y319" i="6"/>
  <c r="X319" i="6"/>
  <c r="W319" i="6"/>
  <c r="V319" i="6"/>
  <c r="U319" i="6"/>
  <c r="T319" i="6"/>
  <c r="AA318" i="6"/>
  <c r="Z318" i="6"/>
  <c r="Y318" i="6"/>
  <c r="X318" i="6"/>
  <c r="W318" i="6"/>
  <c r="V318" i="6"/>
  <c r="U318" i="6"/>
  <c r="T318" i="6"/>
  <c r="AA317" i="6"/>
  <c r="Z317" i="6"/>
  <c r="Y317" i="6"/>
  <c r="X317" i="6"/>
  <c r="W317" i="6"/>
  <c r="V317" i="6"/>
  <c r="U317" i="6"/>
  <c r="T317" i="6"/>
  <c r="AA316" i="6"/>
  <c r="Z316" i="6"/>
  <c r="Y316" i="6"/>
  <c r="X316" i="6"/>
  <c r="W316" i="6"/>
  <c r="V316" i="6"/>
  <c r="U316" i="6"/>
  <c r="T316" i="6"/>
  <c r="AA315" i="6"/>
  <c r="Z315" i="6"/>
  <c r="Y315" i="6"/>
  <c r="X315" i="6"/>
  <c r="W315" i="6"/>
  <c r="V315" i="6"/>
  <c r="U315" i="6"/>
  <c r="T315" i="6"/>
  <c r="AA314" i="6"/>
  <c r="Z314" i="6"/>
  <c r="Y314" i="6"/>
  <c r="X314" i="6"/>
  <c r="W314" i="6"/>
  <c r="V314" i="6"/>
  <c r="U314" i="6"/>
  <c r="T314" i="6"/>
  <c r="AA313" i="6"/>
  <c r="Z313" i="6"/>
  <c r="Y313" i="6"/>
  <c r="X313" i="6"/>
  <c r="W313" i="6"/>
  <c r="V313" i="6"/>
  <c r="U313" i="6"/>
  <c r="T313" i="6"/>
  <c r="AA312" i="6"/>
  <c r="Z312" i="6"/>
  <c r="Y312" i="6"/>
  <c r="X312" i="6"/>
  <c r="W312" i="6"/>
  <c r="V312" i="6"/>
  <c r="U312" i="6"/>
  <c r="T312" i="6"/>
  <c r="AA311" i="6"/>
  <c r="Z311" i="6"/>
  <c r="Y311" i="6"/>
  <c r="X311" i="6"/>
  <c r="W311" i="6"/>
  <c r="V311" i="6"/>
  <c r="U311" i="6"/>
  <c r="T311" i="6"/>
  <c r="AA310" i="6"/>
  <c r="Z310" i="6"/>
  <c r="Y310" i="6"/>
  <c r="X310" i="6"/>
  <c r="W310" i="6"/>
  <c r="V310" i="6"/>
  <c r="U310" i="6"/>
  <c r="T310" i="6"/>
  <c r="AA309" i="6"/>
  <c r="Z309" i="6"/>
  <c r="Y309" i="6"/>
  <c r="X309" i="6"/>
  <c r="W309" i="6"/>
  <c r="V309" i="6"/>
  <c r="U309" i="6"/>
  <c r="T309" i="6"/>
  <c r="AA308" i="6"/>
  <c r="Z308" i="6"/>
  <c r="Y308" i="6"/>
  <c r="X308" i="6"/>
  <c r="W308" i="6"/>
  <c r="V308" i="6"/>
  <c r="U308" i="6"/>
  <c r="T308" i="6"/>
  <c r="AA307" i="6"/>
  <c r="Z307" i="6"/>
  <c r="Y307" i="6"/>
  <c r="X307" i="6"/>
  <c r="W307" i="6"/>
  <c r="V307" i="6"/>
  <c r="U307" i="6"/>
  <c r="T307" i="6"/>
  <c r="AA306" i="6"/>
  <c r="Z306" i="6"/>
  <c r="Y306" i="6"/>
  <c r="X306" i="6"/>
  <c r="W306" i="6"/>
  <c r="V306" i="6"/>
  <c r="U306" i="6"/>
  <c r="T306" i="6"/>
  <c r="AA305" i="6"/>
  <c r="Z305" i="6"/>
  <c r="Y305" i="6"/>
  <c r="X305" i="6"/>
  <c r="W305" i="6"/>
  <c r="V305" i="6"/>
  <c r="U305" i="6"/>
  <c r="T305" i="6"/>
  <c r="AA304" i="6"/>
  <c r="Z304" i="6"/>
  <c r="Y304" i="6"/>
  <c r="X304" i="6"/>
  <c r="W304" i="6"/>
  <c r="V304" i="6"/>
  <c r="U304" i="6"/>
  <c r="T304" i="6"/>
  <c r="AA303" i="6"/>
  <c r="Z303" i="6"/>
  <c r="Y303" i="6"/>
  <c r="X303" i="6"/>
  <c r="W303" i="6"/>
  <c r="V303" i="6"/>
  <c r="U303" i="6"/>
  <c r="T303" i="6"/>
  <c r="AA302" i="6"/>
  <c r="Z302" i="6"/>
  <c r="Y302" i="6"/>
  <c r="X302" i="6"/>
  <c r="W302" i="6"/>
  <c r="V302" i="6"/>
  <c r="U302" i="6"/>
  <c r="T302" i="6"/>
  <c r="AA301" i="6"/>
  <c r="Z301" i="6"/>
  <c r="Y301" i="6"/>
  <c r="X301" i="6"/>
  <c r="W301" i="6"/>
  <c r="V301" i="6"/>
  <c r="U301" i="6"/>
  <c r="T301" i="6"/>
  <c r="AA300" i="6"/>
  <c r="Z300" i="6"/>
  <c r="Y300" i="6"/>
  <c r="X300" i="6"/>
  <c r="W300" i="6"/>
  <c r="V300" i="6"/>
  <c r="U300" i="6"/>
  <c r="T300" i="6"/>
  <c r="AA299" i="6"/>
  <c r="Z299" i="6"/>
  <c r="Y299" i="6"/>
  <c r="X299" i="6"/>
  <c r="W299" i="6"/>
  <c r="V299" i="6"/>
  <c r="U299" i="6"/>
  <c r="T299" i="6"/>
  <c r="AA298" i="6"/>
  <c r="Z298" i="6"/>
  <c r="Y298" i="6"/>
  <c r="X298" i="6"/>
  <c r="W298" i="6"/>
  <c r="V298" i="6"/>
  <c r="U298" i="6"/>
  <c r="T298" i="6"/>
  <c r="AA297" i="6"/>
  <c r="Z297" i="6"/>
  <c r="Y297" i="6"/>
  <c r="X297" i="6"/>
  <c r="W297" i="6"/>
  <c r="V297" i="6"/>
  <c r="U297" i="6"/>
  <c r="T297" i="6"/>
  <c r="AA296" i="6"/>
  <c r="Z296" i="6"/>
  <c r="Y296" i="6"/>
  <c r="X296" i="6"/>
  <c r="W296" i="6"/>
  <c r="V296" i="6"/>
  <c r="U296" i="6"/>
  <c r="T296" i="6"/>
  <c r="AA295" i="6"/>
  <c r="Z295" i="6"/>
  <c r="Y295" i="6"/>
  <c r="X295" i="6"/>
  <c r="W295" i="6"/>
  <c r="V295" i="6"/>
  <c r="U295" i="6"/>
  <c r="T295" i="6"/>
  <c r="AA294" i="6"/>
  <c r="Z294" i="6"/>
  <c r="Y294" i="6"/>
  <c r="X294" i="6"/>
  <c r="W294" i="6"/>
  <c r="V294" i="6"/>
  <c r="U294" i="6"/>
  <c r="T294" i="6"/>
  <c r="AA293" i="6"/>
  <c r="Z293" i="6"/>
  <c r="Y293" i="6"/>
  <c r="X293" i="6"/>
  <c r="W293" i="6"/>
  <c r="V293" i="6"/>
  <c r="U293" i="6"/>
  <c r="T293" i="6"/>
  <c r="AA292" i="6"/>
  <c r="Z292" i="6"/>
  <c r="Y292" i="6"/>
  <c r="X292" i="6"/>
  <c r="W292" i="6"/>
  <c r="V292" i="6"/>
  <c r="U292" i="6"/>
  <c r="T292" i="6"/>
  <c r="AA291" i="6"/>
  <c r="Z291" i="6"/>
  <c r="Y291" i="6"/>
  <c r="X291" i="6"/>
  <c r="W291" i="6"/>
  <c r="V291" i="6"/>
  <c r="U291" i="6"/>
  <c r="T291" i="6"/>
  <c r="AA290" i="6"/>
  <c r="Z290" i="6"/>
  <c r="Y290" i="6"/>
  <c r="X290" i="6"/>
  <c r="W290" i="6"/>
  <c r="V290" i="6"/>
  <c r="U290" i="6"/>
  <c r="T290" i="6"/>
  <c r="AA289" i="6"/>
  <c r="Z289" i="6"/>
  <c r="Y289" i="6"/>
  <c r="X289" i="6"/>
  <c r="W289" i="6"/>
  <c r="V289" i="6"/>
  <c r="U289" i="6"/>
  <c r="T289" i="6"/>
  <c r="AA288" i="6"/>
  <c r="Z288" i="6"/>
  <c r="Y288" i="6"/>
  <c r="X288" i="6"/>
  <c r="W288" i="6"/>
  <c r="V288" i="6"/>
  <c r="U288" i="6"/>
  <c r="T288" i="6"/>
  <c r="AA287" i="6"/>
  <c r="Z287" i="6"/>
  <c r="Y287" i="6"/>
  <c r="X287" i="6"/>
  <c r="W287" i="6"/>
  <c r="V287" i="6"/>
  <c r="U287" i="6"/>
  <c r="T287" i="6"/>
  <c r="AA286" i="6"/>
  <c r="Z286" i="6"/>
  <c r="Y286" i="6"/>
  <c r="X286" i="6"/>
  <c r="W286" i="6"/>
  <c r="V286" i="6"/>
  <c r="U286" i="6"/>
  <c r="T286" i="6"/>
  <c r="AA285" i="6"/>
  <c r="Z285" i="6"/>
  <c r="Y285" i="6"/>
  <c r="X285" i="6"/>
  <c r="W285" i="6"/>
  <c r="V285" i="6"/>
  <c r="U285" i="6"/>
  <c r="T285" i="6"/>
  <c r="AA284" i="6"/>
  <c r="Z284" i="6"/>
  <c r="Y284" i="6"/>
  <c r="X284" i="6"/>
  <c r="W284" i="6"/>
  <c r="V284" i="6"/>
  <c r="U284" i="6"/>
  <c r="T284" i="6"/>
  <c r="AA283" i="6"/>
  <c r="Z283" i="6"/>
  <c r="Y283" i="6"/>
  <c r="X283" i="6"/>
  <c r="W283" i="6"/>
  <c r="V283" i="6"/>
  <c r="U283" i="6"/>
  <c r="T283" i="6"/>
  <c r="AA282" i="6"/>
  <c r="Z282" i="6"/>
  <c r="Y282" i="6"/>
  <c r="X282" i="6"/>
  <c r="W282" i="6"/>
  <c r="V282" i="6"/>
  <c r="U282" i="6"/>
  <c r="T282" i="6"/>
  <c r="AA281" i="6"/>
  <c r="Z281" i="6"/>
  <c r="Y281" i="6"/>
  <c r="X281" i="6"/>
  <c r="W281" i="6"/>
  <c r="V281" i="6"/>
  <c r="U281" i="6"/>
  <c r="T281" i="6"/>
  <c r="AA280" i="6"/>
  <c r="Z280" i="6"/>
  <c r="Y280" i="6"/>
  <c r="X280" i="6"/>
  <c r="W280" i="6"/>
  <c r="V280" i="6"/>
  <c r="U280" i="6"/>
  <c r="T280" i="6"/>
  <c r="AA279" i="6"/>
  <c r="Z279" i="6"/>
  <c r="Y279" i="6"/>
  <c r="X279" i="6"/>
  <c r="W279" i="6"/>
  <c r="V279" i="6"/>
  <c r="U279" i="6"/>
  <c r="T279" i="6"/>
  <c r="AA278" i="6"/>
  <c r="Z278" i="6"/>
  <c r="Y278" i="6"/>
  <c r="X278" i="6"/>
  <c r="W278" i="6"/>
  <c r="V278" i="6"/>
  <c r="U278" i="6"/>
  <c r="T278" i="6"/>
  <c r="AA277" i="6"/>
  <c r="Z277" i="6"/>
  <c r="Y277" i="6"/>
  <c r="X277" i="6"/>
  <c r="W277" i="6"/>
  <c r="V277" i="6"/>
  <c r="U277" i="6"/>
  <c r="T277" i="6"/>
  <c r="AA276" i="6"/>
  <c r="Z276" i="6"/>
  <c r="Y276" i="6"/>
  <c r="X276" i="6"/>
  <c r="W276" i="6"/>
  <c r="V276" i="6"/>
  <c r="U276" i="6"/>
  <c r="T276" i="6"/>
  <c r="AA275" i="6"/>
  <c r="Z275" i="6"/>
  <c r="Y275" i="6"/>
  <c r="X275" i="6"/>
  <c r="W275" i="6"/>
  <c r="V275" i="6"/>
  <c r="U275" i="6"/>
  <c r="T275" i="6"/>
  <c r="AA274" i="6"/>
  <c r="Z274" i="6"/>
  <c r="Y274" i="6"/>
  <c r="X274" i="6"/>
  <c r="W274" i="6"/>
  <c r="V274" i="6"/>
  <c r="U274" i="6"/>
  <c r="T274" i="6"/>
  <c r="AA273" i="6"/>
  <c r="Z273" i="6"/>
  <c r="Y273" i="6"/>
  <c r="X273" i="6"/>
  <c r="W273" i="6"/>
  <c r="V273" i="6"/>
  <c r="U273" i="6"/>
  <c r="T273" i="6"/>
  <c r="AA272" i="6"/>
  <c r="Z272" i="6"/>
  <c r="Y272" i="6"/>
  <c r="X272" i="6"/>
  <c r="W272" i="6"/>
  <c r="V272" i="6"/>
  <c r="U272" i="6"/>
  <c r="T272" i="6"/>
  <c r="AA271" i="6"/>
  <c r="Z271" i="6"/>
  <c r="Y271" i="6"/>
  <c r="X271" i="6"/>
  <c r="W271" i="6"/>
  <c r="V271" i="6"/>
  <c r="U271" i="6"/>
  <c r="T271" i="6"/>
  <c r="AA270" i="6"/>
  <c r="Z270" i="6"/>
  <c r="Y270" i="6"/>
  <c r="X270" i="6"/>
  <c r="W270" i="6"/>
  <c r="V270" i="6"/>
  <c r="U270" i="6"/>
  <c r="T270" i="6"/>
  <c r="AA269" i="6"/>
  <c r="Z269" i="6"/>
  <c r="Y269" i="6"/>
  <c r="X269" i="6"/>
  <c r="W269" i="6"/>
  <c r="V269" i="6"/>
  <c r="U269" i="6"/>
  <c r="T269" i="6"/>
  <c r="AA268" i="6"/>
  <c r="Z268" i="6"/>
  <c r="Y268" i="6"/>
  <c r="X268" i="6"/>
  <c r="W268" i="6"/>
  <c r="V268" i="6"/>
  <c r="U268" i="6"/>
  <c r="T268" i="6"/>
  <c r="AA267" i="6"/>
  <c r="Z267" i="6"/>
  <c r="Y267" i="6"/>
  <c r="X267" i="6"/>
  <c r="W267" i="6"/>
  <c r="V267" i="6"/>
  <c r="U267" i="6"/>
  <c r="T267" i="6"/>
  <c r="AA266" i="6"/>
  <c r="Z266" i="6"/>
  <c r="Y266" i="6"/>
  <c r="X266" i="6"/>
  <c r="W266" i="6"/>
  <c r="V266" i="6"/>
  <c r="U266" i="6"/>
  <c r="T266" i="6"/>
  <c r="AA265" i="6"/>
  <c r="Z265" i="6"/>
  <c r="Y265" i="6"/>
  <c r="X265" i="6"/>
  <c r="W265" i="6"/>
  <c r="V265" i="6"/>
  <c r="U265" i="6"/>
  <c r="T265" i="6"/>
  <c r="AA264" i="6"/>
  <c r="Z264" i="6"/>
  <c r="Y264" i="6"/>
  <c r="X264" i="6"/>
  <c r="W264" i="6"/>
  <c r="V264" i="6"/>
  <c r="U264" i="6"/>
  <c r="T264" i="6"/>
  <c r="AA263" i="6"/>
  <c r="Z263" i="6"/>
  <c r="Y263" i="6"/>
  <c r="X263" i="6"/>
  <c r="W263" i="6"/>
  <c r="V263" i="6"/>
  <c r="U263" i="6"/>
  <c r="T263" i="6"/>
  <c r="AA262" i="6"/>
  <c r="Z262" i="6"/>
  <c r="Y262" i="6"/>
  <c r="X262" i="6"/>
  <c r="W262" i="6"/>
  <c r="V262" i="6"/>
  <c r="U262" i="6"/>
  <c r="T262" i="6"/>
  <c r="AA261" i="6"/>
  <c r="Z261" i="6"/>
  <c r="Y261" i="6"/>
  <c r="X261" i="6"/>
  <c r="W261" i="6"/>
  <c r="V261" i="6"/>
  <c r="U261" i="6"/>
  <c r="T261" i="6"/>
  <c r="AA260" i="6"/>
  <c r="Z260" i="6"/>
  <c r="Y260" i="6"/>
  <c r="X260" i="6"/>
  <c r="W260" i="6"/>
  <c r="V260" i="6"/>
  <c r="U260" i="6"/>
  <c r="T260" i="6"/>
  <c r="AA259" i="6"/>
  <c r="Z259" i="6"/>
  <c r="Y259" i="6"/>
  <c r="X259" i="6"/>
  <c r="W259" i="6"/>
  <c r="V259" i="6"/>
  <c r="U259" i="6"/>
  <c r="T259" i="6"/>
  <c r="AA258" i="6"/>
  <c r="Z258" i="6"/>
  <c r="Y258" i="6"/>
  <c r="X258" i="6"/>
  <c r="W258" i="6"/>
  <c r="V258" i="6"/>
  <c r="U258" i="6"/>
  <c r="T258" i="6"/>
  <c r="AA257" i="6"/>
  <c r="Z257" i="6"/>
  <c r="Y257" i="6"/>
  <c r="X257" i="6"/>
  <c r="W257" i="6"/>
  <c r="V257" i="6"/>
  <c r="U257" i="6"/>
  <c r="T257" i="6"/>
  <c r="AA256" i="6"/>
  <c r="Z256" i="6"/>
  <c r="Y256" i="6"/>
  <c r="X256" i="6"/>
  <c r="W256" i="6"/>
  <c r="V256" i="6"/>
  <c r="U256" i="6"/>
  <c r="T256" i="6"/>
  <c r="AA255" i="6"/>
  <c r="Z255" i="6"/>
  <c r="Y255" i="6"/>
  <c r="X255" i="6"/>
  <c r="W255" i="6"/>
  <c r="V255" i="6"/>
  <c r="U255" i="6"/>
  <c r="T255" i="6"/>
  <c r="AA254" i="6"/>
  <c r="Z254" i="6"/>
  <c r="Y254" i="6"/>
  <c r="X254" i="6"/>
  <c r="W254" i="6"/>
  <c r="V254" i="6"/>
  <c r="U254" i="6"/>
  <c r="T254" i="6"/>
  <c r="AA253" i="6"/>
  <c r="Z253" i="6"/>
  <c r="Y253" i="6"/>
  <c r="X253" i="6"/>
  <c r="W253" i="6"/>
  <c r="V253" i="6"/>
  <c r="U253" i="6"/>
  <c r="T253" i="6"/>
  <c r="AA252" i="6"/>
  <c r="Z252" i="6"/>
  <c r="Y252" i="6"/>
  <c r="X252" i="6"/>
  <c r="W252" i="6"/>
  <c r="V252" i="6"/>
  <c r="U252" i="6"/>
  <c r="T252" i="6"/>
  <c r="AA251" i="6"/>
  <c r="Z251" i="6"/>
  <c r="Y251" i="6"/>
  <c r="X251" i="6"/>
  <c r="W251" i="6"/>
  <c r="V251" i="6"/>
  <c r="U251" i="6"/>
  <c r="T251" i="6"/>
  <c r="AA250" i="6"/>
  <c r="Z250" i="6"/>
  <c r="Y250" i="6"/>
  <c r="X250" i="6"/>
  <c r="W250" i="6"/>
  <c r="V250" i="6"/>
  <c r="U250" i="6"/>
  <c r="T250" i="6"/>
  <c r="AA249" i="6"/>
  <c r="Z249" i="6"/>
  <c r="Y249" i="6"/>
  <c r="X249" i="6"/>
  <c r="W249" i="6"/>
  <c r="V249" i="6"/>
  <c r="U249" i="6"/>
  <c r="T249" i="6"/>
  <c r="AA248" i="6"/>
  <c r="Z248" i="6"/>
  <c r="Y248" i="6"/>
  <c r="X248" i="6"/>
  <c r="W248" i="6"/>
  <c r="V248" i="6"/>
  <c r="U248" i="6"/>
  <c r="T248" i="6"/>
  <c r="AA247" i="6"/>
  <c r="Z247" i="6"/>
  <c r="Y247" i="6"/>
  <c r="X247" i="6"/>
  <c r="W247" i="6"/>
  <c r="V247" i="6"/>
  <c r="U247" i="6"/>
  <c r="T247" i="6"/>
  <c r="AA246" i="6"/>
  <c r="Z246" i="6"/>
  <c r="Y246" i="6"/>
  <c r="X246" i="6"/>
  <c r="W246" i="6"/>
  <c r="V246" i="6"/>
  <c r="U246" i="6"/>
  <c r="T246" i="6"/>
  <c r="AA245" i="6"/>
  <c r="Z245" i="6"/>
  <c r="Y245" i="6"/>
  <c r="X245" i="6"/>
  <c r="W245" i="6"/>
  <c r="V245" i="6"/>
  <c r="U245" i="6"/>
  <c r="T245" i="6"/>
  <c r="AA244" i="6"/>
  <c r="Z244" i="6"/>
  <c r="Y244" i="6"/>
  <c r="X244" i="6"/>
  <c r="W244" i="6"/>
  <c r="V244" i="6"/>
  <c r="U244" i="6"/>
  <c r="T244" i="6"/>
  <c r="AA243" i="6"/>
  <c r="Z243" i="6"/>
  <c r="Y243" i="6"/>
  <c r="X243" i="6"/>
  <c r="W243" i="6"/>
  <c r="V243" i="6"/>
  <c r="U243" i="6"/>
  <c r="T243" i="6"/>
  <c r="AA242" i="6"/>
  <c r="Z242" i="6"/>
  <c r="Y242" i="6"/>
  <c r="X242" i="6"/>
  <c r="W242" i="6"/>
  <c r="V242" i="6"/>
  <c r="U242" i="6"/>
  <c r="T242" i="6"/>
  <c r="AA241" i="6"/>
  <c r="Z241" i="6"/>
  <c r="Y241" i="6"/>
  <c r="X241" i="6"/>
  <c r="W241" i="6"/>
  <c r="V241" i="6"/>
  <c r="U241" i="6"/>
  <c r="T241" i="6"/>
  <c r="AA240" i="6"/>
  <c r="Z240" i="6"/>
  <c r="Y240" i="6"/>
  <c r="X240" i="6"/>
  <c r="W240" i="6"/>
  <c r="V240" i="6"/>
  <c r="U240" i="6"/>
  <c r="T240" i="6"/>
  <c r="AA239" i="6"/>
  <c r="Z239" i="6"/>
  <c r="Y239" i="6"/>
  <c r="X239" i="6"/>
  <c r="W239" i="6"/>
  <c r="V239" i="6"/>
  <c r="U239" i="6"/>
  <c r="T239" i="6"/>
  <c r="AA238" i="6"/>
  <c r="Z238" i="6"/>
  <c r="Y238" i="6"/>
  <c r="X238" i="6"/>
  <c r="W238" i="6"/>
  <c r="V238" i="6"/>
  <c r="U238" i="6"/>
  <c r="T238" i="6"/>
  <c r="AA237" i="6"/>
  <c r="Z237" i="6"/>
  <c r="Y237" i="6"/>
  <c r="X237" i="6"/>
  <c r="W237" i="6"/>
  <c r="V237" i="6"/>
  <c r="U237" i="6"/>
  <c r="T237" i="6"/>
  <c r="AA236" i="6"/>
  <c r="Z236" i="6"/>
  <c r="Y236" i="6"/>
  <c r="X236" i="6"/>
  <c r="W236" i="6"/>
  <c r="V236" i="6"/>
  <c r="U236" i="6"/>
  <c r="T236" i="6"/>
  <c r="AA235" i="6"/>
  <c r="Z235" i="6"/>
  <c r="Y235" i="6"/>
  <c r="X235" i="6"/>
  <c r="W235" i="6"/>
  <c r="V235" i="6"/>
  <c r="U235" i="6"/>
  <c r="T235" i="6"/>
  <c r="AA234" i="6"/>
  <c r="Z234" i="6"/>
  <c r="Y234" i="6"/>
  <c r="X234" i="6"/>
  <c r="W234" i="6"/>
  <c r="V234" i="6"/>
  <c r="U234" i="6"/>
  <c r="T234" i="6"/>
  <c r="AA233" i="6"/>
  <c r="Z233" i="6"/>
  <c r="Y233" i="6"/>
  <c r="X233" i="6"/>
  <c r="W233" i="6"/>
  <c r="V233" i="6"/>
  <c r="U233" i="6"/>
  <c r="T233" i="6"/>
  <c r="AA232" i="6"/>
  <c r="Z232" i="6"/>
  <c r="Y232" i="6"/>
  <c r="X232" i="6"/>
  <c r="W232" i="6"/>
  <c r="V232" i="6"/>
  <c r="U232" i="6"/>
  <c r="T232" i="6"/>
  <c r="AA231" i="6"/>
  <c r="Z231" i="6"/>
  <c r="Y231" i="6"/>
  <c r="X231" i="6"/>
  <c r="W231" i="6"/>
  <c r="V231" i="6"/>
  <c r="U231" i="6"/>
  <c r="T231" i="6"/>
  <c r="AA230" i="6"/>
  <c r="Z230" i="6"/>
  <c r="Y230" i="6"/>
  <c r="X230" i="6"/>
  <c r="W230" i="6"/>
  <c r="V230" i="6"/>
  <c r="U230" i="6"/>
  <c r="T230" i="6"/>
  <c r="AA229" i="6"/>
  <c r="Z229" i="6"/>
  <c r="Y229" i="6"/>
  <c r="X229" i="6"/>
  <c r="W229" i="6"/>
  <c r="V229" i="6"/>
  <c r="U229" i="6"/>
  <c r="T229" i="6"/>
  <c r="AA228" i="6"/>
  <c r="Z228" i="6"/>
  <c r="Y228" i="6"/>
  <c r="X228" i="6"/>
  <c r="W228" i="6"/>
  <c r="V228" i="6"/>
  <c r="U228" i="6"/>
  <c r="T228" i="6"/>
  <c r="AA227" i="6"/>
  <c r="Z227" i="6"/>
  <c r="Y227" i="6"/>
  <c r="X227" i="6"/>
  <c r="W227" i="6"/>
  <c r="V227" i="6"/>
  <c r="U227" i="6"/>
  <c r="T227" i="6"/>
  <c r="AA226" i="6"/>
  <c r="Z226" i="6"/>
  <c r="Y226" i="6"/>
  <c r="X226" i="6"/>
  <c r="W226" i="6"/>
  <c r="V226" i="6"/>
  <c r="U226" i="6"/>
  <c r="T226" i="6"/>
  <c r="AA225" i="6"/>
  <c r="Z225" i="6"/>
  <c r="Y225" i="6"/>
  <c r="X225" i="6"/>
  <c r="W225" i="6"/>
  <c r="V225" i="6"/>
  <c r="U225" i="6"/>
  <c r="T225" i="6"/>
  <c r="AA224" i="6"/>
  <c r="Z224" i="6"/>
  <c r="Y224" i="6"/>
  <c r="X224" i="6"/>
  <c r="W224" i="6"/>
  <c r="V224" i="6"/>
  <c r="U224" i="6"/>
  <c r="T224" i="6"/>
  <c r="AA223" i="6"/>
  <c r="Z223" i="6"/>
  <c r="Y223" i="6"/>
  <c r="X223" i="6"/>
  <c r="W223" i="6"/>
  <c r="V223" i="6"/>
  <c r="U223" i="6"/>
  <c r="T223" i="6"/>
  <c r="AA222" i="6"/>
  <c r="Z222" i="6"/>
  <c r="Y222" i="6"/>
  <c r="X222" i="6"/>
  <c r="W222" i="6"/>
  <c r="V222" i="6"/>
  <c r="U222" i="6"/>
  <c r="T222" i="6"/>
  <c r="AA221" i="6"/>
  <c r="Z221" i="6"/>
  <c r="Y221" i="6"/>
  <c r="X221" i="6"/>
  <c r="W221" i="6"/>
  <c r="V221" i="6"/>
  <c r="U221" i="6"/>
  <c r="T221" i="6"/>
  <c r="AA220" i="6"/>
  <c r="Z220" i="6"/>
  <c r="Y220" i="6"/>
  <c r="X220" i="6"/>
  <c r="W220" i="6"/>
  <c r="V220" i="6"/>
  <c r="U220" i="6"/>
  <c r="T220" i="6"/>
  <c r="AA219" i="6"/>
  <c r="Z219" i="6"/>
  <c r="Y219" i="6"/>
  <c r="X219" i="6"/>
  <c r="W219" i="6"/>
  <c r="V219" i="6"/>
  <c r="U219" i="6"/>
  <c r="T219" i="6"/>
  <c r="AA218" i="6"/>
  <c r="Z218" i="6"/>
  <c r="Y218" i="6"/>
  <c r="X218" i="6"/>
  <c r="W218" i="6"/>
  <c r="V218" i="6"/>
  <c r="U218" i="6"/>
  <c r="T218" i="6"/>
  <c r="AA217" i="6"/>
  <c r="Z217" i="6"/>
  <c r="Y217" i="6"/>
  <c r="X217" i="6"/>
  <c r="W217" i="6"/>
  <c r="V217" i="6"/>
  <c r="U217" i="6"/>
  <c r="T217" i="6"/>
  <c r="AA216" i="6"/>
  <c r="Z216" i="6"/>
  <c r="Y216" i="6"/>
  <c r="X216" i="6"/>
  <c r="W216" i="6"/>
  <c r="V216" i="6"/>
  <c r="U216" i="6"/>
  <c r="T216" i="6"/>
  <c r="AA215" i="6"/>
  <c r="Z215" i="6"/>
  <c r="Y215" i="6"/>
  <c r="X215" i="6"/>
  <c r="W215" i="6"/>
  <c r="V215" i="6"/>
  <c r="U215" i="6"/>
  <c r="T215" i="6"/>
  <c r="AA214" i="6"/>
  <c r="Z214" i="6"/>
  <c r="Y214" i="6"/>
  <c r="X214" i="6"/>
  <c r="W214" i="6"/>
  <c r="V214" i="6"/>
  <c r="U214" i="6"/>
  <c r="T214" i="6"/>
  <c r="AA213" i="6"/>
  <c r="Z213" i="6"/>
  <c r="Y213" i="6"/>
  <c r="X213" i="6"/>
  <c r="W213" i="6"/>
  <c r="V213" i="6"/>
  <c r="U213" i="6"/>
  <c r="T213" i="6"/>
  <c r="AA212" i="6"/>
  <c r="Z212" i="6"/>
  <c r="Y212" i="6"/>
  <c r="X212" i="6"/>
  <c r="W212" i="6"/>
  <c r="V212" i="6"/>
  <c r="U212" i="6"/>
  <c r="T212" i="6"/>
  <c r="AA211" i="6"/>
  <c r="Z211" i="6"/>
  <c r="Y211" i="6"/>
  <c r="X211" i="6"/>
  <c r="W211" i="6"/>
  <c r="V211" i="6"/>
  <c r="U211" i="6"/>
  <c r="T211" i="6"/>
  <c r="AA210" i="6"/>
  <c r="Z210" i="6"/>
  <c r="Y210" i="6"/>
  <c r="X210" i="6"/>
  <c r="W210" i="6"/>
  <c r="V210" i="6"/>
  <c r="U210" i="6"/>
  <c r="T210" i="6"/>
  <c r="AA209" i="6"/>
  <c r="Z209" i="6"/>
  <c r="Y209" i="6"/>
  <c r="X209" i="6"/>
  <c r="W209" i="6"/>
  <c r="V209" i="6"/>
  <c r="U209" i="6"/>
  <c r="T209" i="6"/>
  <c r="AA208" i="6"/>
  <c r="Z208" i="6"/>
  <c r="Y208" i="6"/>
  <c r="X208" i="6"/>
  <c r="W208" i="6"/>
  <c r="V208" i="6"/>
  <c r="U208" i="6"/>
  <c r="T208" i="6"/>
  <c r="AA207" i="6"/>
  <c r="Z207" i="6"/>
  <c r="Y207" i="6"/>
  <c r="X207" i="6"/>
  <c r="W207" i="6"/>
  <c r="V207" i="6"/>
  <c r="U207" i="6"/>
  <c r="T207" i="6"/>
  <c r="AA206" i="6"/>
  <c r="Z206" i="6"/>
  <c r="Y206" i="6"/>
  <c r="X206" i="6"/>
  <c r="W206" i="6"/>
  <c r="V206" i="6"/>
  <c r="U206" i="6"/>
  <c r="T206" i="6"/>
  <c r="AA205" i="6"/>
  <c r="Z205" i="6"/>
  <c r="Y205" i="6"/>
  <c r="X205" i="6"/>
  <c r="W205" i="6"/>
  <c r="V205" i="6"/>
  <c r="U205" i="6"/>
  <c r="T205" i="6"/>
  <c r="AA204" i="6"/>
  <c r="Z204" i="6"/>
  <c r="Y204" i="6"/>
  <c r="X204" i="6"/>
  <c r="W204" i="6"/>
  <c r="V204" i="6"/>
  <c r="U204" i="6"/>
  <c r="T204" i="6"/>
  <c r="AA203" i="6"/>
  <c r="Z203" i="6"/>
  <c r="Y203" i="6"/>
  <c r="X203" i="6"/>
  <c r="W203" i="6"/>
  <c r="V203" i="6"/>
  <c r="U203" i="6"/>
  <c r="T203" i="6"/>
  <c r="AA202" i="6"/>
  <c r="Z202" i="6"/>
  <c r="Y202" i="6"/>
  <c r="X202" i="6"/>
  <c r="W202" i="6"/>
  <c r="V202" i="6"/>
  <c r="U202" i="6"/>
  <c r="T202" i="6"/>
  <c r="AA201" i="6"/>
  <c r="Z201" i="6"/>
  <c r="Y201" i="6"/>
  <c r="X201" i="6"/>
  <c r="W201" i="6"/>
  <c r="V201" i="6"/>
  <c r="U201" i="6"/>
  <c r="T201" i="6"/>
  <c r="AA200" i="6"/>
  <c r="Z200" i="6"/>
  <c r="Y200" i="6"/>
  <c r="X200" i="6"/>
  <c r="W200" i="6"/>
  <c r="V200" i="6"/>
  <c r="U200" i="6"/>
  <c r="T200" i="6"/>
  <c r="AA199" i="6"/>
  <c r="Z199" i="6"/>
  <c r="Y199" i="6"/>
  <c r="X199" i="6"/>
  <c r="W199" i="6"/>
  <c r="V199" i="6"/>
  <c r="U199" i="6"/>
  <c r="T199" i="6"/>
  <c r="AA198" i="6"/>
  <c r="Z198" i="6"/>
  <c r="Y198" i="6"/>
  <c r="X198" i="6"/>
  <c r="W198" i="6"/>
  <c r="V198" i="6"/>
  <c r="U198" i="6"/>
  <c r="T198" i="6"/>
  <c r="AA197" i="6"/>
  <c r="Z197" i="6"/>
  <c r="Y197" i="6"/>
  <c r="X197" i="6"/>
  <c r="W197" i="6"/>
  <c r="V197" i="6"/>
  <c r="U197" i="6"/>
  <c r="T197" i="6"/>
  <c r="AA196" i="6"/>
  <c r="Z196" i="6"/>
  <c r="Y196" i="6"/>
  <c r="X196" i="6"/>
  <c r="W196" i="6"/>
  <c r="V196" i="6"/>
  <c r="U196" i="6"/>
  <c r="T196" i="6"/>
  <c r="AA195" i="6"/>
  <c r="Z195" i="6"/>
  <c r="Y195" i="6"/>
  <c r="X195" i="6"/>
  <c r="W195" i="6"/>
  <c r="V195" i="6"/>
  <c r="U195" i="6"/>
  <c r="T195" i="6"/>
  <c r="AA194" i="6"/>
  <c r="Z194" i="6"/>
  <c r="Y194" i="6"/>
  <c r="X194" i="6"/>
  <c r="W194" i="6"/>
  <c r="V194" i="6"/>
  <c r="U194" i="6"/>
  <c r="T194" i="6"/>
  <c r="AA193" i="6"/>
  <c r="Z193" i="6"/>
  <c r="Y193" i="6"/>
  <c r="X193" i="6"/>
  <c r="W193" i="6"/>
  <c r="V193" i="6"/>
  <c r="U193" i="6"/>
  <c r="T193" i="6"/>
  <c r="AA192" i="6"/>
  <c r="Z192" i="6"/>
  <c r="Y192" i="6"/>
  <c r="X192" i="6"/>
  <c r="W192" i="6"/>
  <c r="V192" i="6"/>
  <c r="U192" i="6"/>
  <c r="T192" i="6"/>
  <c r="AA191" i="6"/>
  <c r="Z191" i="6"/>
  <c r="Y191" i="6"/>
  <c r="X191" i="6"/>
  <c r="W191" i="6"/>
  <c r="V191" i="6"/>
  <c r="U191" i="6"/>
  <c r="T191" i="6"/>
  <c r="AA190" i="6"/>
  <c r="Z190" i="6"/>
  <c r="Y190" i="6"/>
  <c r="X190" i="6"/>
  <c r="W190" i="6"/>
  <c r="V190" i="6"/>
  <c r="U190" i="6"/>
  <c r="T190" i="6"/>
  <c r="AA189" i="6"/>
  <c r="Z189" i="6"/>
  <c r="Y189" i="6"/>
  <c r="X189" i="6"/>
  <c r="W189" i="6"/>
  <c r="V189" i="6"/>
  <c r="U189" i="6"/>
  <c r="T189" i="6"/>
  <c r="AA188" i="6"/>
  <c r="Z188" i="6"/>
  <c r="Y188" i="6"/>
  <c r="X188" i="6"/>
  <c r="W188" i="6"/>
  <c r="V188" i="6"/>
  <c r="U188" i="6"/>
  <c r="T188" i="6"/>
  <c r="AA187" i="6"/>
  <c r="Z187" i="6"/>
  <c r="Y187" i="6"/>
  <c r="X187" i="6"/>
  <c r="W187" i="6"/>
  <c r="V187" i="6"/>
  <c r="U187" i="6"/>
  <c r="T187" i="6"/>
  <c r="AA186" i="6"/>
  <c r="Z186" i="6"/>
  <c r="Y186" i="6"/>
  <c r="X186" i="6"/>
  <c r="W186" i="6"/>
  <c r="V186" i="6"/>
  <c r="U186" i="6"/>
  <c r="T186" i="6"/>
  <c r="AA185" i="6"/>
  <c r="Z185" i="6"/>
  <c r="Y185" i="6"/>
  <c r="X185" i="6"/>
  <c r="W185" i="6"/>
  <c r="V185" i="6"/>
  <c r="U185" i="6"/>
  <c r="T185" i="6"/>
  <c r="AA184" i="6"/>
  <c r="Z184" i="6"/>
  <c r="Y184" i="6"/>
  <c r="X184" i="6"/>
  <c r="W184" i="6"/>
  <c r="V184" i="6"/>
  <c r="U184" i="6"/>
  <c r="T184" i="6"/>
  <c r="AA183" i="6"/>
  <c r="Z183" i="6"/>
  <c r="Y183" i="6"/>
  <c r="X183" i="6"/>
  <c r="W183" i="6"/>
  <c r="V183" i="6"/>
  <c r="U183" i="6"/>
  <c r="T183" i="6"/>
  <c r="AA182" i="6"/>
  <c r="Z182" i="6"/>
  <c r="Y182" i="6"/>
  <c r="X182" i="6"/>
  <c r="W182" i="6"/>
  <c r="V182" i="6"/>
  <c r="U182" i="6"/>
  <c r="T182" i="6"/>
  <c r="AA181" i="6"/>
  <c r="Z181" i="6"/>
  <c r="Y181" i="6"/>
  <c r="X181" i="6"/>
  <c r="W181" i="6"/>
  <c r="V181" i="6"/>
  <c r="U181" i="6"/>
  <c r="T181" i="6"/>
  <c r="AA180" i="6"/>
  <c r="Z180" i="6"/>
  <c r="Y180" i="6"/>
  <c r="X180" i="6"/>
  <c r="W180" i="6"/>
  <c r="V180" i="6"/>
  <c r="U180" i="6"/>
  <c r="T180" i="6"/>
  <c r="AA179" i="6"/>
  <c r="Z179" i="6"/>
  <c r="Y179" i="6"/>
  <c r="X179" i="6"/>
  <c r="W179" i="6"/>
  <c r="V179" i="6"/>
  <c r="U179" i="6"/>
  <c r="T179" i="6"/>
  <c r="AA178" i="6"/>
  <c r="Z178" i="6"/>
  <c r="Y178" i="6"/>
  <c r="X178" i="6"/>
  <c r="W178" i="6"/>
  <c r="V178" i="6"/>
  <c r="U178" i="6"/>
  <c r="T178" i="6"/>
  <c r="AA177" i="6"/>
  <c r="Z177" i="6"/>
  <c r="Y177" i="6"/>
  <c r="X177" i="6"/>
  <c r="W177" i="6"/>
  <c r="V177" i="6"/>
  <c r="U177" i="6"/>
  <c r="T177" i="6"/>
  <c r="AA176" i="6"/>
  <c r="Z176" i="6"/>
  <c r="Y176" i="6"/>
  <c r="X176" i="6"/>
  <c r="W176" i="6"/>
  <c r="V176" i="6"/>
  <c r="U176" i="6"/>
  <c r="T176" i="6"/>
  <c r="AA175" i="6"/>
  <c r="Z175" i="6"/>
  <c r="Y175" i="6"/>
  <c r="X175" i="6"/>
  <c r="W175" i="6"/>
  <c r="V175" i="6"/>
  <c r="U175" i="6"/>
  <c r="T175" i="6"/>
  <c r="AA174" i="6"/>
  <c r="Z174" i="6"/>
  <c r="Y174" i="6"/>
  <c r="X174" i="6"/>
  <c r="W174" i="6"/>
  <c r="V174" i="6"/>
  <c r="U174" i="6"/>
  <c r="T174" i="6"/>
  <c r="AA173" i="6"/>
  <c r="Z173" i="6"/>
  <c r="Y173" i="6"/>
  <c r="X173" i="6"/>
  <c r="W173" i="6"/>
  <c r="V173" i="6"/>
  <c r="U173" i="6"/>
  <c r="T173" i="6"/>
  <c r="AA172" i="6"/>
  <c r="Z172" i="6"/>
  <c r="Y172" i="6"/>
  <c r="X172" i="6"/>
  <c r="W172" i="6"/>
  <c r="V172" i="6"/>
  <c r="U172" i="6"/>
  <c r="T172" i="6"/>
  <c r="AA171" i="6"/>
  <c r="Z171" i="6"/>
  <c r="Y171" i="6"/>
  <c r="X171" i="6"/>
  <c r="W171" i="6"/>
  <c r="V171" i="6"/>
  <c r="U171" i="6"/>
  <c r="T171" i="6"/>
  <c r="AA170" i="6"/>
  <c r="Z170" i="6"/>
  <c r="Y170" i="6"/>
  <c r="X170" i="6"/>
  <c r="W170" i="6"/>
  <c r="V170" i="6"/>
  <c r="U170" i="6"/>
  <c r="T170" i="6"/>
  <c r="AA169" i="6"/>
  <c r="Z169" i="6"/>
  <c r="Y169" i="6"/>
  <c r="X169" i="6"/>
  <c r="W169" i="6"/>
  <c r="V169" i="6"/>
  <c r="U169" i="6"/>
  <c r="T169" i="6"/>
  <c r="AA168" i="6"/>
  <c r="Z168" i="6"/>
  <c r="Y168" i="6"/>
  <c r="X168" i="6"/>
  <c r="W168" i="6"/>
  <c r="V168" i="6"/>
  <c r="U168" i="6"/>
  <c r="T168" i="6"/>
  <c r="AA167" i="6"/>
  <c r="Z167" i="6"/>
  <c r="Y167" i="6"/>
  <c r="X167" i="6"/>
  <c r="W167" i="6"/>
  <c r="V167" i="6"/>
  <c r="U167" i="6"/>
  <c r="T167" i="6"/>
  <c r="AA166" i="6"/>
  <c r="Z166" i="6"/>
  <c r="Y166" i="6"/>
  <c r="X166" i="6"/>
  <c r="W166" i="6"/>
  <c r="V166" i="6"/>
  <c r="U166" i="6"/>
  <c r="T166" i="6"/>
  <c r="AA165" i="6"/>
  <c r="Z165" i="6"/>
  <c r="Y165" i="6"/>
  <c r="X165" i="6"/>
  <c r="W165" i="6"/>
  <c r="V165" i="6"/>
  <c r="U165" i="6"/>
  <c r="T165" i="6"/>
  <c r="AA164" i="6"/>
  <c r="Z164" i="6"/>
  <c r="Y164" i="6"/>
  <c r="X164" i="6"/>
  <c r="W164" i="6"/>
  <c r="V164" i="6"/>
  <c r="U164" i="6"/>
  <c r="T164" i="6"/>
  <c r="AA163" i="6"/>
  <c r="Z163" i="6"/>
  <c r="Y163" i="6"/>
  <c r="X163" i="6"/>
  <c r="W163" i="6"/>
  <c r="V163" i="6"/>
  <c r="U163" i="6"/>
  <c r="T163" i="6"/>
  <c r="AA162" i="6"/>
  <c r="Z162" i="6"/>
  <c r="Y162" i="6"/>
  <c r="X162" i="6"/>
  <c r="W162" i="6"/>
  <c r="V162" i="6"/>
  <c r="U162" i="6"/>
  <c r="T162" i="6"/>
  <c r="AA161" i="6"/>
  <c r="Z161" i="6"/>
  <c r="Y161" i="6"/>
  <c r="X161" i="6"/>
  <c r="W161" i="6"/>
  <c r="V161" i="6"/>
  <c r="U161" i="6"/>
  <c r="T161" i="6"/>
  <c r="AA160" i="6"/>
  <c r="Z160" i="6"/>
  <c r="Y160" i="6"/>
  <c r="X160" i="6"/>
  <c r="W160" i="6"/>
  <c r="V160" i="6"/>
  <c r="U160" i="6"/>
  <c r="T160" i="6"/>
  <c r="AA159" i="6"/>
  <c r="Z159" i="6"/>
  <c r="Y159" i="6"/>
  <c r="X159" i="6"/>
  <c r="W159" i="6"/>
  <c r="V159" i="6"/>
  <c r="U159" i="6"/>
  <c r="T159" i="6"/>
  <c r="AA158" i="6"/>
  <c r="Z158" i="6"/>
  <c r="Y158" i="6"/>
  <c r="X158" i="6"/>
  <c r="W158" i="6"/>
  <c r="V158" i="6"/>
  <c r="U158" i="6"/>
  <c r="T158" i="6"/>
  <c r="AA157" i="6"/>
  <c r="Z157" i="6"/>
  <c r="Y157" i="6"/>
  <c r="X157" i="6"/>
  <c r="W157" i="6"/>
  <c r="V157" i="6"/>
  <c r="U157" i="6"/>
  <c r="T157" i="6"/>
  <c r="AA156" i="6"/>
  <c r="Z156" i="6"/>
  <c r="Y156" i="6"/>
  <c r="X156" i="6"/>
  <c r="W156" i="6"/>
  <c r="V156" i="6"/>
  <c r="U156" i="6"/>
  <c r="T156" i="6"/>
  <c r="AA155" i="6"/>
  <c r="Z155" i="6"/>
  <c r="Y155" i="6"/>
  <c r="X155" i="6"/>
  <c r="W155" i="6"/>
  <c r="V155" i="6"/>
  <c r="U155" i="6"/>
  <c r="T155" i="6"/>
  <c r="AA154" i="6"/>
  <c r="Z154" i="6"/>
  <c r="Y154" i="6"/>
  <c r="X154" i="6"/>
  <c r="W154" i="6"/>
  <c r="V154" i="6"/>
  <c r="U154" i="6"/>
  <c r="T154" i="6"/>
  <c r="AA153" i="6"/>
  <c r="Z153" i="6"/>
  <c r="Y153" i="6"/>
  <c r="X153" i="6"/>
  <c r="W153" i="6"/>
  <c r="V153" i="6"/>
  <c r="U153" i="6"/>
  <c r="T153" i="6"/>
  <c r="AA152" i="6"/>
  <c r="Z152" i="6"/>
  <c r="Y152" i="6"/>
  <c r="X152" i="6"/>
  <c r="W152" i="6"/>
  <c r="V152" i="6"/>
  <c r="U152" i="6"/>
  <c r="T152" i="6"/>
  <c r="AA151" i="6"/>
  <c r="Z151" i="6"/>
  <c r="Y151" i="6"/>
  <c r="X151" i="6"/>
  <c r="W151" i="6"/>
  <c r="V151" i="6"/>
  <c r="U151" i="6"/>
  <c r="T151" i="6"/>
  <c r="AA150" i="6"/>
  <c r="Z150" i="6"/>
  <c r="Y150" i="6"/>
  <c r="X150" i="6"/>
  <c r="W150" i="6"/>
  <c r="V150" i="6"/>
  <c r="U150" i="6"/>
  <c r="T150" i="6"/>
  <c r="AA149" i="6"/>
  <c r="Z149" i="6"/>
  <c r="Y149" i="6"/>
  <c r="X149" i="6"/>
  <c r="W149" i="6"/>
  <c r="V149" i="6"/>
  <c r="U149" i="6"/>
  <c r="T149" i="6"/>
  <c r="AA148" i="6"/>
  <c r="Z148" i="6"/>
  <c r="Y148" i="6"/>
  <c r="X148" i="6"/>
  <c r="W148" i="6"/>
  <c r="V148" i="6"/>
  <c r="U148" i="6"/>
  <c r="T148" i="6"/>
  <c r="AA147" i="6"/>
  <c r="Z147" i="6"/>
  <c r="Y147" i="6"/>
  <c r="X147" i="6"/>
  <c r="W147" i="6"/>
  <c r="V147" i="6"/>
  <c r="U147" i="6"/>
  <c r="T147" i="6"/>
  <c r="AA146" i="6"/>
  <c r="Z146" i="6"/>
  <c r="Y146" i="6"/>
  <c r="X146" i="6"/>
  <c r="W146" i="6"/>
  <c r="V146" i="6"/>
  <c r="U146" i="6"/>
  <c r="T146" i="6"/>
  <c r="AA145" i="6"/>
  <c r="Z145" i="6"/>
  <c r="Y145" i="6"/>
  <c r="X145" i="6"/>
  <c r="W145" i="6"/>
  <c r="V145" i="6"/>
  <c r="U145" i="6"/>
  <c r="T145" i="6"/>
  <c r="AA144" i="6"/>
  <c r="Z144" i="6"/>
  <c r="Y144" i="6"/>
  <c r="X144" i="6"/>
  <c r="W144" i="6"/>
  <c r="V144" i="6"/>
  <c r="U144" i="6"/>
  <c r="T144" i="6"/>
  <c r="AA143" i="6"/>
  <c r="Z143" i="6"/>
  <c r="Y143" i="6"/>
  <c r="X143" i="6"/>
  <c r="W143" i="6"/>
  <c r="V143" i="6"/>
  <c r="U143" i="6"/>
  <c r="T143" i="6"/>
  <c r="AA142" i="6"/>
  <c r="Z142" i="6"/>
  <c r="Y142" i="6"/>
  <c r="X142" i="6"/>
  <c r="W142" i="6"/>
  <c r="V142" i="6"/>
  <c r="U142" i="6"/>
  <c r="T142" i="6"/>
  <c r="AA141" i="6"/>
  <c r="Z141" i="6"/>
  <c r="Y141" i="6"/>
  <c r="X141" i="6"/>
  <c r="W141" i="6"/>
  <c r="V141" i="6"/>
  <c r="U141" i="6"/>
  <c r="T141" i="6"/>
  <c r="AA140" i="6"/>
  <c r="Z140" i="6"/>
  <c r="Y140" i="6"/>
  <c r="X140" i="6"/>
  <c r="W140" i="6"/>
  <c r="V140" i="6"/>
  <c r="U140" i="6"/>
  <c r="T140" i="6"/>
  <c r="AA139" i="6"/>
  <c r="Z139" i="6"/>
  <c r="Y139" i="6"/>
  <c r="X139" i="6"/>
  <c r="W139" i="6"/>
  <c r="V139" i="6"/>
  <c r="U139" i="6"/>
  <c r="T139" i="6"/>
  <c r="AA138" i="6"/>
  <c r="Z138" i="6"/>
  <c r="Y138" i="6"/>
  <c r="X138" i="6"/>
  <c r="W138" i="6"/>
  <c r="V138" i="6"/>
  <c r="U138" i="6"/>
  <c r="T138" i="6"/>
  <c r="AA137" i="6"/>
  <c r="Z137" i="6"/>
  <c r="Y137" i="6"/>
  <c r="X137" i="6"/>
  <c r="W137" i="6"/>
  <c r="V137" i="6"/>
  <c r="U137" i="6"/>
  <c r="T137" i="6"/>
  <c r="AA136" i="6"/>
  <c r="Z136" i="6"/>
  <c r="Y136" i="6"/>
  <c r="X136" i="6"/>
  <c r="W136" i="6"/>
  <c r="V136" i="6"/>
  <c r="U136" i="6"/>
  <c r="T136" i="6"/>
  <c r="AA135" i="6"/>
  <c r="Z135" i="6"/>
  <c r="Y135" i="6"/>
  <c r="X135" i="6"/>
  <c r="W135" i="6"/>
  <c r="V135" i="6"/>
  <c r="U135" i="6"/>
  <c r="T135" i="6"/>
  <c r="AA134" i="6"/>
  <c r="Z134" i="6"/>
  <c r="Y134" i="6"/>
  <c r="X134" i="6"/>
  <c r="W134" i="6"/>
  <c r="V134" i="6"/>
  <c r="U134" i="6"/>
  <c r="T134" i="6"/>
  <c r="AA133" i="6"/>
  <c r="Z133" i="6"/>
  <c r="Y133" i="6"/>
  <c r="X133" i="6"/>
  <c r="W133" i="6"/>
  <c r="V133" i="6"/>
  <c r="U133" i="6"/>
  <c r="T133" i="6"/>
  <c r="AA132" i="6"/>
  <c r="Z132" i="6"/>
  <c r="Y132" i="6"/>
  <c r="X132" i="6"/>
  <c r="W132" i="6"/>
  <c r="V132" i="6"/>
  <c r="U132" i="6"/>
  <c r="T132" i="6"/>
  <c r="AA131" i="6"/>
  <c r="Z131" i="6"/>
  <c r="Y131" i="6"/>
  <c r="X131" i="6"/>
  <c r="W131" i="6"/>
  <c r="V131" i="6"/>
  <c r="U131" i="6"/>
  <c r="T131" i="6"/>
  <c r="AA130" i="6"/>
  <c r="Z130" i="6"/>
  <c r="Y130" i="6"/>
  <c r="X130" i="6"/>
  <c r="W130" i="6"/>
  <c r="V130" i="6"/>
  <c r="U130" i="6"/>
  <c r="T130" i="6"/>
  <c r="AA129" i="6"/>
  <c r="Z129" i="6"/>
  <c r="Y129" i="6"/>
  <c r="X129" i="6"/>
  <c r="W129" i="6"/>
  <c r="V129" i="6"/>
  <c r="U129" i="6"/>
  <c r="T129" i="6"/>
  <c r="AA128" i="6"/>
  <c r="Z128" i="6"/>
  <c r="Y128" i="6"/>
  <c r="X128" i="6"/>
  <c r="W128" i="6"/>
  <c r="V128" i="6"/>
  <c r="U128" i="6"/>
  <c r="T128" i="6"/>
  <c r="AA127" i="6"/>
  <c r="Z127" i="6"/>
  <c r="Y127" i="6"/>
  <c r="X127" i="6"/>
  <c r="W127" i="6"/>
  <c r="V127" i="6"/>
  <c r="U127" i="6"/>
  <c r="T127" i="6"/>
  <c r="AA126" i="6"/>
  <c r="Z126" i="6"/>
  <c r="Y126" i="6"/>
  <c r="X126" i="6"/>
  <c r="W126" i="6"/>
  <c r="V126" i="6"/>
  <c r="U126" i="6"/>
  <c r="T126" i="6"/>
  <c r="AA125" i="6"/>
  <c r="Z125" i="6"/>
  <c r="Y125" i="6"/>
  <c r="X125" i="6"/>
  <c r="W125" i="6"/>
  <c r="V125" i="6"/>
  <c r="U125" i="6"/>
  <c r="T125" i="6"/>
  <c r="AA124" i="6"/>
  <c r="Z124" i="6"/>
  <c r="Y124" i="6"/>
  <c r="X124" i="6"/>
  <c r="W124" i="6"/>
  <c r="V124" i="6"/>
  <c r="U124" i="6"/>
  <c r="T124" i="6"/>
  <c r="AA123" i="6"/>
  <c r="Z123" i="6"/>
  <c r="Y123" i="6"/>
  <c r="X123" i="6"/>
  <c r="W123" i="6"/>
  <c r="V123" i="6"/>
  <c r="U123" i="6"/>
  <c r="T123" i="6"/>
  <c r="AA122" i="6"/>
  <c r="Z122" i="6"/>
  <c r="Y122" i="6"/>
  <c r="X122" i="6"/>
  <c r="W122" i="6"/>
  <c r="V122" i="6"/>
  <c r="U122" i="6"/>
  <c r="T122" i="6"/>
  <c r="AA121" i="6"/>
  <c r="Z121" i="6"/>
  <c r="Y121" i="6"/>
  <c r="X121" i="6"/>
  <c r="W121" i="6"/>
  <c r="V121" i="6"/>
  <c r="U121" i="6"/>
  <c r="T121" i="6"/>
  <c r="AA120" i="6"/>
  <c r="Z120" i="6"/>
  <c r="Y120" i="6"/>
  <c r="X120" i="6"/>
  <c r="W120" i="6"/>
  <c r="V120" i="6"/>
  <c r="U120" i="6"/>
  <c r="T120" i="6"/>
  <c r="AA119" i="6"/>
  <c r="Z119" i="6"/>
  <c r="Y119" i="6"/>
  <c r="X119" i="6"/>
  <c r="W119" i="6"/>
  <c r="V119" i="6"/>
  <c r="U119" i="6"/>
  <c r="T119" i="6"/>
  <c r="AA118" i="6"/>
  <c r="Z118" i="6"/>
  <c r="Y118" i="6"/>
  <c r="X118" i="6"/>
  <c r="W118" i="6"/>
  <c r="V118" i="6"/>
  <c r="U118" i="6"/>
  <c r="T118" i="6"/>
  <c r="AA117" i="6"/>
  <c r="Z117" i="6"/>
  <c r="Y117" i="6"/>
  <c r="X117" i="6"/>
  <c r="W117" i="6"/>
  <c r="V117" i="6"/>
  <c r="U117" i="6"/>
  <c r="T117" i="6"/>
  <c r="AA116" i="6"/>
  <c r="Z116" i="6"/>
  <c r="Y116" i="6"/>
  <c r="X116" i="6"/>
  <c r="W116" i="6"/>
  <c r="V116" i="6"/>
  <c r="U116" i="6"/>
  <c r="T116" i="6"/>
  <c r="AA115" i="6"/>
  <c r="Z115" i="6"/>
  <c r="Y115" i="6"/>
  <c r="X115" i="6"/>
  <c r="W115" i="6"/>
  <c r="V115" i="6"/>
  <c r="U115" i="6"/>
  <c r="T115" i="6"/>
  <c r="AA114" i="6"/>
  <c r="Z114" i="6"/>
  <c r="Y114" i="6"/>
  <c r="X114" i="6"/>
  <c r="W114" i="6"/>
  <c r="V114" i="6"/>
  <c r="U114" i="6"/>
  <c r="T114" i="6"/>
  <c r="AA113" i="6"/>
  <c r="Z113" i="6"/>
  <c r="Y113" i="6"/>
  <c r="X113" i="6"/>
  <c r="W113" i="6"/>
  <c r="V113" i="6"/>
  <c r="U113" i="6"/>
  <c r="T113" i="6"/>
  <c r="AA112" i="6"/>
  <c r="Z112" i="6"/>
  <c r="Y112" i="6"/>
  <c r="X112" i="6"/>
  <c r="W112" i="6"/>
  <c r="V112" i="6"/>
  <c r="U112" i="6"/>
  <c r="T112" i="6"/>
  <c r="AA111" i="6"/>
  <c r="Z111" i="6"/>
  <c r="Y111" i="6"/>
  <c r="X111" i="6"/>
  <c r="W111" i="6"/>
  <c r="V111" i="6"/>
  <c r="U111" i="6"/>
  <c r="T111" i="6"/>
  <c r="AA110" i="6"/>
  <c r="Z110" i="6"/>
  <c r="Y110" i="6"/>
  <c r="X110" i="6"/>
  <c r="W110" i="6"/>
  <c r="V110" i="6"/>
  <c r="U110" i="6"/>
  <c r="T110" i="6"/>
  <c r="AA109" i="6"/>
  <c r="Z109" i="6"/>
  <c r="Y109" i="6"/>
  <c r="X109" i="6"/>
  <c r="W109" i="6"/>
  <c r="V109" i="6"/>
  <c r="U109" i="6"/>
  <c r="T109" i="6"/>
  <c r="AA108" i="6"/>
  <c r="Z108" i="6"/>
  <c r="Y108" i="6"/>
  <c r="X108" i="6"/>
  <c r="W108" i="6"/>
  <c r="V108" i="6"/>
  <c r="U108" i="6"/>
  <c r="T108" i="6"/>
  <c r="AA107" i="6"/>
  <c r="Z107" i="6"/>
  <c r="Y107" i="6"/>
  <c r="X107" i="6"/>
  <c r="W107" i="6"/>
  <c r="V107" i="6"/>
  <c r="U107" i="6"/>
  <c r="T107" i="6"/>
  <c r="AA106" i="6"/>
  <c r="Z106" i="6"/>
  <c r="Y106" i="6"/>
  <c r="X106" i="6"/>
  <c r="W106" i="6"/>
  <c r="V106" i="6"/>
  <c r="U106" i="6"/>
  <c r="T106" i="6"/>
  <c r="AA105" i="6"/>
  <c r="Z105" i="6"/>
  <c r="Y105" i="6"/>
  <c r="X105" i="6"/>
  <c r="W105" i="6"/>
  <c r="V105" i="6"/>
  <c r="U105" i="6"/>
  <c r="T105" i="6"/>
  <c r="AA104" i="6"/>
  <c r="Z104" i="6"/>
  <c r="Y104" i="6"/>
  <c r="X104" i="6"/>
  <c r="W104" i="6"/>
  <c r="V104" i="6"/>
  <c r="U104" i="6"/>
  <c r="T104" i="6"/>
  <c r="AA103" i="6"/>
  <c r="Z103" i="6"/>
  <c r="Y103" i="6"/>
  <c r="X103" i="6"/>
  <c r="W103" i="6"/>
  <c r="V103" i="6"/>
  <c r="U103" i="6"/>
  <c r="T103" i="6"/>
  <c r="AA102" i="6"/>
  <c r="Z102" i="6"/>
  <c r="Y102" i="6"/>
  <c r="X102" i="6"/>
  <c r="W102" i="6"/>
  <c r="V102" i="6"/>
  <c r="U102" i="6"/>
  <c r="T102" i="6"/>
  <c r="AA101" i="6"/>
  <c r="Z101" i="6"/>
  <c r="Y101" i="6"/>
  <c r="X101" i="6"/>
  <c r="W101" i="6"/>
  <c r="V101" i="6"/>
  <c r="U101" i="6"/>
  <c r="T101" i="6"/>
  <c r="AA100" i="6"/>
  <c r="Z100" i="6"/>
  <c r="Y100" i="6"/>
  <c r="X100" i="6"/>
  <c r="W100" i="6"/>
  <c r="V100" i="6"/>
  <c r="U100" i="6"/>
  <c r="T100" i="6"/>
  <c r="AA99" i="6"/>
  <c r="Z99" i="6"/>
  <c r="Y99" i="6"/>
  <c r="X99" i="6"/>
  <c r="W99" i="6"/>
  <c r="V99" i="6"/>
  <c r="U99" i="6"/>
  <c r="T99" i="6"/>
  <c r="AA98" i="6"/>
  <c r="Z98" i="6"/>
  <c r="Y98" i="6"/>
  <c r="X98" i="6"/>
  <c r="W98" i="6"/>
  <c r="V98" i="6"/>
  <c r="U98" i="6"/>
  <c r="T98" i="6"/>
  <c r="AA97" i="6"/>
  <c r="Z97" i="6"/>
  <c r="Y97" i="6"/>
  <c r="X97" i="6"/>
  <c r="W97" i="6"/>
  <c r="V97" i="6"/>
  <c r="U97" i="6"/>
  <c r="T97" i="6"/>
  <c r="AA96" i="6"/>
  <c r="Z96" i="6"/>
  <c r="Y96" i="6"/>
  <c r="X96" i="6"/>
  <c r="W96" i="6"/>
  <c r="V96" i="6"/>
  <c r="U96" i="6"/>
  <c r="T96" i="6"/>
  <c r="AA95" i="6"/>
  <c r="Z95" i="6"/>
  <c r="Y95" i="6"/>
  <c r="X95" i="6"/>
  <c r="W95" i="6"/>
  <c r="V95" i="6"/>
  <c r="U95" i="6"/>
  <c r="T95" i="6"/>
  <c r="AA94" i="6"/>
  <c r="Z94" i="6"/>
  <c r="Y94" i="6"/>
  <c r="X94" i="6"/>
  <c r="W94" i="6"/>
  <c r="V94" i="6"/>
  <c r="U94" i="6"/>
  <c r="T94" i="6"/>
  <c r="AA93" i="6"/>
  <c r="Z93" i="6"/>
  <c r="Y93" i="6"/>
  <c r="X93" i="6"/>
  <c r="W93" i="6"/>
  <c r="V93" i="6"/>
  <c r="U93" i="6"/>
  <c r="T93" i="6"/>
  <c r="AA92" i="6"/>
  <c r="Z92" i="6"/>
  <c r="Y92" i="6"/>
  <c r="X92" i="6"/>
  <c r="W92" i="6"/>
  <c r="V92" i="6"/>
  <c r="U92" i="6"/>
  <c r="T92" i="6"/>
  <c r="AA91" i="6"/>
  <c r="Z91" i="6"/>
  <c r="Y91" i="6"/>
  <c r="X91" i="6"/>
  <c r="W91" i="6"/>
  <c r="V91" i="6"/>
  <c r="U91" i="6"/>
  <c r="T91" i="6"/>
  <c r="AA90" i="6"/>
  <c r="Z90" i="6"/>
  <c r="Y90" i="6"/>
  <c r="X90" i="6"/>
  <c r="W90" i="6"/>
  <c r="V90" i="6"/>
  <c r="U90" i="6"/>
  <c r="T90" i="6"/>
  <c r="AA89" i="6"/>
  <c r="Z89" i="6"/>
  <c r="Y89" i="6"/>
  <c r="X89" i="6"/>
  <c r="W89" i="6"/>
  <c r="V89" i="6"/>
  <c r="U89" i="6"/>
  <c r="T89" i="6"/>
  <c r="AA88" i="6"/>
  <c r="Z88" i="6"/>
  <c r="Y88" i="6"/>
  <c r="X88" i="6"/>
  <c r="W88" i="6"/>
  <c r="V88" i="6"/>
  <c r="U88" i="6"/>
  <c r="T88" i="6"/>
  <c r="AA87" i="6"/>
  <c r="Z87" i="6"/>
  <c r="Y87" i="6"/>
  <c r="X87" i="6"/>
  <c r="W87" i="6"/>
  <c r="V87" i="6"/>
  <c r="U87" i="6"/>
  <c r="T87" i="6"/>
  <c r="AA86" i="6"/>
  <c r="Z86" i="6"/>
  <c r="Y86" i="6"/>
  <c r="X86" i="6"/>
  <c r="W86" i="6"/>
  <c r="V86" i="6"/>
  <c r="U86" i="6"/>
  <c r="T86" i="6"/>
  <c r="AA85" i="6"/>
  <c r="Z85" i="6"/>
  <c r="Y85" i="6"/>
  <c r="X85" i="6"/>
  <c r="W85" i="6"/>
  <c r="V85" i="6"/>
  <c r="U85" i="6"/>
  <c r="T85" i="6"/>
  <c r="AA84" i="6"/>
  <c r="Z84" i="6"/>
  <c r="Y84" i="6"/>
  <c r="X84" i="6"/>
  <c r="W84" i="6"/>
  <c r="V84" i="6"/>
  <c r="U84" i="6"/>
  <c r="T84" i="6"/>
  <c r="AA83" i="6"/>
  <c r="Z83" i="6"/>
  <c r="Y83" i="6"/>
  <c r="X83" i="6"/>
  <c r="W83" i="6"/>
  <c r="V83" i="6"/>
  <c r="U83" i="6"/>
  <c r="T83" i="6"/>
  <c r="AA82" i="6"/>
  <c r="Z82" i="6"/>
  <c r="Y82" i="6"/>
  <c r="X82" i="6"/>
  <c r="W82" i="6"/>
  <c r="V82" i="6"/>
  <c r="U82" i="6"/>
  <c r="T82" i="6"/>
  <c r="AA81" i="6"/>
  <c r="Z81" i="6"/>
  <c r="Y81" i="6"/>
  <c r="X81" i="6"/>
  <c r="W81" i="6"/>
  <c r="V81" i="6"/>
  <c r="U81" i="6"/>
  <c r="T81" i="6"/>
  <c r="AA80" i="6"/>
  <c r="Z80" i="6"/>
  <c r="Y80" i="6"/>
  <c r="X80" i="6"/>
  <c r="W80" i="6"/>
  <c r="V80" i="6"/>
  <c r="U80" i="6"/>
  <c r="T80" i="6"/>
  <c r="AA79" i="6"/>
  <c r="Z79" i="6"/>
  <c r="Y79" i="6"/>
  <c r="X79" i="6"/>
  <c r="W79" i="6"/>
  <c r="V79" i="6"/>
  <c r="U79" i="6"/>
  <c r="T79" i="6"/>
  <c r="AA78" i="6"/>
  <c r="Z78" i="6"/>
  <c r="Y78" i="6"/>
  <c r="X78" i="6"/>
  <c r="W78" i="6"/>
  <c r="V78" i="6"/>
  <c r="U78" i="6"/>
  <c r="T78" i="6"/>
  <c r="AA77" i="6"/>
  <c r="Z77" i="6"/>
  <c r="Y77" i="6"/>
  <c r="X77" i="6"/>
  <c r="W77" i="6"/>
  <c r="V77" i="6"/>
  <c r="U77" i="6"/>
  <c r="T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AA74" i="6"/>
  <c r="Z74" i="6"/>
  <c r="Y74" i="6"/>
  <c r="X74" i="6"/>
  <c r="W74" i="6"/>
  <c r="V74" i="6"/>
  <c r="U74" i="6"/>
  <c r="T74" i="6"/>
  <c r="AA73" i="6"/>
  <c r="Z73" i="6"/>
  <c r="Y73" i="6"/>
  <c r="X73" i="6"/>
  <c r="W73" i="6"/>
  <c r="V73" i="6"/>
  <c r="U73" i="6"/>
  <c r="T73" i="6"/>
  <c r="AA72" i="6"/>
  <c r="Z72" i="6"/>
  <c r="Y72" i="6"/>
  <c r="X72" i="6"/>
  <c r="W72" i="6"/>
  <c r="V72" i="6"/>
  <c r="U72" i="6"/>
  <c r="T72" i="6"/>
  <c r="AA71" i="6"/>
  <c r="Z71" i="6"/>
  <c r="Y71" i="6"/>
  <c r="X71" i="6"/>
  <c r="W71" i="6"/>
  <c r="V71" i="6"/>
  <c r="U71" i="6"/>
  <c r="T71" i="6"/>
  <c r="AA70" i="6"/>
  <c r="Z70" i="6"/>
  <c r="Y70" i="6"/>
  <c r="X70" i="6"/>
  <c r="W70" i="6"/>
  <c r="V70" i="6"/>
  <c r="U70" i="6"/>
  <c r="T70" i="6"/>
  <c r="AA69" i="6"/>
  <c r="Z69" i="6"/>
  <c r="Y69" i="6"/>
  <c r="X69" i="6"/>
  <c r="W69" i="6"/>
  <c r="V69" i="6"/>
  <c r="U69" i="6"/>
  <c r="T69" i="6"/>
  <c r="AA68" i="6"/>
  <c r="Z68" i="6"/>
  <c r="Y68" i="6"/>
  <c r="X68" i="6"/>
  <c r="W68" i="6"/>
  <c r="V68" i="6"/>
  <c r="U68" i="6"/>
  <c r="T68" i="6"/>
  <c r="AA67" i="6"/>
  <c r="Z67" i="6"/>
  <c r="Y67" i="6"/>
  <c r="X67" i="6"/>
  <c r="W67" i="6"/>
  <c r="V67" i="6"/>
  <c r="U67" i="6"/>
  <c r="T67" i="6"/>
  <c r="AA66" i="6"/>
  <c r="Z66" i="6"/>
  <c r="Y66" i="6"/>
  <c r="X66" i="6"/>
  <c r="W66" i="6"/>
  <c r="V66" i="6"/>
  <c r="U66" i="6"/>
  <c r="T66" i="6"/>
  <c r="AA65" i="6"/>
  <c r="Z65" i="6"/>
  <c r="Y65" i="6"/>
  <c r="X65" i="6"/>
  <c r="W65" i="6"/>
  <c r="V65" i="6"/>
  <c r="U65" i="6"/>
  <c r="T65" i="6"/>
  <c r="AA64" i="6"/>
  <c r="Z64" i="6"/>
  <c r="Y64" i="6"/>
  <c r="X64" i="6"/>
  <c r="W64" i="6"/>
  <c r="V64" i="6"/>
  <c r="U64" i="6"/>
  <c r="T64" i="6"/>
  <c r="AA63" i="6"/>
  <c r="Z63" i="6"/>
  <c r="Y63" i="6"/>
  <c r="X63" i="6"/>
  <c r="W63" i="6"/>
  <c r="V63" i="6"/>
  <c r="U63" i="6"/>
  <c r="T63" i="6"/>
  <c r="AA62" i="6"/>
  <c r="Z62" i="6"/>
  <c r="Y62" i="6"/>
  <c r="X62" i="6"/>
  <c r="W62" i="6"/>
  <c r="V62" i="6"/>
  <c r="U62" i="6"/>
  <c r="T62" i="6"/>
  <c r="AA61" i="6"/>
  <c r="Z61" i="6"/>
  <c r="Y61" i="6"/>
  <c r="X61" i="6"/>
  <c r="W61" i="6"/>
  <c r="V61" i="6"/>
  <c r="U61" i="6"/>
  <c r="T61" i="6"/>
  <c r="AA60" i="6"/>
  <c r="Z60" i="6"/>
  <c r="Y60" i="6"/>
  <c r="X60" i="6"/>
  <c r="W60" i="6"/>
  <c r="V60" i="6"/>
  <c r="U60" i="6"/>
  <c r="T60" i="6"/>
  <c r="AA59" i="6"/>
  <c r="Z59" i="6"/>
  <c r="Y59" i="6"/>
  <c r="X59" i="6"/>
  <c r="W59" i="6"/>
  <c r="V59" i="6"/>
  <c r="U59" i="6"/>
  <c r="T59" i="6"/>
  <c r="AA58" i="6"/>
  <c r="Z58" i="6"/>
  <c r="Y58" i="6"/>
  <c r="X58" i="6"/>
  <c r="W58" i="6"/>
  <c r="V58" i="6"/>
  <c r="U58" i="6"/>
  <c r="T58" i="6"/>
  <c r="AA57" i="6"/>
  <c r="Z57" i="6"/>
  <c r="Y57" i="6"/>
  <c r="X57" i="6"/>
  <c r="W57" i="6"/>
  <c r="V57" i="6"/>
  <c r="U57" i="6"/>
  <c r="T57" i="6"/>
  <c r="AA56" i="6"/>
  <c r="Z56" i="6"/>
  <c r="Y56" i="6"/>
  <c r="X56" i="6"/>
  <c r="W56" i="6"/>
  <c r="V56" i="6"/>
  <c r="U56" i="6"/>
  <c r="T56" i="6"/>
  <c r="AA55" i="6"/>
  <c r="Z55" i="6"/>
  <c r="Y55" i="6"/>
  <c r="X55" i="6"/>
  <c r="W55" i="6"/>
  <c r="V55" i="6"/>
  <c r="U55" i="6"/>
  <c r="T55" i="6"/>
  <c r="AA54" i="6"/>
  <c r="Z54" i="6"/>
  <c r="Y54" i="6"/>
  <c r="X54" i="6"/>
  <c r="W54" i="6"/>
  <c r="V54" i="6"/>
  <c r="U54" i="6"/>
  <c r="T54" i="6"/>
  <c r="AA53" i="6"/>
  <c r="Z53" i="6"/>
  <c r="Y53" i="6"/>
  <c r="X53" i="6"/>
  <c r="W53" i="6"/>
  <c r="V53" i="6"/>
  <c r="U53" i="6"/>
  <c r="T53" i="6"/>
  <c r="AA52" i="6"/>
  <c r="Z52" i="6"/>
  <c r="Y52" i="6"/>
  <c r="X52" i="6"/>
  <c r="W52" i="6"/>
  <c r="V52" i="6"/>
  <c r="U52" i="6"/>
  <c r="T52" i="6"/>
  <c r="AA51" i="6"/>
  <c r="Z51" i="6"/>
  <c r="Y51" i="6"/>
  <c r="X51" i="6"/>
  <c r="W51" i="6"/>
  <c r="V51" i="6"/>
  <c r="U51" i="6"/>
  <c r="T51" i="6"/>
  <c r="AA50" i="6"/>
  <c r="Z50" i="6"/>
  <c r="Y50" i="6"/>
  <c r="X50" i="6"/>
  <c r="W50" i="6"/>
  <c r="V50" i="6"/>
  <c r="U50" i="6"/>
  <c r="T50" i="6"/>
  <c r="AA49" i="6"/>
  <c r="Z49" i="6"/>
  <c r="Y49" i="6"/>
  <c r="X49" i="6"/>
  <c r="W49" i="6"/>
  <c r="V49" i="6"/>
  <c r="U49" i="6"/>
  <c r="T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AA46" i="6"/>
  <c r="Z46" i="6"/>
  <c r="Y46" i="6"/>
  <c r="X46" i="6"/>
  <c r="W46" i="6"/>
  <c r="V46" i="6"/>
  <c r="U46" i="6"/>
  <c r="T46" i="6"/>
  <c r="AA45" i="6"/>
  <c r="Z45" i="6"/>
  <c r="Y45" i="6"/>
  <c r="X45" i="6"/>
  <c r="W45" i="6"/>
  <c r="V45" i="6"/>
  <c r="U45" i="6"/>
  <c r="T45" i="6"/>
  <c r="AA44" i="6"/>
  <c r="Z44" i="6"/>
  <c r="Y44" i="6"/>
  <c r="X44" i="6"/>
  <c r="W44" i="6"/>
  <c r="V44" i="6"/>
  <c r="U44" i="6"/>
  <c r="T44" i="6"/>
  <c r="AA43" i="6"/>
  <c r="Z43" i="6"/>
  <c r="Y43" i="6"/>
  <c r="X43" i="6"/>
  <c r="W43" i="6"/>
  <c r="V43" i="6"/>
  <c r="U43" i="6"/>
  <c r="T43" i="6"/>
  <c r="AA42" i="6"/>
  <c r="Z42" i="6"/>
  <c r="Y42" i="6"/>
  <c r="X42" i="6"/>
  <c r="W42" i="6"/>
  <c r="V42" i="6"/>
  <c r="U42" i="6"/>
  <c r="T42" i="6"/>
  <c r="AA41" i="6"/>
  <c r="Z41" i="6"/>
  <c r="Y41" i="6"/>
  <c r="X41" i="6"/>
  <c r="W41" i="6"/>
  <c r="V41" i="6"/>
  <c r="U41" i="6"/>
  <c r="T41" i="6"/>
  <c r="AA40" i="6"/>
  <c r="Z40" i="6"/>
  <c r="Y40" i="6"/>
  <c r="X40" i="6"/>
  <c r="W40" i="6"/>
  <c r="V40" i="6"/>
  <c r="U40" i="6"/>
  <c r="T40" i="6"/>
  <c r="AA39" i="6"/>
  <c r="Z39" i="6"/>
  <c r="Y39" i="6"/>
  <c r="X39" i="6"/>
  <c r="W39" i="6"/>
  <c r="V39" i="6"/>
  <c r="U39" i="6"/>
  <c r="T39" i="6"/>
  <c r="AA38" i="6"/>
  <c r="Z38" i="6"/>
  <c r="Y38" i="6"/>
  <c r="X38" i="6"/>
  <c r="W38" i="6"/>
  <c r="V38" i="6"/>
  <c r="U38" i="6"/>
  <c r="T38" i="6"/>
  <c r="AA37" i="6"/>
  <c r="Z37" i="6"/>
  <c r="Y37" i="6"/>
  <c r="X37" i="6"/>
  <c r="W37" i="6"/>
  <c r="V37" i="6"/>
  <c r="U37" i="6"/>
  <c r="T37" i="6"/>
  <c r="AA36" i="6"/>
  <c r="Z36" i="6"/>
  <c r="Y36" i="6"/>
  <c r="X36" i="6"/>
  <c r="W36" i="6"/>
  <c r="V36" i="6"/>
  <c r="U36" i="6"/>
  <c r="T36" i="6"/>
  <c r="AA35" i="6"/>
  <c r="Z35" i="6"/>
  <c r="Y35" i="6"/>
  <c r="X35" i="6"/>
  <c r="W35" i="6"/>
  <c r="V35" i="6"/>
  <c r="U35" i="6"/>
  <c r="T35" i="6"/>
  <c r="AA34" i="6"/>
  <c r="Z34" i="6"/>
  <c r="Y34" i="6"/>
  <c r="X34" i="6"/>
  <c r="W34" i="6"/>
  <c r="V34" i="6"/>
  <c r="U34" i="6"/>
  <c r="T34" i="6"/>
  <c r="AA33" i="6"/>
  <c r="Z33" i="6"/>
  <c r="Y33" i="6"/>
  <c r="X33" i="6"/>
  <c r="W33" i="6"/>
  <c r="V33" i="6"/>
  <c r="U33" i="6"/>
  <c r="T33" i="6"/>
  <c r="AA32" i="6"/>
  <c r="Z32" i="6"/>
  <c r="Y32" i="6"/>
  <c r="X32" i="6"/>
  <c r="W32" i="6"/>
  <c r="V32" i="6"/>
  <c r="U32" i="6"/>
  <c r="T32" i="6"/>
  <c r="AA31" i="6"/>
  <c r="Z31" i="6"/>
  <c r="Y31" i="6"/>
  <c r="X31" i="6"/>
  <c r="W31" i="6"/>
  <c r="V31" i="6"/>
  <c r="U31" i="6"/>
  <c r="T31" i="6"/>
  <c r="AA30" i="6"/>
  <c r="Z30" i="6"/>
  <c r="Y30" i="6"/>
  <c r="X30" i="6"/>
  <c r="W30" i="6"/>
  <c r="V30" i="6"/>
  <c r="U30" i="6"/>
  <c r="T30" i="6"/>
  <c r="AA29" i="6"/>
  <c r="Z29" i="6"/>
  <c r="Y29" i="6"/>
  <c r="X29" i="6"/>
  <c r="W29" i="6"/>
  <c r="V29" i="6"/>
  <c r="U29" i="6"/>
  <c r="T29" i="6"/>
  <c r="AA28" i="6"/>
  <c r="Z28" i="6"/>
  <c r="Y28" i="6"/>
  <c r="X28" i="6"/>
  <c r="W28" i="6"/>
  <c r="V28" i="6"/>
  <c r="U28" i="6"/>
  <c r="T28" i="6"/>
  <c r="AA27" i="6"/>
  <c r="Z27" i="6"/>
  <c r="Y27" i="6"/>
  <c r="X27" i="6"/>
  <c r="W27" i="6"/>
  <c r="V27" i="6"/>
  <c r="U27" i="6"/>
  <c r="T27" i="6"/>
  <c r="AA26" i="6"/>
  <c r="Z26" i="6"/>
  <c r="Y26" i="6"/>
  <c r="X26" i="6"/>
  <c r="W26" i="6"/>
  <c r="V26" i="6"/>
  <c r="U26" i="6"/>
  <c r="T26" i="6"/>
  <c r="AA25" i="6"/>
  <c r="Z25" i="6"/>
  <c r="Y25" i="6"/>
  <c r="X25" i="6"/>
  <c r="W25" i="6"/>
  <c r="V25" i="6"/>
  <c r="U25" i="6"/>
  <c r="T25" i="6"/>
  <c r="AA24" i="6"/>
  <c r="Z24" i="6"/>
  <c r="Y24" i="6"/>
  <c r="X24" i="6"/>
  <c r="W24" i="6"/>
  <c r="V24" i="6"/>
  <c r="U24" i="6"/>
  <c r="T24" i="6"/>
  <c r="AA23" i="6"/>
  <c r="Z23" i="6"/>
  <c r="Y23" i="6"/>
  <c r="X23" i="6"/>
  <c r="W23" i="6"/>
  <c r="V23" i="6"/>
  <c r="U23" i="6"/>
  <c r="T23" i="6"/>
  <c r="AA22" i="6"/>
  <c r="Z22" i="6"/>
  <c r="Y22" i="6"/>
  <c r="X22" i="6"/>
  <c r="W22" i="6"/>
  <c r="V22" i="6"/>
  <c r="U22" i="6"/>
  <c r="T22" i="6"/>
  <c r="AA21" i="6"/>
  <c r="Z21" i="6"/>
  <c r="Y21" i="6"/>
  <c r="X21" i="6"/>
  <c r="W21" i="6"/>
  <c r="V21" i="6"/>
  <c r="U21" i="6"/>
  <c r="T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AA18" i="6"/>
  <c r="Z18" i="6"/>
  <c r="Y18" i="6"/>
  <c r="X18" i="6"/>
  <c r="W18" i="6"/>
  <c r="V18" i="6"/>
  <c r="U18" i="6"/>
  <c r="T18" i="6"/>
  <c r="AA17" i="6"/>
  <c r="Z17" i="6"/>
  <c r="Y17" i="6"/>
  <c r="X17" i="6"/>
  <c r="W17" i="6"/>
  <c r="V17" i="6"/>
  <c r="U17" i="6"/>
  <c r="T17" i="6"/>
  <c r="AA16" i="6"/>
  <c r="Z16" i="6"/>
  <c r="Y16" i="6"/>
  <c r="X16" i="6"/>
  <c r="W16" i="6"/>
  <c r="V16" i="6"/>
  <c r="U16" i="6"/>
  <c r="T16" i="6"/>
  <c r="AA15" i="6"/>
  <c r="Z15" i="6"/>
  <c r="Y15" i="6"/>
  <c r="X15" i="6"/>
  <c r="W15" i="6"/>
  <c r="V15" i="6"/>
  <c r="U15" i="6"/>
  <c r="T15" i="6"/>
  <c r="AA14" i="6"/>
  <c r="Z14" i="6"/>
  <c r="Y14" i="6"/>
  <c r="X14" i="6"/>
  <c r="W14" i="6"/>
  <c r="V14" i="6"/>
  <c r="U14" i="6"/>
  <c r="T14" i="6"/>
  <c r="AA13" i="6"/>
  <c r="Z13" i="6"/>
  <c r="Y13" i="6"/>
  <c r="X13" i="6"/>
  <c r="W13" i="6"/>
  <c r="V13" i="6"/>
  <c r="U13" i="6"/>
  <c r="T13" i="6"/>
  <c r="AA12" i="6"/>
  <c r="Z12" i="6"/>
  <c r="Y12" i="6"/>
  <c r="X12" i="6"/>
  <c r="W12" i="6"/>
  <c r="V12" i="6"/>
  <c r="U12" i="6"/>
  <c r="T12" i="6"/>
  <c r="AA11" i="6"/>
  <c r="Z11" i="6"/>
  <c r="Y11" i="6"/>
  <c r="X11" i="6"/>
  <c r="W11" i="6"/>
  <c r="V11" i="6"/>
  <c r="U11" i="6"/>
  <c r="T11" i="6"/>
  <c r="AA10" i="6"/>
  <c r="Z10" i="6"/>
  <c r="Y10" i="6"/>
  <c r="X10" i="6"/>
  <c r="W10" i="6"/>
  <c r="V10" i="6"/>
  <c r="U10" i="6"/>
  <c r="T10" i="6"/>
  <c r="AA9" i="6"/>
  <c r="Z9" i="6"/>
  <c r="Y9" i="6"/>
  <c r="X9" i="6"/>
  <c r="W9" i="6"/>
  <c r="V9" i="6"/>
  <c r="U9" i="6"/>
  <c r="T9" i="6"/>
  <c r="AA8" i="6"/>
  <c r="Z8" i="6"/>
  <c r="Y8" i="6"/>
  <c r="X8" i="6"/>
  <c r="W8" i="6"/>
  <c r="V8" i="6"/>
  <c r="U8" i="6"/>
  <c r="T8" i="6"/>
  <c r="AA7" i="6"/>
  <c r="Z7" i="6"/>
  <c r="Y7" i="6"/>
  <c r="X7" i="6"/>
  <c r="W7" i="6"/>
  <c r="V7" i="6"/>
  <c r="U7" i="6"/>
  <c r="T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N8" i="1" l="1"/>
  <c r="CB15" i="5" l="1"/>
  <c r="CA15" i="5"/>
  <c r="CA9" i="5" l="1"/>
  <c r="CB9" i="5" s="1"/>
  <c r="CC9" i="5"/>
  <c r="CA10" i="5"/>
  <c r="CB10" i="5" s="1"/>
  <c r="CA11" i="5"/>
  <c r="CC11" i="5" s="1"/>
  <c r="CB11" i="5"/>
  <c r="CA12" i="5"/>
  <c r="CB12" i="5"/>
  <c r="CC12" i="5"/>
  <c r="CA13" i="5"/>
  <c r="CB13" i="5" s="1"/>
  <c r="CC13" i="5"/>
  <c r="CA14" i="5"/>
  <c r="CB14" i="5" s="1"/>
  <c r="CC15" i="5"/>
  <c r="CA16" i="5"/>
  <c r="CB16" i="5"/>
  <c r="CC16" i="5"/>
  <c r="CA17" i="5"/>
  <c r="CB17" i="5" s="1"/>
  <c r="CC17" i="5"/>
  <c r="CA18" i="5"/>
  <c r="CB18" i="5" s="1"/>
  <c r="CA19" i="5"/>
  <c r="CC19" i="5" s="1"/>
  <c r="CB19" i="5"/>
  <c r="CA20" i="5"/>
  <c r="CB20" i="5"/>
  <c r="CC20" i="5"/>
  <c r="CA21" i="5"/>
  <c r="CB21" i="5" s="1"/>
  <c r="CC21" i="5"/>
  <c r="CA22" i="5"/>
  <c r="CB22" i="5" s="1"/>
  <c r="CA23" i="5"/>
  <c r="CC23" i="5" s="1"/>
  <c r="CB23" i="5"/>
  <c r="CA24" i="5"/>
  <c r="CB24" i="5"/>
  <c r="CC24" i="5"/>
  <c r="CA25" i="5"/>
  <c r="CB25" i="5"/>
  <c r="CC25" i="5"/>
  <c r="CA26" i="5"/>
  <c r="CB26" i="5" s="1"/>
  <c r="CA27" i="5"/>
  <c r="CC27" i="5" s="1"/>
  <c r="CB27" i="5"/>
  <c r="CA28" i="5"/>
  <c r="CB28" i="5"/>
  <c r="CC28" i="5"/>
  <c r="CA29" i="5"/>
  <c r="CB29" i="5"/>
  <c r="CC29" i="5"/>
  <c r="CA30" i="5"/>
  <c r="CB30" i="5" s="1"/>
  <c r="CA31" i="5"/>
  <c r="CC31" i="5" s="1"/>
  <c r="CB31" i="5"/>
  <c r="CA32" i="5"/>
  <c r="CB32" i="5" s="1"/>
  <c r="CA33" i="5"/>
  <c r="CB33" i="5"/>
  <c r="CC33" i="5"/>
  <c r="CA34" i="5"/>
  <c r="CB34" i="5" s="1"/>
  <c r="CA35" i="5"/>
  <c r="CC35" i="5" s="1"/>
  <c r="CB35" i="5"/>
  <c r="CA36" i="5"/>
  <c r="CB36" i="5"/>
  <c r="CC36" i="5"/>
  <c r="CA37" i="5"/>
  <c r="CB37" i="5"/>
  <c r="CC37" i="5"/>
  <c r="CA38" i="5"/>
  <c r="CB38" i="5" s="1"/>
  <c r="CA39" i="5"/>
  <c r="CC39" i="5" s="1"/>
  <c r="CB39" i="5"/>
  <c r="CA40" i="5"/>
  <c r="CB40" i="5"/>
  <c r="CC40" i="5"/>
  <c r="CA41" i="5"/>
  <c r="CB41" i="5"/>
  <c r="CC41" i="5"/>
  <c r="CA42" i="5"/>
  <c r="CB42" i="5" s="1"/>
  <c r="CA43" i="5"/>
  <c r="CC43" i="5" s="1"/>
  <c r="CB43" i="5"/>
  <c r="CA44" i="5"/>
  <c r="CB44" i="5"/>
  <c r="CC44" i="5"/>
  <c r="CA45" i="5"/>
  <c r="CB45" i="5"/>
  <c r="CC45" i="5"/>
  <c r="CA46" i="5"/>
  <c r="CB46" i="5" s="1"/>
  <c r="CA47" i="5"/>
  <c r="CC47" i="5" s="1"/>
  <c r="CB47" i="5"/>
  <c r="CA48" i="5"/>
  <c r="CB48" i="5"/>
  <c r="CC48" i="5"/>
  <c r="CA49" i="5"/>
  <c r="CB49" i="5"/>
  <c r="CC49" i="5"/>
  <c r="CA50" i="5"/>
  <c r="CB50" i="5" s="1"/>
  <c r="CA51" i="5"/>
  <c r="CC51" i="5" s="1"/>
  <c r="CB51" i="5"/>
  <c r="CA52" i="5"/>
  <c r="CB52" i="5" s="1"/>
  <c r="CC52" i="5"/>
  <c r="CA53" i="5"/>
  <c r="CB53" i="5"/>
  <c r="CC53" i="5"/>
  <c r="CA54" i="5"/>
  <c r="CB54" i="5" s="1"/>
  <c r="CA55" i="5"/>
  <c r="CC55" i="5" s="1"/>
  <c r="CA56" i="5"/>
  <c r="CB56" i="5"/>
  <c r="CC56" i="5"/>
  <c r="CA57" i="5"/>
  <c r="CB57" i="5"/>
  <c r="CC57" i="5"/>
  <c r="CA58" i="5"/>
  <c r="CB58" i="5" s="1"/>
  <c r="CA59" i="5"/>
  <c r="CC59" i="5" s="1"/>
  <c r="CB59" i="5"/>
  <c r="CA60" i="5"/>
  <c r="CB60" i="5"/>
  <c r="CC60" i="5"/>
  <c r="CA61" i="5"/>
  <c r="CB61" i="5"/>
  <c r="CC61" i="5"/>
  <c r="CA62" i="5"/>
  <c r="CB62" i="5" s="1"/>
  <c r="CA63" i="5"/>
  <c r="CC63" i="5" s="1"/>
  <c r="CB63" i="5"/>
  <c r="CA64" i="5"/>
  <c r="CB64" i="5"/>
  <c r="CC64" i="5"/>
  <c r="CA65" i="5"/>
  <c r="CB65" i="5"/>
  <c r="CC65" i="5"/>
  <c r="CA66" i="5"/>
  <c r="CB66" i="5" s="1"/>
  <c r="CA67" i="5"/>
  <c r="CC67" i="5" s="1"/>
  <c r="CB67" i="5"/>
  <c r="CA68" i="5"/>
  <c r="CB68" i="5"/>
  <c r="CC68" i="5"/>
  <c r="CA69" i="5"/>
  <c r="CB69" i="5"/>
  <c r="CC69" i="5"/>
  <c r="CA70" i="5"/>
  <c r="CB70" i="5" s="1"/>
  <c r="CA71" i="5"/>
  <c r="CC71" i="5" s="1"/>
  <c r="CB71" i="5"/>
  <c r="CA72" i="5"/>
  <c r="CB72" i="5"/>
  <c r="CC72" i="5"/>
  <c r="CA73" i="5"/>
  <c r="CB73" i="5"/>
  <c r="CC73" i="5"/>
  <c r="CA74" i="5"/>
  <c r="CB74" i="5" s="1"/>
  <c r="CA75" i="5"/>
  <c r="CC75" i="5" s="1"/>
  <c r="CB75" i="5"/>
  <c r="CA76" i="5"/>
  <c r="CB76" i="5"/>
  <c r="CC76" i="5"/>
  <c r="CA77" i="5"/>
  <c r="CB77" i="5"/>
  <c r="CC77" i="5"/>
  <c r="CA78" i="5"/>
  <c r="CB78" i="5" s="1"/>
  <c r="CA79" i="5"/>
  <c r="CC79" i="5" s="1"/>
  <c r="CB79" i="5"/>
  <c r="CA80" i="5"/>
  <c r="CB80" i="5"/>
  <c r="CC80" i="5"/>
  <c r="CA81" i="5"/>
  <c r="CB81" i="5" s="1"/>
  <c r="CA82" i="5"/>
  <c r="CB82" i="5" s="1"/>
  <c r="CA83" i="5"/>
  <c r="CC83" i="5" s="1"/>
  <c r="CB83" i="5"/>
  <c r="CA84" i="5"/>
  <c r="CB84" i="5"/>
  <c r="CC84" i="5"/>
  <c r="CA85" i="5"/>
  <c r="CB85" i="5"/>
  <c r="CC85" i="5"/>
  <c r="CA86" i="5"/>
  <c r="CB86" i="5" s="1"/>
  <c r="CA87" i="5"/>
  <c r="CC87" i="5" s="1"/>
  <c r="CB87" i="5"/>
  <c r="CA88" i="5"/>
  <c r="CB88" i="5"/>
  <c r="CC88" i="5"/>
  <c r="CA89" i="5"/>
  <c r="CB89" i="5"/>
  <c r="CC89" i="5"/>
  <c r="CA90" i="5"/>
  <c r="CB90" i="5" s="1"/>
  <c r="CA91" i="5"/>
  <c r="CC91" i="5" s="1"/>
  <c r="CB91" i="5"/>
  <c r="CA92" i="5"/>
  <c r="CB92" i="5"/>
  <c r="CC92" i="5"/>
  <c r="CA93" i="5"/>
  <c r="CB93" i="5"/>
  <c r="CC93" i="5"/>
  <c r="CA94" i="5"/>
  <c r="CB94" i="5" s="1"/>
  <c r="CA95" i="5"/>
  <c r="CC95" i="5" s="1"/>
  <c r="CB95" i="5"/>
  <c r="CA96" i="5"/>
  <c r="CB96" i="5"/>
  <c r="CC96" i="5"/>
  <c r="CA97" i="5"/>
  <c r="CB97" i="5"/>
  <c r="CC97" i="5"/>
  <c r="CA98" i="5"/>
  <c r="CB98" i="5" s="1"/>
  <c r="CA99" i="5"/>
  <c r="CC99" i="5" s="1"/>
  <c r="CB99" i="5"/>
  <c r="CA100" i="5"/>
  <c r="CB100" i="5"/>
  <c r="CC100" i="5"/>
  <c r="CA101" i="5"/>
  <c r="CB101" i="5"/>
  <c r="CC101" i="5"/>
  <c r="CA102" i="5"/>
  <c r="CB102" i="5" s="1"/>
  <c r="CA103" i="5"/>
  <c r="CC103" i="5" s="1"/>
  <c r="CB103" i="5"/>
  <c r="CA104" i="5"/>
  <c r="CB104" i="5"/>
  <c r="CC104" i="5"/>
  <c r="CA105" i="5"/>
  <c r="CB105" i="5"/>
  <c r="CC105" i="5"/>
  <c r="CA106" i="5"/>
  <c r="CB106" i="5" s="1"/>
  <c r="CA107" i="5"/>
  <c r="CC107" i="5" s="1"/>
  <c r="CB107" i="5"/>
  <c r="CA108" i="5"/>
  <c r="CB108" i="5"/>
  <c r="CC108" i="5"/>
  <c r="CA109" i="5"/>
  <c r="CB109" i="5"/>
  <c r="CC109" i="5"/>
  <c r="CA110" i="5"/>
  <c r="CB110" i="5" s="1"/>
  <c r="CA111" i="5"/>
  <c r="CC111" i="5" s="1"/>
  <c r="CB111" i="5"/>
  <c r="CA112" i="5"/>
  <c r="CB112" i="5"/>
  <c r="CC112" i="5"/>
  <c r="CA113" i="5"/>
  <c r="CB113" i="5"/>
  <c r="CC113" i="5"/>
  <c r="CA114" i="5"/>
  <c r="CB114" i="5" s="1"/>
  <c r="CA115" i="5"/>
  <c r="CC115" i="5" s="1"/>
  <c r="CB115" i="5"/>
  <c r="CA116" i="5"/>
  <c r="CB116" i="5"/>
  <c r="CC116" i="5"/>
  <c r="CA117" i="5"/>
  <c r="CB117" i="5"/>
  <c r="CC117" i="5"/>
  <c r="CA118" i="5"/>
  <c r="CB118" i="5" s="1"/>
  <c r="CA119" i="5"/>
  <c r="CC119" i="5" s="1"/>
  <c r="CB119" i="5"/>
  <c r="CA120" i="5"/>
  <c r="CB120" i="5"/>
  <c r="CC120" i="5"/>
  <c r="CA121" i="5"/>
  <c r="CB121" i="5"/>
  <c r="CC121" i="5"/>
  <c r="CA122" i="5"/>
  <c r="CB122" i="5" s="1"/>
  <c r="CA123" i="5"/>
  <c r="CC123" i="5" s="1"/>
  <c r="CB123" i="5"/>
  <c r="CA124" i="5"/>
  <c r="CB124" i="5"/>
  <c r="CC124" i="5"/>
  <c r="CA125" i="5"/>
  <c r="CB125" i="5"/>
  <c r="CC125" i="5"/>
  <c r="CA126" i="5"/>
  <c r="CB126" i="5" s="1"/>
  <c r="CA127" i="5"/>
  <c r="CC127" i="5" s="1"/>
  <c r="CB127" i="5"/>
  <c r="CC8" i="5"/>
  <c r="CC7" i="5"/>
  <c r="CB8" i="5"/>
  <c r="CB7" i="5"/>
  <c r="CA8" i="5"/>
  <c r="CA7" i="5"/>
  <c r="BI9" i="5"/>
  <c r="BJ9" i="5" s="1"/>
  <c r="BI10" i="5"/>
  <c r="BJ10" i="5" s="1"/>
  <c r="BI11" i="5"/>
  <c r="BJ11" i="5"/>
  <c r="BK11" i="5"/>
  <c r="BI12" i="5"/>
  <c r="BJ12" i="5"/>
  <c r="BK12" i="5"/>
  <c r="BI13" i="5"/>
  <c r="BJ13" i="5" s="1"/>
  <c r="BI14" i="5"/>
  <c r="BJ14" i="5" s="1"/>
  <c r="BI15" i="5"/>
  <c r="BJ15" i="5"/>
  <c r="BK15" i="5"/>
  <c r="BI16" i="5"/>
  <c r="BJ16" i="5"/>
  <c r="BK16" i="5"/>
  <c r="BI17" i="5"/>
  <c r="BJ17" i="5" s="1"/>
  <c r="BI18" i="5"/>
  <c r="BJ18" i="5" s="1"/>
  <c r="BI19" i="5"/>
  <c r="BJ19" i="5"/>
  <c r="BK19" i="5"/>
  <c r="BI20" i="5"/>
  <c r="BJ20" i="5"/>
  <c r="BK20" i="5"/>
  <c r="BI21" i="5"/>
  <c r="BJ21" i="5" s="1"/>
  <c r="BI22" i="5"/>
  <c r="BJ22" i="5" s="1"/>
  <c r="BI23" i="5"/>
  <c r="BJ23" i="5"/>
  <c r="BK23" i="5"/>
  <c r="BI24" i="5"/>
  <c r="BJ24" i="5"/>
  <c r="BK24" i="5"/>
  <c r="BI25" i="5"/>
  <c r="BJ25" i="5" s="1"/>
  <c r="BI26" i="5"/>
  <c r="BJ26" i="5" s="1"/>
  <c r="BI27" i="5"/>
  <c r="BJ27" i="5"/>
  <c r="BK27" i="5"/>
  <c r="BI28" i="5"/>
  <c r="BJ28" i="5"/>
  <c r="BK28" i="5"/>
  <c r="BI29" i="5"/>
  <c r="BJ29" i="5" s="1"/>
  <c r="BI30" i="5"/>
  <c r="BJ30" i="5" s="1"/>
  <c r="BI31" i="5"/>
  <c r="BJ31" i="5"/>
  <c r="BK31" i="5"/>
  <c r="BI32" i="5"/>
  <c r="BJ32" i="5" s="1"/>
  <c r="BI33" i="5"/>
  <c r="BJ33" i="5" s="1"/>
  <c r="BI34" i="5"/>
  <c r="BJ34" i="5" s="1"/>
  <c r="BI35" i="5"/>
  <c r="BJ35" i="5"/>
  <c r="BK35" i="5"/>
  <c r="BI36" i="5"/>
  <c r="BJ36" i="5" s="1"/>
  <c r="BK36" i="5"/>
  <c r="BI37" i="5"/>
  <c r="BJ37" i="5" s="1"/>
  <c r="BI38" i="5"/>
  <c r="BJ38" i="5" s="1"/>
  <c r="BI39" i="5"/>
  <c r="BJ39" i="5"/>
  <c r="BK39" i="5"/>
  <c r="BI40" i="5"/>
  <c r="BJ40" i="5" s="1"/>
  <c r="BK40" i="5"/>
  <c r="BI41" i="5"/>
  <c r="BJ41" i="5" s="1"/>
  <c r="BI42" i="5"/>
  <c r="BJ42" i="5" s="1"/>
  <c r="BI43" i="5"/>
  <c r="BJ43" i="5"/>
  <c r="BK43" i="5"/>
  <c r="BI44" i="5"/>
  <c r="BJ44" i="5" s="1"/>
  <c r="BK44" i="5"/>
  <c r="BI45" i="5"/>
  <c r="BJ45" i="5" s="1"/>
  <c r="BI46" i="5"/>
  <c r="BJ46" i="5" s="1"/>
  <c r="BI47" i="5"/>
  <c r="BJ47" i="5"/>
  <c r="BK47" i="5"/>
  <c r="BI48" i="5"/>
  <c r="BJ48" i="5" s="1"/>
  <c r="BK48" i="5"/>
  <c r="BI49" i="5"/>
  <c r="BJ49" i="5" s="1"/>
  <c r="BI50" i="5"/>
  <c r="BJ50" i="5" s="1"/>
  <c r="BI51" i="5"/>
  <c r="BJ51" i="5"/>
  <c r="BK51" i="5"/>
  <c r="BI52" i="5"/>
  <c r="BJ52" i="5" s="1"/>
  <c r="BI53" i="5"/>
  <c r="BJ53" i="5" s="1"/>
  <c r="BI54" i="5"/>
  <c r="BJ54" i="5" s="1"/>
  <c r="BI55" i="5"/>
  <c r="BJ55" i="5" s="1"/>
  <c r="BI56" i="5"/>
  <c r="BJ56" i="5" s="1"/>
  <c r="BK56" i="5"/>
  <c r="BI57" i="5"/>
  <c r="BJ57" i="5" s="1"/>
  <c r="BI58" i="5"/>
  <c r="BJ58" i="5" s="1"/>
  <c r="BI59" i="5"/>
  <c r="BJ59" i="5"/>
  <c r="BK59" i="5"/>
  <c r="BI60" i="5"/>
  <c r="BJ60" i="5" s="1"/>
  <c r="BK60" i="5"/>
  <c r="BI61" i="5"/>
  <c r="BJ61" i="5" s="1"/>
  <c r="BI62" i="5"/>
  <c r="BJ62" i="5" s="1"/>
  <c r="BI63" i="5"/>
  <c r="BJ63" i="5"/>
  <c r="BK63" i="5"/>
  <c r="BI64" i="5"/>
  <c r="BJ64" i="5" s="1"/>
  <c r="BK64" i="5"/>
  <c r="BI65" i="5"/>
  <c r="BJ65" i="5" s="1"/>
  <c r="BI66" i="5"/>
  <c r="BJ66" i="5" s="1"/>
  <c r="BI67" i="5"/>
  <c r="BJ67" i="5"/>
  <c r="BK67" i="5"/>
  <c r="BI68" i="5"/>
  <c r="BJ68" i="5" s="1"/>
  <c r="BK68" i="5"/>
  <c r="BI69" i="5"/>
  <c r="BJ69" i="5" s="1"/>
  <c r="BI70" i="5"/>
  <c r="BJ70" i="5" s="1"/>
  <c r="BI71" i="5"/>
  <c r="BJ71" i="5"/>
  <c r="BK71" i="5"/>
  <c r="BI72" i="5"/>
  <c r="BJ72" i="5" s="1"/>
  <c r="BK72" i="5"/>
  <c r="BI73" i="5"/>
  <c r="BJ73" i="5" s="1"/>
  <c r="BI74" i="5"/>
  <c r="BJ74" i="5" s="1"/>
  <c r="BI75" i="5"/>
  <c r="BJ75" i="5"/>
  <c r="BK75" i="5"/>
  <c r="BI76" i="5"/>
  <c r="BJ76" i="5" s="1"/>
  <c r="BK76" i="5"/>
  <c r="BI77" i="5"/>
  <c r="BJ77" i="5" s="1"/>
  <c r="BI78" i="5"/>
  <c r="BJ78" i="5" s="1"/>
  <c r="BI79" i="5"/>
  <c r="BJ79" i="5"/>
  <c r="BK79" i="5"/>
  <c r="BI80" i="5"/>
  <c r="BJ80" i="5" s="1"/>
  <c r="BK80" i="5"/>
  <c r="BI81" i="5"/>
  <c r="BJ81" i="5" s="1"/>
  <c r="BI82" i="5"/>
  <c r="BJ82" i="5" s="1"/>
  <c r="BI83" i="5"/>
  <c r="BJ83" i="5"/>
  <c r="BK83" i="5"/>
  <c r="BI84" i="5"/>
  <c r="BJ84" i="5" s="1"/>
  <c r="BK84" i="5"/>
  <c r="BI85" i="5"/>
  <c r="BJ85" i="5" s="1"/>
  <c r="BI86" i="5"/>
  <c r="BJ86" i="5" s="1"/>
  <c r="BI87" i="5"/>
  <c r="BJ87" i="5"/>
  <c r="BK87" i="5"/>
  <c r="BI88" i="5"/>
  <c r="BJ88" i="5" s="1"/>
  <c r="BK88" i="5"/>
  <c r="BI89" i="5"/>
  <c r="BJ89" i="5" s="1"/>
  <c r="BI90" i="5"/>
  <c r="BJ90" i="5" s="1"/>
  <c r="BI91" i="5"/>
  <c r="BJ91" i="5"/>
  <c r="BK91" i="5"/>
  <c r="BI92" i="5"/>
  <c r="BJ92" i="5" s="1"/>
  <c r="BK92" i="5"/>
  <c r="BI93" i="5"/>
  <c r="BJ93" i="5" s="1"/>
  <c r="BI94" i="5"/>
  <c r="BJ94" i="5" s="1"/>
  <c r="BI95" i="5"/>
  <c r="BJ95" i="5"/>
  <c r="BK95" i="5"/>
  <c r="BI96" i="5"/>
  <c r="BJ96" i="5" s="1"/>
  <c r="BK96" i="5"/>
  <c r="BI97" i="5"/>
  <c r="BJ97" i="5" s="1"/>
  <c r="BI98" i="5"/>
  <c r="BJ98" i="5" s="1"/>
  <c r="BI99" i="5"/>
  <c r="BJ99" i="5"/>
  <c r="BK99" i="5"/>
  <c r="BI100" i="5"/>
  <c r="BJ100" i="5" s="1"/>
  <c r="BK100" i="5"/>
  <c r="BI101" i="5"/>
  <c r="BJ101" i="5" s="1"/>
  <c r="BI102" i="5"/>
  <c r="BJ102" i="5" s="1"/>
  <c r="BI103" i="5"/>
  <c r="BJ103" i="5"/>
  <c r="BK103" i="5"/>
  <c r="BI104" i="5"/>
  <c r="BJ104" i="5" s="1"/>
  <c r="BK104" i="5"/>
  <c r="BI105" i="5"/>
  <c r="BJ105" i="5" s="1"/>
  <c r="BI106" i="5"/>
  <c r="BJ106" i="5" s="1"/>
  <c r="BI107" i="5"/>
  <c r="BJ107" i="5"/>
  <c r="BK107" i="5"/>
  <c r="BI108" i="5"/>
  <c r="BJ108" i="5" s="1"/>
  <c r="BK108" i="5"/>
  <c r="BI109" i="5"/>
  <c r="BJ109" i="5" s="1"/>
  <c r="BI110" i="5"/>
  <c r="BJ110" i="5" s="1"/>
  <c r="BI111" i="5"/>
  <c r="BJ111" i="5"/>
  <c r="BK111" i="5"/>
  <c r="BI112" i="5"/>
  <c r="BJ112" i="5" s="1"/>
  <c r="BK112" i="5"/>
  <c r="BI113" i="5"/>
  <c r="BJ113" i="5" s="1"/>
  <c r="BI114" i="5"/>
  <c r="BJ114" i="5" s="1"/>
  <c r="BI115" i="5"/>
  <c r="BJ115" i="5"/>
  <c r="BK115" i="5"/>
  <c r="BI116" i="5"/>
  <c r="BJ116" i="5" s="1"/>
  <c r="BK116" i="5"/>
  <c r="BI117" i="5"/>
  <c r="BJ117" i="5" s="1"/>
  <c r="BI118" i="5"/>
  <c r="BJ118" i="5" s="1"/>
  <c r="BI119" i="5"/>
  <c r="BJ119" i="5"/>
  <c r="BK119" i="5"/>
  <c r="BI120" i="5"/>
  <c r="BJ120" i="5" s="1"/>
  <c r="BK120" i="5"/>
  <c r="BI121" i="5"/>
  <c r="BJ121" i="5" s="1"/>
  <c r="BI122" i="5"/>
  <c r="BJ122" i="5" s="1"/>
  <c r="BI123" i="5"/>
  <c r="BJ123" i="5"/>
  <c r="BK123" i="5"/>
  <c r="BI124" i="5"/>
  <c r="BJ124" i="5" s="1"/>
  <c r="BK124" i="5"/>
  <c r="BI125" i="5"/>
  <c r="BJ125" i="5" s="1"/>
  <c r="BI126" i="5"/>
  <c r="BJ126" i="5" s="1"/>
  <c r="BI127" i="5"/>
  <c r="BJ127" i="5"/>
  <c r="BK127" i="5"/>
  <c r="BI8" i="5"/>
  <c r="BJ8" i="5" s="1"/>
  <c r="BK8" i="5"/>
  <c r="BK7" i="5"/>
  <c r="BJ7" i="5"/>
  <c r="BI7" i="5"/>
  <c r="BH127" i="5"/>
  <c r="BG127" i="5"/>
  <c r="BF127" i="5"/>
  <c r="BF9" i="5"/>
  <c r="BG9" i="5" s="1"/>
  <c r="BF10" i="5"/>
  <c r="BH10" i="5" s="1"/>
  <c r="BG10" i="5"/>
  <c r="BF11" i="5"/>
  <c r="BG11" i="5"/>
  <c r="BH11" i="5"/>
  <c r="BF12" i="5"/>
  <c r="BG12" i="5"/>
  <c r="BH12" i="5"/>
  <c r="BF13" i="5"/>
  <c r="BG13" i="5" s="1"/>
  <c r="BF14" i="5"/>
  <c r="BH14" i="5" s="1"/>
  <c r="BG14" i="5"/>
  <c r="BF15" i="5"/>
  <c r="BG15" i="5"/>
  <c r="BH15" i="5"/>
  <c r="BF16" i="5"/>
  <c r="BG16" i="5"/>
  <c r="BH16" i="5"/>
  <c r="BF17" i="5"/>
  <c r="BG17" i="5" s="1"/>
  <c r="BF18" i="5"/>
  <c r="BH18" i="5" s="1"/>
  <c r="BG18" i="5"/>
  <c r="BF19" i="5"/>
  <c r="BG19" i="5"/>
  <c r="BH19" i="5"/>
  <c r="BF20" i="5"/>
  <c r="BG20" i="5"/>
  <c r="BH20" i="5"/>
  <c r="BF21" i="5"/>
  <c r="BG21" i="5" s="1"/>
  <c r="BF22" i="5"/>
  <c r="BH22" i="5" s="1"/>
  <c r="BG22" i="5"/>
  <c r="BF23" i="5"/>
  <c r="BG23" i="5"/>
  <c r="BH23" i="5"/>
  <c r="BF24" i="5"/>
  <c r="BG24" i="5"/>
  <c r="BH24" i="5"/>
  <c r="BF25" i="5"/>
  <c r="BG25" i="5" s="1"/>
  <c r="BF26" i="5"/>
  <c r="BH26" i="5" s="1"/>
  <c r="BG26" i="5"/>
  <c r="BF27" i="5"/>
  <c r="BG27" i="5"/>
  <c r="BH27" i="5"/>
  <c r="BF28" i="5"/>
  <c r="BG28" i="5"/>
  <c r="BH28" i="5"/>
  <c r="BF29" i="5"/>
  <c r="BG29" i="5" s="1"/>
  <c r="BF30" i="5"/>
  <c r="BH30" i="5" s="1"/>
  <c r="BG30" i="5"/>
  <c r="BF31" i="5"/>
  <c r="BG31" i="5"/>
  <c r="BH31" i="5"/>
  <c r="BF32" i="5"/>
  <c r="BG32" i="5" s="1"/>
  <c r="BF33" i="5"/>
  <c r="BG33" i="5" s="1"/>
  <c r="BF34" i="5"/>
  <c r="BH34" i="5" s="1"/>
  <c r="BG34" i="5"/>
  <c r="BF35" i="5"/>
  <c r="BG35" i="5"/>
  <c r="BH35" i="5"/>
  <c r="BF36" i="5"/>
  <c r="BG36" i="5"/>
  <c r="BH36" i="5"/>
  <c r="BF37" i="5"/>
  <c r="BG37" i="5" s="1"/>
  <c r="BF38" i="5"/>
  <c r="BH38" i="5" s="1"/>
  <c r="BG38" i="5"/>
  <c r="BF39" i="5"/>
  <c r="BG39" i="5"/>
  <c r="BH39" i="5"/>
  <c r="BF40" i="5"/>
  <c r="BG40" i="5"/>
  <c r="BH40" i="5"/>
  <c r="BF41" i="5"/>
  <c r="BG41" i="5" s="1"/>
  <c r="BF42" i="5"/>
  <c r="BH42" i="5" s="1"/>
  <c r="BG42" i="5"/>
  <c r="BF43" i="5"/>
  <c r="BG43" i="5"/>
  <c r="BH43" i="5"/>
  <c r="BF44" i="5"/>
  <c r="BG44" i="5"/>
  <c r="BH44" i="5"/>
  <c r="BF45" i="5"/>
  <c r="BG45" i="5" s="1"/>
  <c r="BF46" i="5"/>
  <c r="BH46" i="5" s="1"/>
  <c r="BG46" i="5"/>
  <c r="BF47" i="5"/>
  <c r="BG47" i="5"/>
  <c r="BH47" i="5"/>
  <c r="BF48" i="5"/>
  <c r="BG48" i="5"/>
  <c r="BH48" i="5"/>
  <c r="BF49" i="5"/>
  <c r="BG49" i="5" s="1"/>
  <c r="BF50" i="5"/>
  <c r="BH50" i="5" s="1"/>
  <c r="BG50" i="5"/>
  <c r="BF51" i="5"/>
  <c r="BG51" i="5"/>
  <c r="BH51" i="5"/>
  <c r="BF52" i="5"/>
  <c r="BG52" i="5" s="1"/>
  <c r="BF53" i="5"/>
  <c r="BG53" i="5" s="1"/>
  <c r="BF54" i="5"/>
  <c r="BH54" i="5" s="1"/>
  <c r="BG54" i="5"/>
  <c r="BF55" i="5"/>
  <c r="BH55" i="5" s="1"/>
  <c r="BG55" i="5"/>
  <c r="BF56" i="5"/>
  <c r="BG56" i="5" s="1"/>
  <c r="BH56" i="5"/>
  <c r="BF57" i="5"/>
  <c r="BG57" i="5" s="1"/>
  <c r="BF58" i="5"/>
  <c r="BH58" i="5" s="1"/>
  <c r="BG58" i="5"/>
  <c r="BF59" i="5"/>
  <c r="BG59" i="5"/>
  <c r="BH59" i="5"/>
  <c r="BF60" i="5"/>
  <c r="BG60" i="5" s="1"/>
  <c r="BH60" i="5"/>
  <c r="BF61" i="5"/>
  <c r="BG61" i="5" s="1"/>
  <c r="BF62" i="5"/>
  <c r="BH62" i="5" s="1"/>
  <c r="BG62" i="5"/>
  <c r="BF63" i="5"/>
  <c r="BG63" i="5"/>
  <c r="BH63" i="5"/>
  <c r="BF64" i="5"/>
  <c r="BG64" i="5" s="1"/>
  <c r="BH64" i="5"/>
  <c r="BF65" i="5"/>
  <c r="BG65" i="5" s="1"/>
  <c r="BF66" i="5"/>
  <c r="BH66" i="5" s="1"/>
  <c r="BG66" i="5"/>
  <c r="BF67" i="5"/>
  <c r="BG67" i="5"/>
  <c r="BH67" i="5"/>
  <c r="BF68" i="5"/>
  <c r="BG68" i="5" s="1"/>
  <c r="BH68" i="5"/>
  <c r="BF69" i="5"/>
  <c r="BG69" i="5" s="1"/>
  <c r="BF70" i="5"/>
  <c r="BH70" i="5" s="1"/>
  <c r="BG70" i="5"/>
  <c r="BF71" i="5"/>
  <c r="BG71" i="5"/>
  <c r="BH71" i="5"/>
  <c r="BF72" i="5"/>
  <c r="BG72" i="5" s="1"/>
  <c r="BH72" i="5"/>
  <c r="BF73" i="5"/>
  <c r="BG73" i="5" s="1"/>
  <c r="BF74" i="5"/>
  <c r="BH74" i="5" s="1"/>
  <c r="BG74" i="5"/>
  <c r="BF75" i="5"/>
  <c r="BG75" i="5"/>
  <c r="BH75" i="5"/>
  <c r="BF76" i="5"/>
  <c r="BG76" i="5" s="1"/>
  <c r="BH76" i="5"/>
  <c r="BF77" i="5"/>
  <c r="BG77" i="5" s="1"/>
  <c r="BF78" i="5"/>
  <c r="BG78" i="5" s="1"/>
  <c r="BF79" i="5"/>
  <c r="BG79" i="5"/>
  <c r="BH79" i="5"/>
  <c r="BF80" i="5"/>
  <c r="BG80" i="5" s="1"/>
  <c r="BH80" i="5"/>
  <c r="BF81" i="5"/>
  <c r="BG81" i="5" s="1"/>
  <c r="BF82" i="5"/>
  <c r="BG82" i="5" s="1"/>
  <c r="BF83" i="5"/>
  <c r="BG83" i="5"/>
  <c r="BH83" i="5"/>
  <c r="BF84" i="5"/>
  <c r="BG84" i="5" s="1"/>
  <c r="BH84" i="5"/>
  <c r="BF85" i="5"/>
  <c r="BG85" i="5" s="1"/>
  <c r="BF86" i="5"/>
  <c r="BG86" i="5" s="1"/>
  <c r="BF87" i="5"/>
  <c r="BG87" i="5"/>
  <c r="BH87" i="5"/>
  <c r="BF88" i="5"/>
  <c r="BG88" i="5" s="1"/>
  <c r="BH88" i="5"/>
  <c r="BF89" i="5"/>
  <c r="BG89" i="5" s="1"/>
  <c r="BF90" i="5"/>
  <c r="BG90" i="5" s="1"/>
  <c r="BF91" i="5"/>
  <c r="BG91" i="5"/>
  <c r="BH91" i="5"/>
  <c r="BF92" i="5"/>
  <c r="BG92" i="5" s="1"/>
  <c r="BH92" i="5"/>
  <c r="BF93" i="5"/>
  <c r="BG93" i="5" s="1"/>
  <c r="BF94" i="5"/>
  <c r="BG94" i="5" s="1"/>
  <c r="BF95" i="5"/>
  <c r="BG95" i="5"/>
  <c r="BH95" i="5"/>
  <c r="BF96" i="5"/>
  <c r="BG96" i="5" s="1"/>
  <c r="BH96" i="5"/>
  <c r="BF97" i="5"/>
  <c r="BG97" i="5" s="1"/>
  <c r="BF98" i="5"/>
  <c r="BG98" i="5" s="1"/>
  <c r="BF99" i="5"/>
  <c r="BG99" i="5"/>
  <c r="BH99" i="5"/>
  <c r="BF100" i="5"/>
  <c r="BG100" i="5" s="1"/>
  <c r="BH100" i="5"/>
  <c r="BF101" i="5"/>
  <c r="BG101" i="5" s="1"/>
  <c r="BF102" i="5"/>
  <c r="BG102" i="5" s="1"/>
  <c r="BF103" i="5"/>
  <c r="BG103" i="5"/>
  <c r="BH103" i="5"/>
  <c r="BF104" i="5"/>
  <c r="BG104" i="5"/>
  <c r="BH104" i="5"/>
  <c r="BF105" i="5"/>
  <c r="BG105" i="5" s="1"/>
  <c r="BF106" i="5"/>
  <c r="BG106" i="5" s="1"/>
  <c r="BF107" i="5"/>
  <c r="BG107" i="5"/>
  <c r="BH107" i="5"/>
  <c r="BF108" i="5"/>
  <c r="BG108" i="5"/>
  <c r="BH108" i="5"/>
  <c r="BF109" i="5"/>
  <c r="BG109" i="5" s="1"/>
  <c r="BF110" i="5"/>
  <c r="BG110" i="5" s="1"/>
  <c r="BF111" i="5"/>
  <c r="BG111" i="5"/>
  <c r="BH111" i="5"/>
  <c r="BF112" i="5"/>
  <c r="BG112" i="5"/>
  <c r="BH112" i="5"/>
  <c r="BF113" i="5"/>
  <c r="BG113" i="5" s="1"/>
  <c r="BF114" i="5"/>
  <c r="BG114" i="5" s="1"/>
  <c r="BF115" i="5"/>
  <c r="BG115" i="5"/>
  <c r="BH115" i="5"/>
  <c r="BF116" i="5"/>
  <c r="BG116" i="5"/>
  <c r="BH116" i="5"/>
  <c r="BF117" i="5"/>
  <c r="BG117" i="5" s="1"/>
  <c r="BF118" i="5"/>
  <c r="BG118" i="5" s="1"/>
  <c r="BF119" i="5"/>
  <c r="BG119" i="5"/>
  <c r="BH119" i="5"/>
  <c r="BF120" i="5"/>
  <c r="BG120" i="5"/>
  <c r="BH120" i="5"/>
  <c r="BF121" i="5"/>
  <c r="BG121" i="5" s="1"/>
  <c r="BF122" i="5"/>
  <c r="BH122" i="5" s="1"/>
  <c r="BG122" i="5"/>
  <c r="BF123" i="5"/>
  <c r="BG123" i="5"/>
  <c r="BH123" i="5"/>
  <c r="BF124" i="5"/>
  <c r="BG124" i="5"/>
  <c r="BH124" i="5"/>
  <c r="BF125" i="5"/>
  <c r="BG125" i="5" s="1"/>
  <c r="BF126" i="5"/>
  <c r="BH126" i="5" s="1"/>
  <c r="BG126" i="5"/>
  <c r="BF8" i="5"/>
  <c r="BG8" i="5" s="1"/>
  <c r="BH7" i="5"/>
  <c r="BG7" i="5"/>
  <c r="BF7" i="5"/>
  <c r="CC81" i="5" l="1"/>
  <c r="CB55" i="5"/>
  <c r="BK55" i="5"/>
  <c r="CC32" i="5"/>
  <c r="BK32" i="5"/>
  <c r="BH32" i="5"/>
  <c r="BK52" i="5"/>
  <c r="CC126" i="5"/>
  <c r="CC122" i="5"/>
  <c r="CC118" i="5"/>
  <c r="CC114" i="5"/>
  <c r="CC110" i="5"/>
  <c r="CC106" i="5"/>
  <c r="CC102" i="5"/>
  <c r="CC98" i="5"/>
  <c r="CC94" i="5"/>
  <c r="CC90" i="5"/>
  <c r="CC86" i="5"/>
  <c r="CC82" i="5"/>
  <c r="CC78" i="5"/>
  <c r="CC74" i="5"/>
  <c r="CC70" i="5"/>
  <c r="CC66" i="5"/>
  <c r="CC62" i="5"/>
  <c r="CC58" i="5"/>
  <c r="CC54" i="5"/>
  <c r="CC50" i="5"/>
  <c r="CC46" i="5"/>
  <c r="CC42" i="5"/>
  <c r="CC38" i="5"/>
  <c r="CC34" i="5"/>
  <c r="CC30" i="5"/>
  <c r="CC26" i="5"/>
  <c r="CC22" i="5"/>
  <c r="CC18" i="5"/>
  <c r="CC14" i="5"/>
  <c r="CC10" i="5"/>
  <c r="BK125" i="5"/>
  <c r="BK121" i="5"/>
  <c r="BK117" i="5"/>
  <c r="BK113" i="5"/>
  <c r="BK109" i="5"/>
  <c r="BK105" i="5"/>
  <c r="BK101" i="5"/>
  <c r="BK97" i="5"/>
  <c r="BK93" i="5"/>
  <c r="BK89" i="5"/>
  <c r="BK85" i="5"/>
  <c r="BK81" i="5"/>
  <c r="BK77" i="5"/>
  <c r="BK73" i="5"/>
  <c r="BK69" i="5"/>
  <c r="BK65" i="5"/>
  <c r="BK61" i="5"/>
  <c r="BK57" i="5"/>
  <c r="BK53" i="5"/>
  <c r="BK49" i="5"/>
  <c r="BK45" i="5"/>
  <c r="BK41" i="5"/>
  <c r="BK37" i="5"/>
  <c r="BK33" i="5"/>
  <c r="BK29" i="5"/>
  <c r="BK25" i="5"/>
  <c r="BK21" i="5"/>
  <c r="BK17" i="5"/>
  <c r="BK13" i="5"/>
  <c r="BK9" i="5"/>
  <c r="BK126" i="5"/>
  <c r="BK122" i="5"/>
  <c r="BK118" i="5"/>
  <c r="BK114" i="5"/>
  <c r="BK110" i="5"/>
  <c r="BK106" i="5"/>
  <c r="BK102" i="5"/>
  <c r="BK98" i="5"/>
  <c r="BK94" i="5"/>
  <c r="BK90" i="5"/>
  <c r="BK86" i="5"/>
  <c r="BK82" i="5"/>
  <c r="BK78" i="5"/>
  <c r="BK74" i="5"/>
  <c r="BK70" i="5"/>
  <c r="BK66" i="5"/>
  <c r="BK62" i="5"/>
  <c r="BK58" i="5"/>
  <c r="BK54" i="5"/>
  <c r="BK50" i="5"/>
  <c r="BK46" i="5"/>
  <c r="BK42" i="5"/>
  <c r="BK38" i="5"/>
  <c r="BK34" i="5"/>
  <c r="BK30" i="5"/>
  <c r="BK26" i="5"/>
  <c r="BK22" i="5"/>
  <c r="BK18" i="5"/>
  <c r="BK14" i="5"/>
  <c r="BK10" i="5"/>
  <c r="BH52" i="5"/>
  <c r="BH121" i="5"/>
  <c r="BH117" i="5"/>
  <c r="BH113" i="5"/>
  <c r="BH109" i="5"/>
  <c r="BH105" i="5"/>
  <c r="BH101" i="5"/>
  <c r="BH97" i="5"/>
  <c r="BH93" i="5"/>
  <c r="BH89" i="5"/>
  <c r="BH85" i="5"/>
  <c r="BH81" i="5"/>
  <c r="BH77" i="5"/>
  <c r="BH73" i="5"/>
  <c r="BH69" i="5"/>
  <c r="BH65" i="5"/>
  <c r="BH61" i="5"/>
  <c r="BH57" i="5"/>
  <c r="BH53" i="5"/>
  <c r="BH49" i="5"/>
  <c r="BH45" i="5"/>
  <c r="BH41" i="5"/>
  <c r="BH37" i="5"/>
  <c r="BH33" i="5"/>
  <c r="BH29" i="5"/>
  <c r="BH25" i="5"/>
  <c r="BH21" i="5"/>
  <c r="BH17" i="5"/>
  <c r="BH13" i="5"/>
  <c r="BH9" i="5"/>
  <c r="BH125" i="5"/>
  <c r="BH118" i="5"/>
  <c r="BH114" i="5"/>
  <c r="BH110" i="5"/>
  <c r="BH106" i="5"/>
  <c r="BH102" i="5"/>
  <c r="BH98" i="5"/>
  <c r="BH94" i="5"/>
  <c r="BH90" i="5"/>
  <c r="BH86" i="5"/>
  <c r="BH82" i="5"/>
  <c r="BH78" i="5"/>
  <c r="BH8" i="5"/>
  <c r="BX127" i="5"/>
  <c r="BY127" i="5" s="1"/>
  <c r="BU127" i="5"/>
  <c r="BV127" i="5" s="1"/>
  <c r="BR127" i="5"/>
  <c r="AT127" i="5"/>
  <c r="AQ127" i="5"/>
  <c r="AN127" i="5"/>
  <c r="AO127" i="5" s="1"/>
  <c r="AM127" i="5"/>
  <c r="AL127" i="5"/>
  <c r="AH127" i="5"/>
  <c r="AG127" i="5"/>
  <c r="AA127" i="5"/>
  <c r="AB127" i="5" s="1"/>
  <c r="U127" i="5"/>
  <c r="O127" i="5"/>
  <c r="Q127" i="5" s="1"/>
  <c r="I127" i="5"/>
  <c r="BX126" i="5"/>
  <c r="BZ126" i="5" s="1"/>
  <c r="BU126" i="5"/>
  <c r="BR126" i="5"/>
  <c r="AT126" i="5"/>
  <c r="AV126" i="5" s="1"/>
  <c r="AQ126" i="5"/>
  <c r="AN126" i="5"/>
  <c r="AO126" i="5" s="1"/>
  <c r="AM126" i="5"/>
  <c r="AL126" i="5"/>
  <c r="AH126" i="5"/>
  <c r="AG126" i="5"/>
  <c r="AA126" i="5"/>
  <c r="U126" i="5"/>
  <c r="W126" i="5" s="1"/>
  <c r="O126" i="5"/>
  <c r="Q126" i="5" s="1"/>
  <c r="I126" i="5"/>
  <c r="BX125" i="5"/>
  <c r="BZ125" i="5" s="1"/>
  <c r="BU125" i="5"/>
  <c r="BW125" i="5" s="1"/>
  <c r="BR125" i="5"/>
  <c r="AT125" i="5"/>
  <c r="AV125" i="5" s="1"/>
  <c r="AQ125" i="5"/>
  <c r="AN125" i="5"/>
  <c r="AO125" i="5" s="1"/>
  <c r="AM125" i="5"/>
  <c r="AL125" i="5"/>
  <c r="AH125" i="5"/>
  <c r="AG125" i="5"/>
  <c r="AA125" i="5"/>
  <c r="AC125" i="5" s="1"/>
  <c r="U125" i="5"/>
  <c r="W125" i="5" s="1"/>
  <c r="O125" i="5"/>
  <c r="I125" i="5"/>
  <c r="BX124" i="5"/>
  <c r="BU124" i="5"/>
  <c r="BR124" i="5"/>
  <c r="AT124" i="5"/>
  <c r="AQ124" i="5"/>
  <c r="AN124" i="5"/>
  <c r="AO124" i="5" s="1"/>
  <c r="AM124" i="5"/>
  <c r="AL124" i="5"/>
  <c r="AH124" i="5"/>
  <c r="AG124" i="5"/>
  <c r="AA124" i="5"/>
  <c r="AC124" i="5" s="1"/>
  <c r="U124" i="5"/>
  <c r="W124" i="5" s="1"/>
  <c r="O124" i="5"/>
  <c r="Q124" i="5" s="1"/>
  <c r="I124" i="5"/>
  <c r="BX123" i="5"/>
  <c r="BU123" i="5"/>
  <c r="BW123" i="5" s="1"/>
  <c r="BR123" i="5"/>
  <c r="AT123" i="5"/>
  <c r="AQ123" i="5"/>
  <c r="AN123" i="5"/>
  <c r="AO123" i="5" s="1"/>
  <c r="AM123" i="5"/>
  <c r="AL123" i="5"/>
  <c r="AH123" i="5"/>
  <c r="AG123" i="5"/>
  <c r="AA123" i="5"/>
  <c r="AB123" i="5" s="1"/>
  <c r="U123" i="5"/>
  <c r="O123" i="5"/>
  <c r="Q123" i="5" s="1"/>
  <c r="I123" i="5"/>
  <c r="BX122" i="5"/>
  <c r="BZ122" i="5" s="1"/>
  <c r="BU122" i="5"/>
  <c r="BR122" i="5"/>
  <c r="AT122" i="5"/>
  <c r="AV122" i="5" s="1"/>
  <c r="AQ122" i="5"/>
  <c r="AN122" i="5"/>
  <c r="AP122" i="5" s="1"/>
  <c r="AM122" i="5"/>
  <c r="AL122" i="5"/>
  <c r="AH122" i="5"/>
  <c r="AG122" i="5"/>
  <c r="AA122" i="5"/>
  <c r="AB122" i="5" s="1"/>
  <c r="U122" i="5"/>
  <c r="O122" i="5"/>
  <c r="Q122" i="5" s="1"/>
  <c r="I122" i="5"/>
  <c r="BX121" i="5"/>
  <c r="BY121" i="5" s="1"/>
  <c r="BU121" i="5"/>
  <c r="BR121" i="5"/>
  <c r="AT121" i="5"/>
  <c r="AV121" i="5" s="1"/>
  <c r="AQ121" i="5"/>
  <c r="AN121" i="5"/>
  <c r="AP121" i="5" s="1"/>
  <c r="AM121" i="5"/>
  <c r="AL121" i="5"/>
  <c r="AH121" i="5"/>
  <c r="AG121" i="5"/>
  <c r="AA121" i="5"/>
  <c r="U121" i="5"/>
  <c r="W121" i="5" s="1"/>
  <c r="O121" i="5"/>
  <c r="Q121" i="5" s="1"/>
  <c r="I121" i="5"/>
  <c r="BX120" i="5"/>
  <c r="BY120" i="5" s="1"/>
  <c r="BU120" i="5"/>
  <c r="BW120" i="5" s="1"/>
  <c r="BR120" i="5"/>
  <c r="AT120" i="5"/>
  <c r="AV120" i="5" s="1"/>
  <c r="AQ120" i="5"/>
  <c r="AN120" i="5"/>
  <c r="AP120" i="5" s="1"/>
  <c r="AM120" i="5"/>
  <c r="AL120" i="5"/>
  <c r="AH120" i="5"/>
  <c r="AG120" i="5"/>
  <c r="AA120" i="5"/>
  <c r="U120" i="5"/>
  <c r="W120" i="5" s="1"/>
  <c r="O120" i="5"/>
  <c r="Q120" i="5" s="1"/>
  <c r="I120" i="5"/>
  <c r="BX119" i="5"/>
  <c r="BZ119" i="5" s="1"/>
  <c r="BU119" i="5"/>
  <c r="BW119" i="5" s="1"/>
  <c r="BR119" i="5"/>
  <c r="AT119" i="5"/>
  <c r="AV119" i="5" s="1"/>
  <c r="AQ119" i="5"/>
  <c r="AN119" i="5"/>
  <c r="AP119" i="5" s="1"/>
  <c r="AM119" i="5"/>
  <c r="AL119" i="5"/>
  <c r="AH119" i="5"/>
  <c r="AG119" i="5"/>
  <c r="AA119" i="5"/>
  <c r="AB119" i="5" s="1"/>
  <c r="U119" i="5"/>
  <c r="O119" i="5"/>
  <c r="Q119" i="5" s="1"/>
  <c r="I119" i="5"/>
  <c r="BX118" i="5"/>
  <c r="BU118" i="5"/>
  <c r="BR118" i="5"/>
  <c r="AT118" i="5"/>
  <c r="AV118" i="5" s="1"/>
  <c r="AQ118" i="5"/>
  <c r="AN118" i="5"/>
  <c r="AP118" i="5" s="1"/>
  <c r="AM118" i="5"/>
  <c r="AL118" i="5"/>
  <c r="AH118" i="5"/>
  <c r="AG118" i="5"/>
  <c r="AA118" i="5"/>
  <c r="AB118" i="5" s="1"/>
  <c r="U118" i="5"/>
  <c r="O118" i="5"/>
  <c r="I118" i="5"/>
  <c r="BX117" i="5"/>
  <c r="BZ117" i="5" s="1"/>
  <c r="BU117" i="5"/>
  <c r="BW117" i="5" s="1"/>
  <c r="BR117" i="5"/>
  <c r="AT117" i="5"/>
  <c r="AQ117" i="5"/>
  <c r="AN117" i="5"/>
  <c r="AP117" i="5" s="1"/>
  <c r="AM117" i="5"/>
  <c r="AL117" i="5"/>
  <c r="AH117" i="5"/>
  <c r="AG117" i="5"/>
  <c r="AA117" i="5"/>
  <c r="AB117" i="5" s="1"/>
  <c r="U117" i="5"/>
  <c r="W117" i="5" s="1"/>
  <c r="O117" i="5"/>
  <c r="Q117" i="5" s="1"/>
  <c r="I117" i="5"/>
  <c r="BX116" i="5"/>
  <c r="BU116" i="5"/>
  <c r="BW116" i="5" s="1"/>
  <c r="BR116" i="5"/>
  <c r="AT116" i="5"/>
  <c r="AQ116" i="5"/>
  <c r="AR116" i="5" s="1"/>
  <c r="AN116" i="5"/>
  <c r="AP116" i="5" s="1"/>
  <c r="AM116" i="5"/>
  <c r="AL116" i="5"/>
  <c r="AH116" i="5"/>
  <c r="AG116" i="5"/>
  <c r="AA116" i="5"/>
  <c r="U116" i="5"/>
  <c r="O116" i="5"/>
  <c r="Q116" i="5" s="1"/>
  <c r="I116" i="5"/>
  <c r="J116" i="5" s="1"/>
  <c r="BX115" i="5"/>
  <c r="BZ115" i="5" s="1"/>
  <c r="BU115" i="5"/>
  <c r="BW115" i="5" s="1"/>
  <c r="BR115" i="5"/>
  <c r="AU115" i="5"/>
  <c r="AT115" i="5"/>
  <c r="AV115" i="5" s="1"/>
  <c r="AQ115" i="5"/>
  <c r="AS115" i="5" s="1"/>
  <c r="AN115" i="5"/>
  <c r="AM115" i="5"/>
  <c r="AL115" i="5"/>
  <c r="AH115" i="5"/>
  <c r="AG115" i="5"/>
  <c r="AA115" i="5"/>
  <c r="AC115" i="5" s="1"/>
  <c r="U115" i="5"/>
  <c r="V115" i="5" s="1"/>
  <c r="O115" i="5"/>
  <c r="P115" i="5" s="1"/>
  <c r="I115" i="5"/>
  <c r="K115" i="5" s="1"/>
  <c r="BX114" i="5"/>
  <c r="BZ114" i="5" s="1"/>
  <c r="BU114" i="5"/>
  <c r="BR114" i="5"/>
  <c r="BT114" i="5" s="1"/>
  <c r="AT114" i="5"/>
  <c r="AQ114" i="5"/>
  <c r="AS114" i="5" s="1"/>
  <c r="AN114" i="5"/>
  <c r="AM114" i="5"/>
  <c r="AL114" i="5"/>
  <c r="AH114" i="5"/>
  <c r="AG114" i="5"/>
  <c r="AA114" i="5"/>
  <c r="AC114" i="5" s="1"/>
  <c r="U114" i="5"/>
  <c r="V114" i="5" s="1"/>
  <c r="O114" i="5"/>
  <c r="J114" i="5"/>
  <c r="I114" i="5"/>
  <c r="K114" i="5" s="1"/>
  <c r="BX113" i="5"/>
  <c r="BZ113" i="5" s="1"/>
  <c r="BU113" i="5"/>
  <c r="BR113" i="5"/>
  <c r="BT113" i="5" s="1"/>
  <c r="AT113" i="5"/>
  <c r="AQ113" i="5"/>
  <c r="AS113" i="5" s="1"/>
  <c r="AN113" i="5"/>
  <c r="AM113" i="5"/>
  <c r="AL113" i="5"/>
  <c r="AH113" i="5"/>
  <c r="AG113" i="5"/>
  <c r="AA113" i="5"/>
  <c r="AC113" i="5" s="1"/>
  <c r="U113" i="5"/>
  <c r="V113" i="5" s="1"/>
  <c r="O113" i="5"/>
  <c r="P113" i="5" s="1"/>
  <c r="I113" i="5"/>
  <c r="K113" i="5" s="1"/>
  <c r="BX112" i="5"/>
  <c r="BZ112" i="5" s="1"/>
  <c r="BU112" i="5"/>
  <c r="BR112" i="5"/>
  <c r="BT112" i="5" s="1"/>
  <c r="AT112" i="5"/>
  <c r="AQ112" i="5"/>
  <c r="AS112" i="5" s="1"/>
  <c r="AN112" i="5"/>
  <c r="AM112" i="5"/>
  <c r="AL112" i="5"/>
  <c r="AH112" i="5"/>
  <c r="AG112" i="5"/>
  <c r="AA112" i="5"/>
  <c r="AC112" i="5" s="1"/>
  <c r="U112" i="5"/>
  <c r="V112" i="5" s="1"/>
  <c r="O112" i="5"/>
  <c r="I112" i="5"/>
  <c r="K112" i="5" s="1"/>
  <c r="BX111" i="5"/>
  <c r="BZ111" i="5" s="1"/>
  <c r="BU111" i="5"/>
  <c r="BS111" i="5"/>
  <c r="BR111" i="5"/>
  <c r="BT111" i="5" s="1"/>
  <c r="AT111" i="5"/>
  <c r="AQ111" i="5"/>
  <c r="AS111" i="5" s="1"/>
  <c r="AN111" i="5"/>
  <c r="AM111" i="5"/>
  <c r="AL111" i="5"/>
  <c r="AH111" i="5"/>
  <c r="AG111" i="5"/>
  <c r="AA111" i="5"/>
  <c r="AC111" i="5" s="1"/>
  <c r="U111" i="5"/>
  <c r="V111" i="5" s="1"/>
  <c r="O111" i="5"/>
  <c r="P111" i="5" s="1"/>
  <c r="I111" i="5"/>
  <c r="K111" i="5" s="1"/>
  <c r="BX110" i="5"/>
  <c r="BZ110" i="5" s="1"/>
  <c r="BU110" i="5"/>
  <c r="BR110" i="5"/>
  <c r="BT110" i="5" s="1"/>
  <c r="AT110" i="5"/>
  <c r="AQ110" i="5"/>
  <c r="AS110" i="5" s="1"/>
  <c r="AN110" i="5"/>
  <c r="AM110" i="5"/>
  <c r="AL110" i="5"/>
  <c r="AH110" i="5"/>
  <c r="AG110" i="5"/>
  <c r="AA110" i="5"/>
  <c r="AC110" i="5" s="1"/>
  <c r="U110" i="5"/>
  <c r="V110" i="5" s="1"/>
  <c r="O110" i="5"/>
  <c r="I110" i="5"/>
  <c r="K110" i="5" s="1"/>
  <c r="BX109" i="5"/>
  <c r="BZ109" i="5" s="1"/>
  <c r="BU109" i="5"/>
  <c r="BR109" i="5"/>
  <c r="BT109" i="5" s="1"/>
  <c r="AT109" i="5"/>
  <c r="AQ109" i="5"/>
  <c r="AS109" i="5" s="1"/>
  <c r="AN109" i="5"/>
  <c r="AP109" i="5" s="1"/>
  <c r="AM109" i="5"/>
  <c r="AL109" i="5"/>
  <c r="AH109" i="5"/>
  <c r="AG109" i="5"/>
  <c r="AA109" i="5"/>
  <c r="U109" i="5"/>
  <c r="O109" i="5"/>
  <c r="Q109" i="5" s="1"/>
  <c r="I109" i="5"/>
  <c r="K109" i="5" s="1"/>
  <c r="BX108" i="5"/>
  <c r="BU108" i="5"/>
  <c r="BW108" i="5" s="1"/>
  <c r="BR108" i="5"/>
  <c r="BS108" i="5" s="1"/>
  <c r="AT108" i="5"/>
  <c r="AQ108" i="5"/>
  <c r="AS108" i="5" s="1"/>
  <c r="AN108" i="5"/>
  <c r="AP108" i="5" s="1"/>
  <c r="AM108" i="5"/>
  <c r="AL108" i="5"/>
  <c r="AH108" i="5"/>
  <c r="AG108" i="5"/>
  <c r="AA108" i="5"/>
  <c r="U108" i="5"/>
  <c r="V108" i="5" s="1"/>
  <c r="O108" i="5"/>
  <c r="Q108" i="5" s="1"/>
  <c r="I108" i="5"/>
  <c r="BX107" i="5"/>
  <c r="BU107" i="5"/>
  <c r="BR107" i="5"/>
  <c r="BT107" i="5" s="1"/>
  <c r="AT107" i="5"/>
  <c r="AU107" i="5" s="1"/>
  <c r="AQ107" i="5"/>
  <c r="AS107" i="5" s="1"/>
  <c r="AN107" i="5"/>
  <c r="AP107" i="5" s="1"/>
  <c r="AM107" i="5"/>
  <c r="AL107" i="5"/>
  <c r="AH107" i="5"/>
  <c r="AG107" i="5"/>
  <c r="AA107" i="5"/>
  <c r="U107" i="5"/>
  <c r="V107" i="5" s="1"/>
  <c r="O107" i="5"/>
  <c r="Q107" i="5" s="1"/>
  <c r="I107" i="5"/>
  <c r="J107" i="5" s="1"/>
  <c r="BX106" i="5"/>
  <c r="BU106" i="5"/>
  <c r="BR106" i="5"/>
  <c r="BT106" i="5" s="1"/>
  <c r="AT106" i="5"/>
  <c r="AU106" i="5" s="1"/>
  <c r="AQ106" i="5"/>
  <c r="AS106" i="5" s="1"/>
  <c r="AN106" i="5"/>
  <c r="AM106" i="5"/>
  <c r="AL106" i="5"/>
  <c r="AH106" i="5"/>
  <c r="AG106" i="5"/>
  <c r="AA106" i="5"/>
  <c r="AB106" i="5" s="1"/>
  <c r="U106" i="5"/>
  <c r="O106" i="5"/>
  <c r="Q106" i="5" s="1"/>
  <c r="I106" i="5"/>
  <c r="K106" i="5" s="1"/>
  <c r="BX105" i="5"/>
  <c r="BU105" i="5"/>
  <c r="BW105" i="5" s="1"/>
  <c r="BS105" i="5"/>
  <c r="BR105" i="5"/>
  <c r="BT105" i="5" s="1"/>
  <c r="AT105" i="5"/>
  <c r="AQ105" i="5"/>
  <c r="AS105" i="5" s="1"/>
  <c r="AN105" i="5"/>
  <c r="AP105" i="5" s="1"/>
  <c r="AM105" i="5"/>
  <c r="AL105" i="5"/>
  <c r="AH105" i="5"/>
  <c r="AG105" i="5"/>
  <c r="AA105" i="5"/>
  <c r="U105" i="5"/>
  <c r="V105" i="5" s="1"/>
  <c r="O105" i="5"/>
  <c r="Q105" i="5" s="1"/>
  <c r="I105" i="5"/>
  <c r="BX104" i="5"/>
  <c r="BU104" i="5"/>
  <c r="BW104" i="5" s="1"/>
  <c r="BR104" i="5"/>
  <c r="AT104" i="5"/>
  <c r="AV104" i="5" s="1"/>
  <c r="AQ104" i="5"/>
  <c r="AR104" i="5" s="1"/>
  <c r="AN104" i="5"/>
  <c r="AP104" i="5" s="1"/>
  <c r="AM104" i="5"/>
  <c r="AL104" i="5"/>
  <c r="AH104" i="5"/>
  <c r="AG104" i="5"/>
  <c r="AA104" i="5"/>
  <c r="U104" i="5"/>
  <c r="O104" i="5"/>
  <c r="Q104" i="5" s="1"/>
  <c r="I104" i="5"/>
  <c r="J104" i="5" s="1"/>
  <c r="BX103" i="5"/>
  <c r="BU103" i="5"/>
  <c r="BW103" i="5" s="1"/>
  <c r="BR103" i="5"/>
  <c r="BS103" i="5" s="1"/>
  <c r="AT103" i="5"/>
  <c r="AV103" i="5" s="1"/>
  <c r="AQ103" i="5"/>
  <c r="AR103" i="5" s="1"/>
  <c r="AN103" i="5"/>
  <c r="AO103" i="5" s="1"/>
  <c r="AM103" i="5"/>
  <c r="AL103" i="5"/>
  <c r="AH103" i="5"/>
  <c r="AG103" i="5"/>
  <c r="AA103" i="5"/>
  <c r="U103" i="5"/>
  <c r="O103" i="5"/>
  <c r="Q103" i="5" s="1"/>
  <c r="I103" i="5"/>
  <c r="J103" i="5" s="1"/>
  <c r="BX102" i="5"/>
  <c r="BU102" i="5"/>
  <c r="BR102" i="5"/>
  <c r="BS102" i="5" s="1"/>
  <c r="AT102" i="5"/>
  <c r="AQ102" i="5"/>
  <c r="AR102" i="5" s="1"/>
  <c r="AN102" i="5"/>
  <c r="AO102" i="5" s="1"/>
  <c r="AM102" i="5"/>
  <c r="AL102" i="5"/>
  <c r="AH102" i="5"/>
  <c r="AG102" i="5"/>
  <c r="AA102" i="5"/>
  <c r="U102" i="5"/>
  <c r="O102" i="5"/>
  <c r="I102" i="5"/>
  <c r="J102" i="5" s="1"/>
  <c r="BX101" i="5"/>
  <c r="BU101" i="5"/>
  <c r="BR101" i="5"/>
  <c r="BS101" i="5" s="1"/>
  <c r="AT101" i="5"/>
  <c r="AQ101" i="5"/>
  <c r="AR101" i="5" s="1"/>
  <c r="AN101" i="5"/>
  <c r="AP101" i="5" s="1"/>
  <c r="AM101" i="5"/>
  <c r="AL101" i="5"/>
  <c r="AH101" i="5"/>
  <c r="AG101" i="5"/>
  <c r="AA101" i="5"/>
  <c r="U101" i="5"/>
  <c r="O101" i="5"/>
  <c r="Q101" i="5" s="1"/>
  <c r="I101" i="5"/>
  <c r="J101" i="5" s="1"/>
  <c r="BX100" i="5"/>
  <c r="BU100" i="5"/>
  <c r="BW100" i="5" s="1"/>
  <c r="BR100" i="5"/>
  <c r="AT100" i="5"/>
  <c r="AV100" i="5" s="1"/>
  <c r="AQ100" i="5"/>
  <c r="AR100" i="5" s="1"/>
  <c r="AN100" i="5"/>
  <c r="AP100" i="5" s="1"/>
  <c r="AM100" i="5"/>
  <c r="AL100" i="5"/>
  <c r="AH100" i="5"/>
  <c r="AG100" i="5"/>
  <c r="AA100" i="5"/>
  <c r="U100" i="5"/>
  <c r="O100" i="5"/>
  <c r="Q100" i="5" s="1"/>
  <c r="I100" i="5"/>
  <c r="J100" i="5" s="1"/>
  <c r="BX99" i="5"/>
  <c r="BU99" i="5"/>
  <c r="BR99" i="5"/>
  <c r="BS99" i="5" s="1"/>
  <c r="AT99" i="5"/>
  <c r="AV99" i="5" s="1"/>
  <c r="AQ99" i="5"/>
  <c r="AR99" i="5" s="1"/>
  <c r="AN99" i="5"/>
  <c r="AO99" i="5" s="1"/>
  <c r="AM99" i="5"/>
  <c r="AL99" i="5"/>
  <c r="AH99" i="5"/>
  <c r="AG99" i="5"/>
  <c r="AA99" i="5"/>
  <c r="U99" i="5"/>
  <c r="O99" i="5"/>
  <c r="Q99" i="5" s="1"/>
  <c r="I99" i="5"/>
  <c r="BX98" i="5"/>
  <c r="BU98" i="5"/>
  <c r="BW98" i="5" s="1"/>
  <c r="BR98" i="5"/>
  <c r="BS98" i="5" s="1"/>
  <c r="AT98" i="5"/>
  <c r="AV98" i="5" s="1"/>
  <c r="AQ98" i="5"/>
  <c r="AR98" i="5" s="1"/>
  <c r="AN98" i="5"/>
  <c r="AP98" i="5" s="1"/>
  <c r="AM98" i="5"/>
  <c r="AL98" i="5"/>
  <c r="AH98" i="5"/>
  <c r="AG98" i="5"/>
  <c r="AA98" i="5"/>
  <c r="AB98" i="5" s="1"/>
  <c r="U98" i="5"/>
  <c r="O98" i="5"/>
  <c r="Q98" i="5" s="1"/>
  <c r="I98" i="5"/>
  <c r="BX97" i="5"/>
  <c r="BY97" i="5" s="1"/>
  <c r="BU97" i="5"/>
  <c r="BR97" i="5"/>
  <c r="BS97" i="5" s="1"/>
  <c r="AT97" i="5"/>
  <c r="AV97" i="5" s="1"/>
  <c r="AQ97" i="5"/>
  <c r="AR97" i="5" s="1"/>
  <c r="AN97" i="5"/>
  <c r="AO97" i="5" s="1"/>
  <c r="AM97" i="5"/>
  <c r="AL97" i="5"/>
  <c r="AH97" i="5"/>
  <c r="AG97" i="5"/>
  <c r="AA97" i="5"/>
  <c r="U97" i="5"/>
  <c r="W97" i="5" s="1"/>
  <c r="O97" i="5"/>
  <c r="Q97" i="5" s="1"/>
  <c r="I97" i="5"/>
  <c r="J97" i="5" s="1"/>
  <c r="BX96" i="5"/>
  <c r="BY96" i="5" s="1"/>
  <c r="BU96" i="5"/>
  <c r="BW96" i="5" s="1"/>
  <c r="BR96" i="5"/>
  <c r="BS96" i="5" s="1"/>
  <c r="AT96" i="5"/>
  <c r="AV96" i="5" s="1"/>
  <c r="AQ96" i="5"/>
  <c r="AN96" i="5"/>
  <c r="AO96" i="5" s="1"/>
  <c r="AM96" i="5"/>
  <c r="AL96" i="5"/>
  <c r="AH96" i="5"/>
  <c r="AG96" i="5"/>
  <c r="AA96" i="5"/>
  <c r="AB96" i="5" s="1"/>
  <c r="U96" i="5"/>
  <c r="W96" i="5" s="1"/>
  <c r="O96" i="5"/>
  <c r="Q96" i="5" s="1"/>
  <c r="I96" i="5"/>
  <c r="J96" i="5" s="1"/>
  <c r="BX95" i="5"/>
  <c r="BU95" i="5"/>
  <c r="BW95" i="5" s="1"/>
  <c r="BR95" i="5"/>
  <c r="AT95" i="5"/>
  <c r="AV95" i="5" s="1"/>
  <c r="AQ95" i="5"/>
  <c r="AR95" i="5" s="1"/>
  <c r="AN95" i="5"/>
  <c r="AP95" i="5" s="1"/>
  <c r="AM95" i="5"/>
  <c r="AL95" i="5"/>
  <c r="AH95" i="5"/>
  <c r="AG95" i="5"/>
  <c r="AA95" i="5"/>
  <c r="AB95" i="5" s="1"/>
  <c r="U95" i="5"/>
  <c r="O95" i="5"/>
  <c r="I95" i="5"/>
  <c r="BX94" i="5"/>
  <c r="BY94" i="5" s="1"/>
  <c r="BU94" i="5"/>
  <c r="BR94" i="5"/>
  <c r="BS94" i="5" s="1"/>
  <c r="AT94" i="5"/>
  <c r="AQ94" i="5"/>
  <c r="AN94" i="5"/>
  <c r="AP94" i="5" s="1"/>
  <c r="AM94" i="5"/>
  <c r="AL94" i="5"/>
  <c r="AH94" i="5"/>
  <c r="AG94" i="5"/>
  <c r="AA94" i="5"/>
  <c r="AB94" i="5" s="1"/>
  <c r="U94" i="5"/>
  <c r="O94" i="5"/>
  <c r="I94" i="5"/>
  <c r="K94" i="5" s="1"/>
  <c r="BX93" i="5"/>
  <c r="BY93" i="5" s="1"/>
  <c r="BU93" i="5"/>
  <c r="BR93" i="5"/>
  <c r="BT93" i="5" s="1"/>
  <c r="AT93" i="5"/>
  <c r="AQ93" i="5"/>
  <c r="AS93" i="5" s="1"/>
  <c r="AN93" i="5"/>
  <c r="AO93" i="5" s="1"/>
  <c r="AM93" i="5"/>
  <c r="AL93" i="5"/>
  <c r="AH93" i="5"/>
  <c r="AG93" i="5"/>
  <c r="AA93" i="5"/>
  <c r="U93" i="5"/>
  <c r="O93" i="5"/>
  <c r="I93" i="5"/>
  <c r="K93" i="5" s="1"/>
  <c r="BX92" i="5"/>
  <c r="BU92" i="5"/>
  <c r="BR92" i="5"/>
  <c r="AT92" i="5"/>
  <c r="AQ92" i="5"/>
  <c r="AS92" i="5" s="1"/>
  <c r="AN92" i="5"/>
  <c r="AP92" i="5" s="1"/>
  <c r="AM92" i="5"/>
  <c r="AL92" i="5"/>
  <c r="AH92" i="5"/>
  <c r="AG92" i="5"/>
  <c r="AA92" i="5"/>
  <c r="AC92" i="5" s="1"/>
  <c r="U92" i="5"/>
  <c r="O92" i="5"/>
  <c r="I92" i="5"/>
  <c r="K92" i="5" s="1"/>
  <c r="BX91" i="5"/>
  <c r="BZ91" i="5" s="1"/>
  <c r="BU91" i="5"/>
  <c r="BR91" i="5"/>
  <c r="BT91" i="5" s="1"/>
  <c r="AT91" i="5"/>
  <c r="AQ91" i="5"/>
  <c r="AS91" i="5" s="1"/>
  <c r="AN91" i="5"/>
  <c r="AP91" i="5" s="1"/>
  <c r="AM91" i="5"/>
  <c r="AL91" i="5"/>
  <c r="AH91" i="5"/>
  <c r="AG91" i="5"/>
  <c r="AA91" i="5"/>
  <c r="AC91" i="5" s="1"/>
  <c r="U91" i="5"/>
  <c r="O91" i="5"/>
  <c r="I91" i="5"/>
  <c r="K91" i="5" s="1"/>
  <c r="BX90" i="5"/>
  <c r="BZ90" i="5" s="1"/>
  <c r="BU90" i="5"/>
  <c r="BR90" i="5"/>
  <c r="BT90" i="5" s="1"/>
  <c r="AT90" i="5"/>
  <c r="AQ90" i="5"/>
  <c r="AS90" i="5" s="1"/>
  <c r="AN90" i="5"/>
  <c r="AP90" i="5" s="1"/>
  <c r="AM90" i="5"/>
  <c r="AL90" i="5"/>
  <c r="AH90" i="5"/>
  <c r="AG90" i="5"/>
  <c r="AA90" i="5"/>
  <c r="U90" i="5"/>
  <c r="O90" i="5"/>
  <c r="I90" i="5"/>
  <c r="K90" i="5" s="1"/>
  <c r="BX89" i="5"/>
  <c r="BU89" i="5"/>
  <c r="BR89" i="5"/>
  <c r="BT89" i="5" s="1"/>
  <c r="AT89" i="5"/>
  <c r="AQ89" i="5"/>
  <c r="AS89" i="5" s="1"/>
  <c r="AN89" i="5"/>
  <c r="AP89" i="5" s="1"/>
  <c r="AM89" i="5"/>
  <c r="AL89" i="5"/>
  <c r="AH89" i="5"/>
  <c r="AG89" i="5"/>
  <c r="AA89" i="5"/>
  <c r="AB89" i="5" s="1"/>
  <c r="U89" i="5"/>
  <c r="O89" i="5"/>
  <c r="I89" i="5"/>
  <c r="K89" i="5" s="1"/>
  <c r="BY88" i="5"/>
  <c r="BX88" i="5"/>
  <c r="BZ88" i="5" s="1"/>
  <c r="BU88" i="5"/>
  <c r="BR88" i="5"/>
  <c r="BT88" i="5" s="1"/>
  <c r="AT88" i="5"/>
  <c r="AQ88" i="5"/>
  <c r="AS88" i="5" s="1"/>
  <c r="AN88" i="5"/>
  <c r="AP88" i="5" s="1"/>
  <c r="AM88" i="5"/>
  <c r="AL88" i="5"/>
  <c r="AH88" i="5"/>
  <c r="AG88" i="5"/>
  <c r="AA88" i="5"/>
  <c r="AC88" i="5" s="1"/>
  <c r="U88" i="5"/>
  <c r="O88" i="5"/>
  <c r="I88" i="5"/>
  <c r="K88" i="5" s="1"/>
  <c r="BX87" i="5"/>
  <c r="BZ87" i="5" s="1"/>
  <c r="BU87" i="5"/>
  <c r="BR87" i="5"/>
  <c r="BT87" i="5" s="1"/>
  <c r="AT87" i="5"/>
  <c r="AQ87" i="5"/>
  <c r="AS87" i="5" s="1"/>
  <c r="AN87" i="5"/>
  <c r="AO87" i="5" s="1"/>
  <c r="AM87" i="5"/>
  <c r="AL87" i="5"/>
  <c r="AH87" i="5"/>
  <c r="AG87" i="5"/>
  <c r="AA87" i="5"/>
  <c r="AC87" i="5" s="1"/>
  <c r="U87" i="5"/>
  <c r="O87" i="5"/>
  <c r="I87" i="5"/>
  <c r="K87" i="5" s="1"/>
  <c r="BX86" i="5"/>
  <c r="BU86" i="5"/>
  <c r="BR86" i="5"/>
  <c r="BT86" i="5" s="1"/>
  <c r="AT86" i="5"/>
  <c r="AQ86" i="5"/>
  <c r="AS86" i="5" s="1"/>
  <c r="AN86" i="5"/>
  <c r="AP86" i="5" s="1"/>
  <c r="AM86" i="5"/>
  <c r="AL86" i="5"/>
  <c r="AH86" i="5"/>
  <c r="AG86" i="5"/>
  <c r="AA86" i="5"/>
  <c r="AB86" i="5" s="1"/>
  <c r="U86" i="5"/>
  <c r="O86" i="5"/>
  <c r="I86" i="5"/>
  <c r="K86" i="5" s="1"/>
  <c r="BX85" i="5"/>
  <c r="BZ85" i="5" s="1"/>
  <c r="BU85" i="5"/>
  <c r="BR85" i="5"/>
  <c r="BT85" i="5" s="1"/>
  <c r="AT85" i="5"/>
  <c r="AQ85" i="5"/>
  <c r="AS85" i="5" s="1"/>
  <c r="AN85" i="5"/>
  <c r="AO85" i="5" s="1"/>
  <c r="AM85" i="5"/>
  <c r="AL85" i="5"/>
  <c r="AH85" i="5"/>
  <c r="AG85" i="5"/>
  <c r="AA85" i="5"/>
  <c r="U85" i="5"/>
  <c r="O85" i="5"/>
  <c r="I85" i="5"/>
  <c r="K85" i="5" s="1"/>
  <c r="BX84" i="5"/>
  <c r="BU84" i="5"/>
  <c r="BR84" i="5"/>
  <c r="BT84" i="5" s="1"/>
  <c r="AT84" i="5"/>
  <c r="AQ84" i="5"/>
  <c r="AS84" i="5" s="1"/>
  <c r="AN84" i="5"/>
  <c r="AP84" i="5" s="1"/>
  <c r="AM84" i="5"/>
  <c r="AL84" i="5"/>
  <c r="AH84" i="5"/>
  <c r="AG84" i="5"/>
  <c r="AA84" i="5"/>
  <c r="AB84" i="5" s="1"/>
  <c r="U84" i="5"/>
  <c r="O84" i="5"/>
  <c r="I84" i="5"/>
  <c r="K84" i="5" s="1"/>
  <c r="BX83" i="5"/>
  <c r="BZ83" i="5" s="1"/>
  <c r="BU83" i="5"/>
  <c r="BR83" i="5"/>
  <c r="BT83" i="5" s="1"/>
  <c r="AT83" i="5"/>
  <c r="AQ83" i="5"/>
  <c r="AS83" i="5" s="1"/>
  <c r="AN83" i="5"/>
  <c r="AO83" i="5" s="1"/>
  <c r="AM83" i="5"/>
  <c r="AL83" i="5"/>
  <c r="AH83" i="5"/>
  <c r="AG83" i="5"/>
  <c r="AA83" i="5"/>
  <c r="AC83" i="5" s="1"/>
  <c r="U83" i="5"/>
  <c r="O83" i="5"/>
  <c r="I83" i="5"/>
  <c r="K83" i="5" s="1"/>
  <c r="BX82" i="5"/>
  <c r="BZ82" i="5" s="1"/>
  <c r="BU82" i="5"/>
  <c r="BR82" i="5"/>
  <c r="BT82" i="5" s="1"/>
  <c r="AT82" i="5"/>
  <c r="AQ82" i="5"/>
  <c r="AS82" i="5" s="1"/>
  <c r="AN82" i="5"/>
  <c r="AP82" i="5" s="1"/>
  <c r="AM82" i="5"/>
  <c r="AL82" i="5"/>
  <c r="AH82" i="5"/>
  <c r="AG82" i="5"/>
  <c r="AA82" i="5"/>
  <c r="U82" i="5"/>
  <c r="O82" i="5"/>
  <c r="I82" i="5"/>
  <c r="K82" i="5" s="1"/>
  <c r="BX81" i="5"/>
  <c r="BY81" i="5" s="1"/>
  <c r="BU81" i="5"/>
  <c r="BR81" i="5"/>
  <c r="BT81" i="5" s="1"/>
  <c r="AT81" i="5"/>
  <c r="AQ81" i="5"/>
  <c r="AS81" i="5" s="1"/>
  <c r="AN81" i="5"/>
  <c r="AO81" i="5" s="1"/>
  <c r="AM81" i="5"/>
  <c r="AL81" i="5"/>
  <c r="AH81" i="5"/>
  <c r="AG81" i="5"/>
  <c r="AA81" i="5"/>
  <c r="AB81" i="5" s="1"/>
  <c r="U81" i="5"/>
  <c r="O81" i="5"/>
  <c r="I81" i="5"/>
  <c r="K81" i="5" s="1"/>
  <c r="BX80" i="5"/>
  <c r="BU80" i="5"/>
  <c r="BR80" i="5"/>
  <c r="BT80" i="5" s="1"/>
  <c r="AT80" i="5"/>
  <c r="AQ80" i="5"/>
  <c r="AS80" i="5" s="1"/>
  <c r="AN80" i="5"/>
  <c r="AP80" i="5" s="1"/>
  <c r="AM80" i="5"/>
  <c r="AL80" i="5"/>
  <c r="AH80" i="5"/>
  <c r="AG80" i="5"/>
  <c r="AA80" i="5"/>
  <c r="AC80" i="5" s="1"/>
  <c r="U80" i="5"/>
  <c r="O80" i="5"/>
  <c r="I80" i="5"/>
  <c r="K80" i="5" s="1"/>
  <c r="BX79" i="5"/>
  <c r="BZ79" i="5" s="1"/>
  <c r="BU79" i="5"/>
  <c r="BR79" i="5"/>
  <c r="BT79" i="5" s="1"/>
  <c r="AT79" i="5"/>
  <c r="AQ79" i="5"/>
  <c r="AN79" i="5"/>
  <c r="AP79" i="5" s="1"/>
  <c r="AM79" i="5"/>
  <c r="AL79" i="5"/>
  <c r="AH79" i="5"/>
  <c r="AG79" i="5"/>
  <c r="AA79" i="5"/>
  <c r="AC79" i="5" s="1"/>
  <c r="U79" i="5"/>
  <c r="O79" i="5"/>
  <c r="Q79" i="5" s="1"/>
  <c r="I79" i="5"/>
  <c r="BX78" i="5"/>
  <c r="BY78" i="5" s="1"/>
  <c r="BU78" i="5"/>
  <c r="BR78" i="5"/>
  <c r="AT78" i="5"/>
  <c r="AV78" i="5" s="1"/>
  <c r="AQ78" i="5"/>
  <c r="AN78" i="5"/>
  <c r="AO78" i="5" s="1"/>
  <c r="AM78" i="5"/>
  <c r="AL78" i="5"/>
  <c r="AH78" i="5"/>
  <c r="AG78" i="5"/>
  <c r="AA78" i="5"/>
  <c r="AC78" i="5" s="1"/>
  <c r="U78" i="5"/>
  <c r="W78" i="5" s="1"/>
  <c r="O78" i="5"/>
  <c r="I78" i="5"/>
  <c r="BX77" i="5"/>
  <c r="BU77" i="5"/>
  <c r="BW77" i="5" s="1"/>
  <c r="BR77" i="5"/>
  <c r="AT77" i="5"/>
  <c r="AQ77" i="5"/>
  <c r="AR77" i="5" s="1"/>
  <c r="AN77" i="5"/>
  <c r="AP77" i="5" s="1"/>
  <c r="AM77" i="5"/>
  <c r="AL77" i="5"/>
  <c r="AH77" i="5"/>
  <c r="AG77" i="5"/>
  <c r="AA77" i="5"/>
  <c r="U77" i="5"/>
  <c r="O77" i="5"/>
  <c r="I77" i="5"/>
  <c r="J77" i="5" s="1"/>
  <c r="BX76" i="5"/>
  <c r="BZ76" i="5" s="1"/>
  <c r="BU76" i="5"/>
  <c r="BW76" i="5" s="1"/>
  <c r="BR76" i="5"/>
  <c r="BS76" i="5" s="1"/>
  <c r="AT76" i="5"/>
  <c r="AQ76" i="5"/>
  <c r="AR76" i="5" s="1"/>
  <c r="AN76" i="5"/>
  <c r="AP76" i="5" s="1"/>
  <c r="AM76" i="5"/>
  <c r="AL76" i="5"/>
  <c r="AH76" i="5"/>
  <c r="AG76" i="5"/>
  <c r="AA76" i="5"/>
  <c r="U76" i="5"/>
  <c r="O76" i="5"/>
  <c r="Q76" i="5" s="1"/>
  <c r="I76" i="5"/>
  <c r="BX75" i="5"/>
  <c r="BY75" i="5" s="1"/>
  <c r="BU75" i="5"/>
  <c r="BR75" i="5"/>
  <c r="BS75" i="5" s="1"/>
  <c r="AT75" i="5"/>
  <c r="AV75" i="5" s="1"/>
  <c r="AQ75" i="5"/>
  <c r="AN75" i="5"/>
  <c r="AP75" i="5" s="1"/>
  <c r="AM75" i="5"/>
  <c r="AL75" i="5"/>
  <c r="AH75" i="5"/>
  <c r="AG75" i="5"/>
  <c r="AA75" i="5"/>
  <c r="AC75" i="5" s="1"/>
  <c r="U75" i="5"/>
  <c r="O75" i="5"/>
  <c r="Q75" i="5" s="1"/>
  <c r="I75" i="5"/>
  <c r="J75" i="5" s="1"/>
  <c r="BX74" i="5"/>
  <c r="BY74" i="5" s="1"/>
  <c r="BU74" i="5"/>
  <c r="BW74" i="5" s="1"/>
  <c r="BR74" i="5"/>
  <c r="BS74" i="5" s="1"/>
  <c r="AT74" i="5"/>
  <c r="AV74" i="5" s="1"/>
  <c r="AQ74" i="5"/>
  <c r="AR74" i="5" s="1"/>
  <c r="AN74" i="5"/>
  <c r="AP74" i="5" s="1"/>
  <c r="AM74" i="5"/>
  <c r="AL74" i="5"/>
  <c r="AH74" i="5"/>
  <c r="AG74" i="5"/>
  <c r="AA74" i="5"/>
  <c r="AB74" i="5" s="1"/>
  <c r="U74" i="5"/>
  <c r="W74" i="5" s="1"/>
  <c r="O74" i="5"/>
  <c r="I74" i="5"/>
  <c r="J74" i="5" s="1"/>
  <c r="BX73" i="5"/>
  <c r="BU73" i="5"/>
  <c r="BR73" i="5"/>
  <c r="AT73" i="5"/>
  <c r="AQ73" i="5"/>
  <c r="AR73" i="5" s="1"/>
  <c r="AN73" i="5"/>
  <c r="AP73" i="5" s="1"/>
  <c r="AM73" i="5"/>
  <c r="AL73" i="5"/>
  <c r="AH73" i="5"/>
  <c r="AG73" i="5"/>
  <c r="AA73" i="5"/>
  <c r="U73" i="5"/>
  <c r="O73" i="5"/>
  <c r="I73" i="5"/>
  <c r="J73" i="5" s="1"/>
  <c r="BX72" i="5"/>
  <c r="BZ72" i="5" s="1"/>
  <c r="BU72" i="5"/>
  <c r="BW72" i="5" s="1"/>
  <c r="BR72" i="5"/>
  <c r="BS72" i="5" s="1"/>
  <c r="AT72" i="5"/>
  <c r="AQ72" i="5"/>
  <c r="AR72" i="5" s="1"/>
  <c r="AP72" i="5"/>
  <c r="AN72" i="5"/>
  <c r="AO72" i="5" s="1"/>
  <c r="AM72" i="5"/>
  <c r="AL72" i="5"/>
  <c r="AH72" i="5"/>
  <c r="AG72" i="5"/>
  <c r="AA72" i="5"/>
  <c r="U72" i="5"/>
  <c r="O72" i="5"/>
  <c r="Q72" i="5" s="1"/>
  <c r="I72" i="5"/>
  <c r="BX71" i="5"/>
  <c r="BZ71" i="5" s="1"/>
  <c r="BU71" i="5"/>
  <c r="BW71" i="5" s="1"/>
  <c r="BR71" i="5"/>
  <c r="AT71" i="5"/>
  <c r="AV71" i="5" s="1"/>
  <c r="AQ71" i="5"/>
  <c r="AN71" i="5"/>
  <c r="AO71" i="5" s="1"/>
  <c r="AM71" i="5"/>
  <c r="AL71" i="5"/>
  <c r="AH71" i="5"/>
  <c r="AG71" i="5"/>
  <c r="AA71" i="5"/>
  <c r="AC71" i="5" s="1"/>
  <c r="U71" i="5"/>
  <c r="W71" i="5" s="1"/>
  <c r="O71" i="5"/>
  <c r="I71" i="5"/>
  <c r="BX70" i="5"/>
  <c r="BY70" i="5" s="1"/>
  <c r="BU70" i="5"/>
  <c r="BR70" i="5"/>
  <c r="AT70" i="5"/>
  <c r="AQ70" i="5"/>
  <c r="AN70" i="5"/>
  <c r="AO70" i="5" s="1"/>
  <c r="AM70" i="5"/>
  <c r="AL70" i="5"/>
  <c r="AH70" i="5"/>
  <c r="AG70" i="5"/>
  <c r="AA70" i="5"/>
  <c r="AC70" i="5" s="1"/>
  <c r="U70" i="5"/>
  <c r="W70" i="5" s="1"/>
  <c r="O70" i="5"/>
  <c r="I70" i="5"/>
  <c r="BX69" i="5"/>
  <c r="BZ69" i="5" s="1"/>
  <c r="BU69" i="5"/>
  <c r="BR69" i="5"/>
  <c r="AT69" i="5"/>
  <c r="AQ69" i="5"/>
  <c r="AP69" i="5"/>
  <c r="AN69" i="5"/>
  <c r="AO69" i="5" s="1"/>
  <c r="AM69" i="5"/>
  <c r="AL69" i="5"/>
  <c r="AH69" i="5"/>
  <c r="AG69" i="5"/>
  <c r="AA69" i="5"/>
  <c r="U69" i="5"/>
  <c r="O69" i="5"/>
  <c r="Q69" i="5" s="1"/>
  <c r="I69" i="5"/>
  <c r="BX68" i="5"/>
  <c r="BU68" i="5"/>
  <c r="BW68" i="5" s="1"/>
  <c r="BR68" i="5"/>
  <c r="AT68" i="5"/>
  <c r="AV68" i="5" s="1"/>
  <c r="AQ68" i="5"/>
  <c r="AN68" i="5"/>
  <c r="AO68" i="5" s="1"/>
  <c r="AM68" i="5"/>
  <c r="AL68" i="5"/>
  <c r="AH68" i="5"/>
  <c r="AG68" i="5"/>
  <c r="AA68" i="5"/>
  <c r="U68" i="5"/>
  <c r="O68" i="5"/>
  <c r="Q68" i="5" s="1"/>
  <c r="I68" i="5"/>
  <c r="BX67" i="5"/>
  <c r="BU67" i="5"/>
  <c r="BW67" i="5" s="1"/>
  <c r="BR67" i="5"/>
  <c r="AT67" i="5"/>
  <c r="AV67" i="5" s="1"/>
  <c r="AQ67" i="5"/>
  <c r="AN67" i="5"/>
  <c r="AO67" i="5" s="1"/>
  <c r="AM67" i="5"/>
  <c r="AL67" i="5"/>
  <c r="AH67" i="5"/>
  <c r="AG67" i="5"/>
  <c r="AA67" i="5"/>
  <c r="AC67" i="5" s="1"/>
  <c r="U67" i="5"/>
  <c r="W67" i="5" s="1"/>
  <c r="O67" i="5"/>
  <c r="I67" i="5"/>
  <c r="BX66" i="5"/>
  <c r="BY66" i="5" s="1"/>
  <c r="BU66" i="5"/>
  <c r="BR66" i="5"/>
  <c r="AT66" i="5"/>
  <c r="AQ66" i="5"/>
  <c r="AN66" i="5"/>
  <c r="AO66" i="5" s="1"/>
  <c r="AM66" i="5"/>
  <c r="AL66" i="5"/>
  <c r="AH66" i="5"/>
  <c r="AG66" i="5"/>
  <c r="AA66" i="5"/>
  <c r="AC66" i="5" s="1"/>
  <c r="U66" i="5"/>
  <c r="W66" i="5" s="1"/>
  <c r="O66" i="5"/>
  <c r="I66" i="5"/>
  <c r="BX65" i="5"/>
  <c r="BY65" i="5" s="1"/>
  <c r="BU65" i="5"/>
  <c r="BR65" i="5"/>
  <c r="AT65" i="5"/>
  <c r="AQ65" i="5"/>
  <c r="AN65" i="5"/>
  <c r="AO65" i="5" s="1"/>
  <c r="AM65" i="5"/>
  <c r="AL65" i="5"/>
  <c r="AH65" i="5"/>
  <c r="AG65" i="5"/>
  <c r="AA65" i="5"/>
  <c r="AB65" i="5" s="1"/>
  <c r="U65" i="5"/>
  <c r="O65" i="5"/>
  <c r="Q65" i="5" s="1"/>
  <c r="I65" i="5"/>
  <c r="BX64" i="5"/>
  <c r="BZ64" i="5" s="1"/>
  <c r="BU64" i="5"/>
  <c r="BW64" i="5" s="1"/>
  <c r="BR64" i="5"/>
  <c r="AT64" i="5"/>
  <c r="AV64" i="5" s="1"/>
  <c r="AQ64" i="5"/>
  <c r="AN64" i="5"/>
  <c r="AO64" i="5" s="1"/>
  <c r="AM64" i="5"/>
  <c r="AL64" i="5"/>
  <c r="AH64" i="5"/>
  <c r="AG64" i="5"/>
  <c r="AA64" i="5"/>
  <c r="AB64" i="5" s="1"/>
  <c r="U64" i="5"/>
  <c r="O64" i="5"/>
  <c r="Q64" i="5" s="1"/>
  <c r="I64" i="5"/>
  <c r="BX63" i="5"/>
  <c r="BZ63" i="5" s="1"/>
  <c r="BV63" i="5"/>
  <c r="BU63" i="5"/>
  <c r="BW63" i="5" s="1"/>
  <c r="BR63" i="5"/>
  <c r="AT63" i="5"/>
  <c r="AV63" i="5" s="1"/>
  <c r="AQ63" i="5"/>
  <c r="AN63" i="5"/>
  <c r="AO63" i="5" s="1"/>
  <c r="AM63" i="5"/>
  <c r="AL63" i="5"/>
  <c r="AH63" i="5"/>
  <c r="AG63" i="5"/>
  <c r="AA63" i="5"/>
  <c r="AC63" i="5" s="1"/>
  <c r="U63" i="5"/>
  <c r="W63" i="5" s="1"/>
  <c r="O63" i="5"/>
  <c r="I63" i="5"/>
  <c r="BX62" i="5"/>
  <c r="BZ62" i="5" s="1"/>
  <c r="BU62" i="5"/>
  <c r="BR62" i="5"/>
  <c r="AT62" i="5"/>
  <c r="AQ62" i="5"/>
  <c r="AN62" i="5"/>
  <c r="AO62" i="5" s="1"/>
  <c r="AM62" i="5"/>
  <c r="AL62" i="5"/>
  <c r="AH62" i="5"/>
  <c r="AG62" i="5"/>
  <c r="AA62" i="5"/>
  <c r="AC62" i="5" s="1"/>
  <c r="U62" i="5"/>
  <c r="W62" i="5" s="1"/>
  <c r="O62" i="5"/>
  <c r="I62" i="5"/>
  <c r="BX61" i="5"/>
  <c r="BY61" i="5" s="1"/>
  <c r="BU61" i="5"/>
  <c r="BR61" i="5"/>
  <c r="AT61" i="5"/>
  <c r="AQ61" i="5"/>
  <c r="AN61" i="5"/>
  <c r="AO61" i="5" s="1"/>
  <c r="AM61" i="5"/>
  <c r="AL61" i="5"/>
  <c r="AH61" i="5"/>
  <c r="AG61" i="5"/>
  <c r="AA61" i="5"/>
  <c r="U61" i="5"/>
  <c r="W61" i="5" s="1"/>
  <c r="O61" i="5"/>
  <c r="I61" i="5"/>
  <c r="BX60" i="5"/>
  <c r="BZ60" i="5" s="1"/>
  <c r="BU60" i="5"/>
  <c r="BR60" i="5"/>
  <c r="AT60" i="5"/>
  <c r="AQ60" i="5"/>
  <c r="AN60" i="5"/>
  <c r="AO60" i="5" s="1"/>
  <c r="AM60" i="5"/>
  <c r="AL60" i="5"/>
  <c r="AH60" i="5"/>
  <c r="AG60" i="5"/>
  <c r="AA60" i="5"/>
  <c r="AC60" i="5" s="1"/>
  <c r="U60" i="5"/>
  <c r="O60" i="5"/>
  <c r="I60" i="5"/>
  <c r="BX59" i="5"/>
  <c r="BY59" i="5" s="1"/>
  <c r="BU59" i="5"/>
  <c r="BR59" i="5"/>
  <c r="AT59" i="5"/>
  <c r="AQ59" i="5"/>
  <c r="AN59" i="5"/>
  <c r="AO59" i="5" s="1"/>
  <c r="AM59" i="5"/>
  <c r="AL59" i="5"/>
  <c r="AH59" i="5"/>
  <c r="AG59" i="5"/>
  <c r="AA59" i="5"/>
  <c r="AB59" i="5" s="1"/>
  <c r="U59" i="5"/>
  <c r="O59" i="5"/>
  <c r="Q59" i="5" s="1"/>
  <c r="I59" i="5"/>
  <c r="BX58" i="5"/>
  <c r="BY58" i="5" s="1"/>
  <c r="BU58" i="5"/>
  <c r="BW58" i="5" s="1"/>
  <c r="BR58" i="5"/>
  <c r="AT58" i="5"/>
  <c r="AV58" i="5" s="1"/>
  <c r="AQ58" i="5"/>
  <c r="AN58" i="5"/>
  <c r="AO58" i="5" s="1"/>
  <c r="AM58" i="5"/>
  <c r="AL58" i="5"/>
  <c r="AH58" i="5"/>
  <c r="AG58" i="5"/>
  <c r="AA58" i="5"/>
  <c r="U58" i="5"/>
  <c r="W58" i="5" s="1"/>
  <c r="O58" i="5"/>
  <c r="Q58" i="5" s="1"/>
  <c r="I58" i="5"/>
  <c r="BX57" i="5"/>
  <c r="BZ57" i="5" s="1"/>
  <c r="BU57" i="5"/>
  <c r="BW57" i="5" s="1"/>
  <c r="BR57" i="5"/>
  <c r="AT57" i="5"/>
  <c r="AV57" i="5" s="1"/>
  <c r="AQ57" i="5"/>
  <c r="AN57" i="5"/>
  <c r="AO57" i="5" s="1"/>
  <c r="AM57" i="5"/>
  <c r="AL57" i="5"/>
  <c r="AH57" i="5"/>
  <c r="AG57" i="5"/>
  <c r="AA57" i="5"/>
  <c r="U57" i="5"/>
  <c r="W57" i="5" s="1"/>
  <c r="O57" i="5"/>
  <c r="I57" i="5"/>
  <c r="BX56" i="5"/>
  <c r="BY56" i="5" s="1"/>
  <c r="BU56" i="5"/>
  <c r="BR56" i="5"/>
  <c r="AT56" i="5"/>
  <c r="AQ56" i="5"/>
  <c r="AN56" i="5"/>
  <c r="AO56" i="5" s="1"/>
  <c r="AM56" i="5"/>
  <c r="AL56" i="5"/>
  <c r="AH56" i="5"/>
  <c r="AG56" i="5"/>
  <c r="AA56" i="5"/>
  <c r="AB56" i="5" s="1"/>
  <c r="U56" i="5"/>
  <c r="O56" i="5"/>
  <c r="I56" i="5"/>
  <c r="BX55" i="5"/>
  <c r="BY55" i="5" s="1"/>
  <c r="BU55" i="5"/>
  <c r="BR55" i="5"/>
  <c r="AT55" i="5"/>
  <c r="AQ55" i="5"/>
  <c r="AN55" i="5"/>
  <c r="AO55" i="5" s="1"/>
  <c r="AM55" i="5"/>
  <c r="AL55" i="5"/>
  <c r="AH55" i="5"/>
  <c r="AG55" i="5"/>
  <c r="AA55" i="5"/>
  <c r="AB55" i="5" s="1"/>
  <c r="U55" i="5"/>
  <c r="O55" i="5"/>
  <c r="Q55" i="5" s="1"/>
  <c r="I55" i="5"/>
  <c r="BX54" i="5"/>
  <c r="BZ54" i="5" s="1"/>
  <c r="BU54" i="5"/>
  <c r="BW54" i="5" s="1"/>
  <c r="BR54" i="5"/>
  <c r="AT54" i="5"/>
  <c r="AV54" i="5" s="1"/>
  <c r="AQ54" i="5"/>
  <c r="AN54" i="5"/>
  <c r="AO54" i="5" s="1"/>
  <c r="AM54" i="5"/>
  <c r="AL54" i="5"/>
  <c r="AH54" i="5"/>
  <c r="AG54" i="5"/>
  <c r="AA54" i="5"/>
  <c r="U54" i="5"/>
  <c r="W54" i="5" s="1"/>
  <c r="O54" i="5"/>
  <c r="Q54" i="5" s="1"/>
  <c r="I54" i="5"/>
  <c r="BX53" i="5"/>
  <c r="BY53" i="5" s="1"/>
  <c r="BU53" i="5"/>
  <c r="BW53" i="5" s="1"/>
  <c r="BR53" i="5"/>
  <c r="AT53" i="5"/>
  <c r="AV53" i="5" s="1"/>
  <c r="AQ53" i="5"/>
  <c r="AN53" i="5"/>
  <c r="AO53" i="5" s="1"/>
  <c r="AM53" i="5"/>
  <c r="AL53" i="5"/>
  <c r="AH53" i="5"/>
  <c r="AG53" i="5"/>
  <c r="AA53" i="5"/>
  <c r="U53" i="5"/>
  <c r="W53" i="5" s="1"/>
  <c r="O53" i="5"/>
  <c r="I53" i="5"/>
  <c r="BX52" i="5"/>
  <c r="BY52" i="5" s="1"/>
  <c r="BU52" i="5"/>
  <c r="BR52" i="5"/>
  <c r="AT52" i="5"/>
  <c r="AU52" i="5" s="1"/>
  <c r="AQ52" i="5"/>
  <c r="AN52" i="5"/>
  <c r="AO52" i="5" s="1"/>
  <c r="AM52" i="5"/>
  <c r="AL52" i="5"/>
  <c r="AH52" i="5"/>
  <c r="AG52" i="5"/>
  <c r="AA52" i="5"/>
  <c r="U52" i="5"/>
  <c r="O52" i="5"/>
  <c r="I52" i="5"/>
  <c r="K52" i="5" s="1"/>
  <c r="BX51" i="5"/>
  <c r="BY51" i="5" s="1"/>
  <c r="BU51" i="5"/>
  <c r="BV51" i="5" s="1"/>
  <c r="BR51" i="5"/>
  <c r="AT51" i="5"/>
  <c r="AQ51" i="5"/>
  <c r="AS51" i="5" s="1"/>
  <c r="AN51" i="5"/>
  <c r="AM51" i="5"/>
  <c r="AL51" i="5"/>
  <c r="AH51" i="5"/>
  <c r="AG51" i="5"/>
  <c r="AA51" i="5"/>
  <c r="AC51" i="5" s="1"/>
  <c r="U51" i="5"/>
  <c r="V51" i="5" s="1"/>
  <c r="O51" i="5"/>
  <c r="P51" i="5" s="1"/>
  <c r="I51" i="5"/>
  <c r="BX50" i="5"/>
  <c r="BZ50" i="5" s="1"/>
  <c r="BU50" i="5"/>
  <c r="BR50" i="5"/>
  <c r="BT50" i="5" s="1"/>
  <c r="AT50" i="5"/>
  <c r="AU50" i="5" s="1"/>
  <c r="AQ50" i="5"/>
  <c r="AN50" i="5"/>
  <c r="AO50" i="5" s="1"/>
  <c r="AM50" i="5"/>
  <c r="AL50" i="5"/>
  <c r="AH50" i="5"/>
  <c r="AG50" i="5"/>
  <c r="AA50" i="5"/>
  <c r="U50" i="5"/>
  <c r="O50" i="5"/>
  <c r="I50" i="5"/>
  <c r="K50" i="5" s="1"/>
  <c r="BX49" i="5"/>
  <c r="BY49" i="5" s="1"/>
  <c r="BU49" i="5"/>
  <c r="BV49" i="5" s="1"/>
  <c r="BR49" i="5"/>
  <c r="AT49" i="5"/>
  <c r="AQ49" i="5"/>
  <c r="AS49" i="5" s="1"/>
  <c r="AN49" i="5"/>
  <c r="AM49" i="5"/>
  <c r="AL49" i="5"/>
  <c r="AH49" i="5"/>
  <c r="AG49" i="5"/>
  <c r="AA49" i="5"/>
  <c r="AB49" i="5" s="1"/>
  <c r="U49" i="5"/>
  <c r="V49" i="5" s="1"/>
  <c r="O49" i="5"/>
  <c r="P49" i="5" s="1"/>
  <c r="I49" i="5"/>
  <c r="BX48" i="5"/>
  <c r="BZ48" i="5" s="1"/>
  <c r="BU48" i="5"/>
  <c r="BR48" i="5"/>
  <c r="BT48" i="5" s="1"/>
  <c r="AT48" i="5"/>
  <c r="AU48" i="5" s="1"/>
  <c r="AQ48" i="5"/>
  <c r="AN48" i="5"/>
  <c r="AO48" i="5" s="1"/>
  <c r="AM48" i="5"/>
  <c r="AL48" i="5"/>
  <c r="AH48" i="5"/>
  <c r="AG48" i="5"/>
  <c r="AA48" i="5"/>
  <c r="U48" i="5"/>
  <c r="O48" i="5"/>
  <c r="I48" i="5"/>
  <c r="K48" i="5" s="1"/>
  <c r="BX47" i="5"/>
  <c r="BZ47" i="5" s="1"/>
  <c r="BU47" i="5"/>
  <c r="BV47" i="5" s="1"/>
  <c r="BR47" i="5"/>
  <c r="AT47" i="5"/>
  <c r="AQ47" i="5"/>
  <c r="AS47" i="5" s="1"/>
  <c r="AN47" i="5"/>
  <c r="AM47" i="5"/>
  <c r="AL47" i="5"/>
  <c r="AH47" i="5"/>
  <c r="AG47" i="5"/>
  <c r="AA47" i="5"/>
  <c r="AC47" i="5" s="1"/>
  <c r="U47" i="5"/>
  <c r="V47" i="5" s="1"/>
  <c r="O47" i="5"/>
  <c r="P47" i="5" s="1"/>
  <c r="I47" i="5"/>
  <c r="BX46" i="5"/>
  <c r="BZ46" i="5" s="1"/>
  <c r="BU46" i="5"/>
  <c r="BR46" i="5"/>
  <c r="BT46" i="5" s="1"/>
  <c r="AT46" i="5"/>
  <c r="AU46" i="5" s="1"/>
  <c r="AQ46" i="5"/>
  <c r="AN46" i="5"/>
  <c r="AO46" i="5" s="1"/>
  <c r="AM46" i="5"/>
  <c r="AL46" i="5"/>
  <c r="AH46" i="5"/>
  <c r="AG46" i="5"/>
  <c r="AA46" i="5"/>
  <c r="U46" i="5"/>
  <c r="O46" i="5"/>
  <c r="I46" i="5"/>
  <c r="K46" i="5" s="1"/>
  <c r="BX45" i="5"/>
  <c r="BZ45" i="5" s="1"/>
  <c r="BU45" i="5"/>
  <c r="BV45" i="5" s="1"/>
  <c r="BR45" i="5"/>
  <c r="AT45" i="5"/>
  <c r="AQ45" i="5"/>
  <c r="AS45" i="5" s="1"/>
  <c r="AN45" i="5"/>
  <c r="AO45" i="5" s="1"/>
  <c r="AM45" i="5"/>
  <c r="AL45" i="5"/>
  <c r="AH45" i="5"/>
  <c r="AG45" i="5"/>
  <c r="AA45" i="5"/>
  <c r="AB45" i="5" s="1"/>
  <c r="U45" i="5"/>
  <c r="O45" i="5"/>
  <c r="I45" i="5"/>
  <c r="K45" i="5" s="1"/>
  <c r="BX44" i="5"/>
  <c r="BZ44" i="5" s="1"/>
  <c r="BU44" i="5"/>
  <c r="BR44" i="5"/>
  <c r="BT44" i="5" s="1"/>
  <c r="AT44" i="5"/>
  <c r="AQ44" i="5"/>
  <c r="AS44" i="5" s="1"/>
  <c r="AN44" i="5"/>
  <c r="AO44" i="5" s="1"/>
  <c r="AM44" i="5"/>
  <c r="AL44" i="5"/>
  <c r="AH44" i="5"/>
  <c r="AG44" i="5"/>
  <c r="AA44" i="5"/>
  <c r="AB44" i="5" s="1"/>
  <c r="U44" i="5"/>
  <c r="O44" i="5"/>
  <c r="I44" i="5"/>
  <c r="K44" i="5" s="1"/>
  <c r="BX43" i="5"/>
  <c r="BZ43" i="5" s="1"/>
  <c r="BU43" i="5"/>
  <c r="BR43" i="5"/>
  <c r="BT43" i="5" s="1"/>
  <c r="AT43" i="5"/>
  <c r="AQ43" i="5"/>
  <c r="AS43" i="5" s="1"/>
  <c r="AN43" i="5"/>
  <c r="AO43" i="5" s="1"/>
  <c r="AM43" i="5"/>
  <c r="AL43" i="5"/>
  <c r="AH43" i="5"/>
  <c r="AG43" i="5"/>
  <c r="AA43" i="5"/>
  <c r="AC43" i="5" s="1"/>
  <c r="U43" i="5"/>
  <c r="O43" i="5"/>
  <c r="I43" i="5"/>
  <c r="K43" i="5" s="1"/>
  <c r="BX42" i="5"/>
  <c r="BZ42" i="5" s="1"/>
  <c r="BU42" i="5"/>
  <c r="BR42" i="5"/>
  <c r="BT42" i="5" s="1"/>
  <c r="AT42" i="5"/>
  <c r="AQ42" i="5"/>
  <c r="AS42" i="5" s="1"/>
  <c r="AN42" i="5"/>
  <c r="AO42" i="5" s="1"/>
  <c r="AM42" i="5"/>
  <c r="AL42" i="5"/>
  <c r="AH42" i="5"/>
  <c r="AG42" i="5"/>
  <c r="AA42" i="5"/>
  <c r="AC42" i="5" s="1"/>
  <c r="U42" i="5"/>
  <c r="O42" i="5"/>
  <c r="I42" i="5"/>
  <c r="BX41" i="5"/>
  <c r="BZ41" i="5" s="1"/>
  <c r="BU41" i="5"/>
  <c r="BR41" i="5"/>
  <c r="AT41" i="5"/>
  <c r="AQ41" i="5"/>
  <c r="AS41" i="5" s="1"/>
  <c r="AN41" i="5"/>
  <c r="AO41" i="5" s="1"/>
  <c r="AM41" i="5"/>
  <c r="AL41" i="5"/>
  <c r="AH41" i="5"/>
  <c r="AG41" i="5"/>
  <c r="AA41" i="5"/>
  <c r="U41" i="5"/>
  <c r="O41" i="5"/>
  <c r="I41" i="5"/>
  <c r="K41" i="5" s="1"/>
  <c r="BX40" i="5"/>
  <c r="BY40" i="5" s="1"/>
  <c r="BU40" i="5"/>
  <c r="BR40" i="5"/>
  <c r="AT40" i="5"/>
  <c r="AQ40" i="5"/>
  <c r="AS40" i="5" s="1"/>
  <c r="AN40" i="5"/>
  <c r="AO40" i="5" s="1"/>
  <c r="AM40" i="5"/>
  <c r="AL40" i="5"/>
  <c r="AH40" i="5"/>
  <c r="AG40" i="5"/>
  <c r="AA40" i="5"/>
  <c r="U40" i="5"/>
  <c r="O40" i="5"/>
  <c r="I40" i="5"/>
  <c r="K40" i="5" s="1"/>
  <c r="BX39" i="5"/>
  <c r="BY39" i="5" s="1"/>
  <c r="BU39" i="5"/>
  <c r="BR39" i="5"/>
  <c r="BT39" i="5" s="1"/>
  <c r="AT39" i="5"/>
  <c r="AQ39" i="5"/>
  <c r="AS39" i="5" s="1"/>
  <c r="AN39" i="5"/>
  <c r="AO39" i="5" s="1"/>
  <c r="AM39" i="5"/>
  <c r="AL39" i="5"/>
  <c r="AH39" i="5"/>
  <c r="AG39" i="5"/>
  <c r="AA39" i="5"/>
  <c r="AC39" i="5" s="1"/>
  <c r="U39" i="5"/>
  <c r="O39" i="5"/>
  <c r="I39" i="5"/>
  <c r="K39" i="5" s="1"/>
  <c r="BX38" i="5"/>
  <c r="BY38" i="5" s="1"/>
  <c r="BU38" i="5"/>
  <c r="BR38" i="5"/>
  <c r="BT38" i="5" s="1"/>
  <c r="AT38" i="5"/>
  <c r="AQ38" i="5"/>
  <c r="AS38" i="5" s="1"/>
  <c r="AN38" i="5"/>
  <c r="AO38" i="5" s="1"/>
  <c r="AM38" i="5"/>
  <c r="AL38" i="5"/>
  <c r="AH38" i="5"/>
  <c r="AG38" i="5"/>
  <c r="AA38" i="5"/>
  <c r="AB38" i="5" s="1"/>
  <c r="U38" i="5"/>
  <c r="O38" i="5"/>
  <c r="I38" i="5"/>
  <c r="K38" i="5" s="1"/>
  <c r="BY37" i="5"/>
  <c r="BX37" i="5"/>
  <c r="BZ37" i="5" s="1"/>
  <c r="BU37" i="5"/>
  <c r="BR37" i="5"/>
  <c r="BT37" i="5" s="1"/>
  <c r="AT37" i="5"/>
  <c r="AQ37" i="5"/>
  <c r="AS37" i="5" s="1"/>
  <c r="AN37" i="5"/>
  <c r="AO37" i="5" s="1"/>
  <c r="AM37" i="5"/>
  <c r="AL37" i="5"/>
  <c r="AH37" i="5"/>
  <c r="AG37" i="5"/>
  <c r="AA37" i="5"/>
  <c r="U37" i="5"/>
  <c r="O37" i="5"/>
  <c r="I37" i="5"/>
  <c r="K37" i="5" s="1"/>
  <c r="BX36" i="5"/>
  <c r="BZ36" i="5" s="1"/>
  <c r="BU36" i="5"/>
  <c r="BR36" i="5"/>
  <c r="AT36" i="5"/>
  <c r="AQ36" i="5"/>
  <c r="AS36" i="5" s="1"/>
  <c r="AN36" i="5"/>
  <c r="AO36" i="5" s="1"/>
  <c r="AM36" i="5"/>
  <c r="AL36" i="5"/>
  <c r="AH36" i="5"/>
  <c r="AG36" i="5"/>
  <c r="AA36" i="5"/>
  <c r="AC36" i="5" s="1"/>
  <c r="U36" i="5"/>
  <c r="O36" i="5"/>
  <c r="I36" i="5"/>
  <c r="K36" i="5" s="1"/>
  <c r="BX35" i="5"/>
  <c r="BY35" i="5" s="1"/>
  <c r="BU35" i="5"/>
  <c r="BR35" i="5"/>
  <c r="BT35" i="5" s="1"/>
  <c r="AT35" i="5"/>
  <c r="AU35" i="5" s="1"/>
  <c r="AQ35" i="5"/>
  <c r="AS35" i="5" s="1"/>
  <c r="AN35" i="5"/>
  <c r="AO35" i="5" s="1"/>
  <c r="AM35" i="5"/>
  <c r="AL35" i="5"/>
  <c r="AH35" i="5"/>
  <c r="AG35" i="5"/>
  <c r="AA35" i="5"/>
  <c r="AB35" i="5" s="1"/>
  <c r="U35" i="5"/>
  <c r="V35" i="5" s="1"/>
  <c r="O35" i="5"/>
  <c r="P35" i="5" s="1"/>
  <c r="I35" i="5"/>
  <c r="BX34" i="5"/>
  <c r="BZ34" i="5" s="1"/>
  <c r="BU34" i="5"/>
  <c r="BV34" i="5" s="1"/>
  <c r="BR34" i="5"/>
  <c r="AT34" i="5"/>
  <c r="AU34" i="5" s="1"/>
  <c r="AQ34" i="5"/>
  <c r="AS34" i="5" s="1"/>
  <c r="AN34" i="5"/>
  <c r="AO34" i="5" s="1"/>
  <c r="AM34" i="5"/>
  <c r="AL34" i="5"/>
  <c r="AH34" i="5"/>
  <c r="AG34" i="5"/>
  <c r="AC34" i="5"/>
  <c r="AA34" i="5"/>
  <c r="AB34" i="5" s="1"/>
  <c r="U34" i="5"/>
  <c r="V34" i="5" s="1"/>
  <c r="O34" i="5"/>
  <c r="P34" i="5" s="1"/>
  <c r="I34" i="5"/>
  <c r="K34" i="5" s="1"/>
  <c r="BX33" i="5"/>
  <c r="BZ33" i="5" s="1"/>
  <c r="BU33" i="5"/>
  <c r="BV33" i="5" s="1"/>
  <c r="BR33" i="5"/>
  <c r="BT33" i="5" s="1"/>
  <c r="AT33" i="5"/>
  <c r="AQ33" i="5"/>
  <c r="AS33" i="5" s="1"/>
  <c r="AN33" i="5"/>
  <c r="AO33" i="5" s="1"/>
  <c r="AM33" i="5"/>
  <c r="AL33" i="5"/>
  <c r="AH33" i="5"/>
  <c r="AG33" i="5"/>
  <c r="AA33" i="5"/>
  <c r="AC33" i="5" s="1"/>
  <c r="U33" i="5"/>
  <c r="V33" i="5" s="1"/>
  <c r="O33" i="5"/>
  <c r="P33" i="5" s="1"/>
  <c r="I33" i="5"/>
  <c r="K33" i="5" s="1"/>
  <c r="BX32" i="5"/>
  <c r="BY32" i="5" s="1"/>
  <c r="BU32" i="5"/>
  <c r="BV32" i="5" s="1"/>
  <c r="BR32" i="5"/>
  <c r="BT32" i="5" s="1"/>
  <c r="AT32" i="5"/>
  <c r="AU32" i="5" s="1"/>
  <c r="AQ32" i="5"/>
  <c r="AS32" i="5" s="1"/>
  <c r="AN32" i="5"/>
  <c r="AO32" i="5" s="1"/>
  <c r="AM32" i="5"/>
  <c r="AL32" i="5"/>
  <c r="AH32" i="5"/>
  <c r="AG32" i="5"/>
  <c r="AA32" i="5"/>
  <c r="U32" i="5"/>
  <c r="V32" i="5" s="1"/>
  <c r="O32" i="5"/>
  <c r="I32" i="5"/>
  <c r="K32" i="5" s="1"/>
  <c r="BX31" i="5"/>
  <c r="BZ31" i="5" s="1"/>
  <c r="BU31" i="5"/>
  <c r="BV31" i="5" s="1"/>
  <c r="BR31" i="5"/>
  <c r="BT31" i="5" s="1"/>
  <c r="AT31" i="5"/>
  <c r="AU31" i="5" s="1"/>
  <c r="AQ31" i="5"/>
  <c r="AS31" i="5" s="1"/>
  <c r="AN31" i="5"/>
  <c r="AO31" i="5" s="1"/>
  <c r="AM31" i="5"/>
  <c r="AL31" i="5"/>
  <c r="AH31" i="5"/>
  <c r="AG31" i="5"/>
  <c r="AA31" i="5"/>
  <c r="U31" i="5"/>
  <c r="V31" i="5" s="1"/>
  <c r="O31" i="5"/>
  <c r="I31" i="5"/>
  <c r="K31" i="5" s="1"/>
  <c r="BX30" i="5"/>
  <c r="BZ30" i="5" s="1"/>
  <c r="BU30" i="5"/>
  <c r="BV30" i="5" s="1"/>
  <c r="BR30" i="5"/>
  <c r="BT30" i="5" s="1"/>
  <c r="AT30" i="5"/>
  <c r="AQ30" i="5"/>
  <c r="AS30" i="5" s="1"/>
  <c r="AN30" i="5"/>
  <c r="AO30" i="5" s="1"/>
  <c r="AM30" i="5"/>
  <c r="AL30" i="5"/>
  <c r="AH30" i="5"/>
  <c r="AG30" i="5"/>
  <c r="AA30" i="5"/>
  <c r="AB30" i="5" s="1"/>
  <c r="U30" i="5"/>
  <c r="V30" i="5" s="1"/>
  <c r="O30" i="5"/>
  <c r="P30" i="5" s="1"/>
  <c r="I30" i="5"/>
  <c r="K30" i="5" s="1"/>
  <c r="BX29" i="5"/>
  <c r="BZ29" i="5" s="1"/>
  <c r="BU29" i="5"/>
  <c r="BV29" i="5" s="1"/>
  <c r="BR29" i="5"/>
  <c r="AT29" i="5"/>
  <c r="AU29" i="5" s="1"/>
  <c r="AQ29" i="5"/>
  <c r="AS29" i="5" s="1"/>
  <c r="AN29" i="5"/>
  <c r="AO29" i="5" s="1"/>
  <c r="AM29" i="5"/>
  <c r="AL29" i="5"/>
  <c r="AH29" i="5"/>
  <c r="AG29" i="5"/>
  <c r="AA29" i="5"/>
  <c r="AC29" i="5" s="1"/>
  <c r="U29" i="5"/>
  <c r="W29" i="5" s="1"/>
  <c r="O29" i="5"/>
  <c r="I29" i="5"/>
  <c r="K29" i="5" s="1"/>
  <c r="BX28" i="5"/>
  <c r="BZ28" i="5" s="1"/>
  <c r="BU28" i="5"/>
  <c r="BW28" i="5" s="1"/>
  <c r="BR28" i="5"/>
  <c r="BT28" i="5" s="1"/>
  <c r="AT28" i="5"/>
  <c r="AV28" i="5" s="1"/>
  <c r="AQ28" i="5"/>
  <c r="AS28" i="5" s="1"/>
  <c r="AN28" i="5"/>
  <c r="AO28" i="5" s="1"/>
  <c r="AM28" i="5"/>
  <c r="AL28" i="5"/>
  <c r="AH28" i="5"/>
  <c r="AG28" i="5"/>
  <c r="AA28" i="5"/>
  <c r="AC28" i="5" s="1"/>
  <c r="U28" i="5"/>
  <c r="O28" i="5"/>
  <c r="I28" i="5"/>
  <c r="K28" i="5" s="1"/>
  <c r="BX27" i="5"/>
  <c r="BY27" i="5" s="1"/>
  <c r="BU27" i="5"/>
  <c r="BW27" i="5" s="1"/>
  <c r="BR27" i="5"/>
  <c r="BT27" i="5" s="1"/>
  <c r="AT27" i="5"/>
  <c r="AV27" i="5" s="1"/>
  <c r="AQ27" i="5"/>
  <c r="AS27" i="5" s="1"/>
  <c r="AN27" i="5"/>
  <c r="AO27" i="5" s="1"/>
  <c r="AM27" i="5"/>
  <c r="AL27" i="5"/>
  <c r="AH27" i="5"/>
  <c r="AG27" i="5"/>
  <c r="AA27" i="5"/>
  <c r="U27" i="5"/>
  <c r="W27" i="5" s="1"/>
  <c r="O27" i="5"/>
  <c r="Q27" i="5" s="1"/>
  <c r="I27" i="5"/>
  <c r="K27" i="5" s="1"/>
  <c r="BX26" i="5"/>
  <c r="BZ26" i="5" s="1"/>
  <c r="BU26" i="5"/>
  <c r="BV26" i="5" s="1"/>
  <c r="BR26" i="5"/>
  <c r="AT26" i="5"/>
  <c r="AV26" i="5" s="1"/>
  <c r="AQ26" i="5"/>
  <c r="AS26" i="5" s="1"/>
  <c r="AN26" i="5"/>
  <c r="AO26" i="5" s="1"/>
  <c r="AM26" i="5"/>
  <c r="AL26" i="5"/>
  <c r="AH26" i="5"/>
  <c r="AG26" i="5"/>
  <c r="AA26" i="5"/>
  <c r="AB26" i="5" s="1"/>
  <c r="U26" i="5"/>
  <c r="W26" i="5" s="1"/>
  <c r="O26" i="5"/>
  <c r="Q26" i="5" s="1"/>
  <c r="I26" i="5"/>
  <c r="K26" i="5" s="1"/>
  <c r="BX25" i="5"/>
  <c r="BZ25" i="5" s="1"/>
  <c r="BU25" i="5"/>
  <c r="BW25" i="5" s="1"/>
  <c r="BR25" i="5"/>
  <c r="AT25" i="5"/>
  <c r="AV25" i="5" s="1"/>
  <c r="AQ25" i="5"/>
  <c r="AS25" i="5" s="1"/>
  <c r="AN25" i="5"/>
  <c r="AP25" i="5" s="1"/>
  <c r="AM25" i="5"/>
  <c r="AL25" i="5"/>
  <c r="AH25" i="5"/>
  <c r="AG25" i="5"/>
  <c r="AA25" i="5"/>
  <c r="AB25" i="5" s="1"/>
  <c r="U25" i="5"/>
  <c r="O25" i="5"/>
  <c r="Q25" i="5" s="1"/>
  <c r="I25" i="5"/>
  <c r="K25" i="5" s="1"/>
  <c r="BX24" i="5"/>
  <c r="BY24" i="5" s="1"/>
  <c r="BU24" i="5"/>
  <c r="BW24" i="5" s="1"/>
  <c r="BR24" i="5"/>
  <c r="BT24" i="5" s="1"/>
  <c r="AT24" i="5"/>
  <c r="AV24" i="5" s="1"/>
  <c r="AQ24" i="5"/>
  <c r="AS24" i="5" s="1"/>
  <c r="AN24" i="5"/>
  <c r="AP24" i="5" s="1"/>
  <c r="AM24" i="5"/>
  <c r="AL24" i="5"/>
  <c r="AH24" i="5"/>
  <c r="AG24" i="5"/>
  <c r="AA24" i="5"/>
  <c r="U24" i="5"/>
  <c r="O24" i="5"/>
  <c r="I24" i="5"/>
  <c r="K24" i="5" s="1"/>
  <c r="BX23" i="5"/>
  <c r="BY23" i="5" s="1"/>
  <c r="BU23" i="5"/>
  <c r="BR23" i="5"/>
  <c r="BT23" i="5" s="1"/>
  <c r="AT23" i="5"/>
  <c r="AQ23" i="5"/>
  <c r="AS23" i="5" s="1"/>
  <c r="AN23" i="5"/>
  <c r="AP23" i="5" s="1"/>
  <c r="AM23" i="5"/>
  <c r="AL23" i="5"/>
  <c r="AH23" i="5"/>
  <c r="AG23" i="5"/>
  <c r="AA23" i="5"/>
  <c r="U23" i="5"/>
  <c r="O23" i="5"/>
  <c r="I23" i="5"/>
  <c r="K23" i="5" s="1"/>
  <c r="BX22" i="5"/>
  <c r="BY22" i="5" s="1"/>
  <c r="BU22" i="5"/>
  <c r="BR22" i="5"/>
  <c r="BT22" i="5" s="1"/>
  <c r="AT22" i="5"/>
  <c r="AQ22" i="5"/>
  <c r="AS22" i="5" s="1"/>
  <c r="AN22" i="5"/>
  <c r="AP22" i="5" s="1"/>
  <c r="AM22" i="5"/>
  <c r="AL22" i="5"/>
  <c r="AH22" i="5"/>
  <c r="AG22" i="5"/>
  <c r="AA22" i="5"/>
  <c r="AB22" i="5" s="1"/>
  <c r="U22" i="5"/>
  <c r="O22" i="5"/>
  <c r="Q22" i="5" s="1"/>
  <c r="I22" i="5"/>
  <c r="K22" i="5" s="1"/>
  <c r="BZ21" i="5"/>
  <c r="BX21" i="5"/>
  <c r="BY21" i="5" s="1"/>
  <c r="BU21" i="5"/>
  <c r="BW21" i="5" s="1"/>
  <c r="BR21" i="5"/>
  <c r="BT21" i="5" s="1"/>
  <c r="AT21" i="5"/>
  <c r="AV21" i="5" s="1"/>
  <c r="AQ21" i="5"/>
  <c r="AS21" i="5" s="1"/>
  <c r="AN21" i="5"/>
  <c r="AP21" i="5" s="1"/>
  <c r="AM21" i="5"/>
  <c r="AL21" i="5"/>
  <c r="AH21" i="5"/>
  <c r="AG21" i="5"/>
  <c r="AA21" i="5"/>
  <c r="AB21" i="5" s="1"/>
  <c r="U21" i="5"/>
  <c r="O21" i="5"/>
  <c r="Q21" i="5" s="1"/>
  <c r="I21" i="5"/>
  <c r="K21" i="5" s="1"/>
  <c r="BX20" i="5"/>
  <c r="BY20" i="5" s="1"/>
  <c r="BU20" i="5"/>
  <c r="BW20" i="5" s="1"/>
  <c r="BR20" i="5"/>
  <c r="BT20" i="5" s="1"/>
  <c r="AT20" i="5"/>
  <c r="AV20" i="5" s="1"/>
  <c r="AQ20" i="5"/>
  <c r="AS20" i="5" s="1"/>
  <c r="AN20" i="5"/>
  <c r="AP20" i="5" s="1"/>
  <c r="AM20" i="5"/>
  <c r="AL20" i="5"/>
  <c r="AH20" i="5"/>
  <c r="AG20" i="5"/>
  <c r="AA20" i="5"/>
  <c r="AB20" i="5" s="1"/>
  <c r="U20" i="5"/>
  <c r="O20" i="5"/>
  <c r="P20" i="5" s="1"/>
  <c r="I20" i="5"/>
  <c r="K20" i="5" s="1"/>
  <c r="BX19" i="5"/>
  <c r="BY19" i="5" s="1"/>
  <c r="BU19" i="5"/>
  <c r="BV19" i="5" s="1"/>
  <c r="BR19" i="5"/>
  <c r="BT19" i="5" s="1"/>
  <c r="AT19" i="5"/>
  <c r="AU19" i="5" s="1"/>
  <c r="AQ19" i="5"/>
  <c r="AS19" i="5" s="1"/>
  <c r="AN19" i="5"/>
  <c r="AP19" i="5" s="1"/>
  <c r="AM19" i="5"/>
  <c r="AL19" i="5"/>
  <c r="AH19" i="5"/>
  <c r="AG19" i="5"/>
  <c r="AA19" i="5"/>
  <c r="AB19" i="5" s="1"/>
  <c r="U19" i="5"/>
  <c r="O19" i="5"/>
  <c r="P19" i="5" s="1"/>
  <c r="I19" i="5"/>
  <c r="K19" i="5" s="1"/>
  <c r="BX18" i="5"/>
  <c r="BY18" i="5" s="1"/>
  <c r="BU18" i="5"/>
  <c r="BV18" i="5" s="1"/>
  <c r="BR18" i="5"/>
  <c r="BT18" i="5" s="1"/>
  <c r="AT18" i="5"/>
  <c r="AU18" i="5" s="1"/>
  <c r="AQ18" i="5"/>
  <c r="AS18" i="5" s="1"/>
  <c r="AO18" i="5"/>
  <c r="AN18" i="5"/>
  <c r="AP18" i="5" s="1"/>
  <c r="AM18" i="5"/>
  <c r="AL18" i="5"/>
  <c r="AH18" i="5"/>
  <c r="AG18" i="5"/>
  <c r="AA18" i="5"/>
  <c r="AB18" i="5" s="1"/>
  <c r="U18" i="5"/>
  <c r="P18" i="5"/>
  <c r="O18" i="5"/>
  <c r="Q18" i="5" s="1"/>
  <c r="I18" i="5"/>
  <c r="K18" i="5" s="1"/>
  <c r="BX17" i="5"/>
  <c r="BY17" i="5" s="1"/>
  <c r="BU17" i="5"/>
  <c r="BW17" i="5" s="1"/>
  <c r="BR17" i="5"/>
  <c r="BT17" i="5" s="1"/>
  <c r="AT17" i="5"/>
  <c r="AV17" i="5" s="1"/>
  <c r="AQ17" i="5"/>
  <c r="AS17" i="5" s="1"/>
  <c r="AN17" i="5"/>
  <c r="AP17" i="5" s="1"/>
  <c r="AM17" i="5"/>
  <c r="AL17" i="5"/>
  <c r="AH17" i="5"/>
  <c r="AG17" i="5"/>
  <c r="AA17" i="5"/>
  <c r="AB17" i="5" s="1"/>
  <c r="U17" i="5"/>
  <c r="O17" i="5"/>
  <c r="Q17" i="5" s="1"/>
  <c r="I17" i="5"/>
  <c r="K17" i="5" s="1"/>
  <c r="BZ16" i="5"/>
  <c r="BX16" i="5"/>
  <c r="BY16" i="5" s="1"/>
  <c r="BU16" i="5"/>
  <c r="BW16" i="5" s="1"/>
  <c r="BR16" i="5"/>
  <c r="BT16" i="5" s="1"/>
  <c r="AT16" i="5"/>
  <c r="AV16" i="5" s="1"/>
  <c r="AQ16" i="5"/>
  <c r="AS16" i="5" s="1"/>
  <c r="AN16" i="5"/>
  <c r="AP16" i="5" s="1"/>
  <c r="AM16" i="5"/>
  <c r="AL16" i="5"/>
  <c r="AH16" i="5"/>
  <c r="AG16" i="5"/>
  <c r="AA16" i="5"/>
  <c r="U16" i="5"/>
  <c r="O16" i="5"/>
  <c r="I16" i="5"/>
  <c r="K16" i="5" s="1"/>
  <c r="BX15" i="5"/>
  <c r="BY15" i="5" s="1"/>
  <c r="BU15" i="5"/>
  <c r="BR15" i="5"/>
  <c r="BT15" i="5" s="1"/>
  <c r="AT15" i="5"/>
  <c r="AQ15" i="5"/>
  <c r="AS15" i="5" s="1"/>
  <c r="AN15" i="5"/>
  <c r="AP15" i="5" s="1"/>
  <c r="AM15" i="5"/>
  <c r="AL15" i="5"/>
  <c r="AH15" i="5"/>
  <c r="AG15" i="5"/>
  <c r="AA15" i="5"/>
  <c r="U15" i="5"/>
  <c r="O15" i="5"/>
  <c r="I15" i="5"/>
  <c r="K15" i="5" s="1"/>
  <c r="BX14" i="5"/>
  <c r="BY14" i="5" s="1"/>
  <c r="BU14" i="5"/>
  <c r="BR14" i="5"/>
  <c r="BT14" i="5" s="1"/>
  <c r="AT14" i="5"/>
  <c r="AQ14" i="5"/>
  <c r="AS14" i="5" s="1"/>
  <c r="AN14" i="5"/>
  <c r="AP14" i="5" s="1"/>
  <c r="AM14" i="5"/>
  <c r="AL14" i="5"/>
  <c r="AH14" i="5"/>
  <c r="AG14" i="5"/>
  <c r="AA14" i="5"/>
  <c r="AB14" i="5" s="1"/>
  <c r="U14" i="5"/>
  <c r="O14" i="5"/>
  <c r="Q14" i="5" s="1"/>
  <c r="I14" i="5"/>
  <c r="K14" i="5" s="1"/>
  <c r="BX13" i="5"/>
  <c r="BY13" i="5" s="1"/>
  <c r="BU13" i="5"/>
  <c r="BW13" i="5" s="1"/>
  <c r="BR13" i="5"/>
  <c r="BT13" i="5" s="1"/>
  <c r="AT13" i="5"/>
  <c r="AV13" i="5" s="1"/>
  <c r="AQ13" i="5"/>
  <c r="AS13" i="5" s="1"/>
  <c r="AN13" i="5"/>
  <c r="AP13" i="5" s="1"/>
  <c r="AM13" i="5"/>
  <c r="AL13" i="5"/>
  <c r="AH13" i="5"/>
  <c r="AG13" i="5"/>
  <c r="AA13" i="5"/>
  <c r="AB13" i="5" s="1"/>
  <c r="U13" i="5"/>
  <c r="O13" i="5"/>
  <c r="Q13" i="5" s="1"/>
  <c r="I13" i="5"/>
  <c r="K13" i="5" s="1"/>
  <c r="BX12" i="5"/>
  <c r="BY12" i="5" s="1"/>
  <c r="BU12" i="5"/>
  <c r="BW12" i="5" s="1"/>
  <c r="BR12" i="5"/>
  <c r="BT12" i="5" s="1"/>
  <c r="AT12" i="5"/>
  <c r="AV12" i="5" s="1"/>
  <c r="AQ12" i="5"/>
  <c r="AS12" i="5" s="1"/>
  <c r="AN12" i="5"/>
  <c r="AP12" i="5" s="1"/>
  <c r="AM12" i="5"/>
  <c r="AL12" i="5"/>
  <c r="AH12" i="5"/>
  <c r="AG12" i="5"/>
  <c r="AA12" i="5"/>
  <c r="AB12" i="5" s="1"/>
  <c r="U12" i="5"/>
  <c r="Q12" i="5"/>
  <c r="O12" i="5"/>
  <c r="P12" i="5" s="1"/>
  <c r="I12" i="5"/>
  <c r="K12" i="5" s="1"/>
  <c r="BX11" i="5"/>
  <c r="BY11" i="5" s="1"/>
  <c r="BU11" i="5"/>
  <c r="BV11" i="5" s="1"/>
  <c r="BR11" i="5"/>
  <c r="BT11" i="5" s="1"/>
  <c r="AT11" i="5"/>
  <c r="AU11" i="5" s="1"/>
  <c r="AQ11" i="5"/>
  <c r="AS11" i="5" s="1"/>
  <c r="AN11" i="5"/>
  <c r="AP11" i="5" s="1"/>
  <c r="AM11" i="5"/>
  <c r="AL11" i="5"/>
  <c r="AH11" i="5"/>
  <c r="AG11" i="5"/>
  <c r="AA11" i="5"/>
  <c r="AB11" i="5" s="1"/>
  <c r="U11" i="5"/>
  <c r="Q11" i="5"/>
  <c r="O11" i="5"/>
  <c r="P11" i="5" s="1"/>
  <c r="I11" i="5"/>
  <c r="K11" i="5" s="1"/>
  <c r="BX10" i="5"/>
  <c r="BY10" i="5" s="1"/>
  <c r="BW10" i="5"/>
  <c r="BU10" i="5"/>
  <c r="BV10" i="5" s="1"/>
  <c r="BR10" i="5"/>
  <c r="BT10" i="5" s="1"/>
  <c r="AT10" i="5"/>
  <c r="AU10" i="5" s="1"/>
  <c r="AQ10" i="5"/>
  <c r="AS10" i="5" s="1"/>
  <c r="AN10" i="5"/>
  <c r="AP10" i="5" s="1"/>
  <c r="AM10" i="5"/>
  <c r="AL10" i="5"/>
  <c r="AH10" i="5"/>
  <c r="AG10" i="5"/>
  <c r="AA10" i="5"/>
  <c r="AB10" i="5" s="1"/>
  <c r="U10" i="5"/>
  <c r="O10" i="5"/>
  <c r="Q10" i="5" s="1"/>
  <c r="I10" i="5"/>
  <c r="K10" i="5" s="1"/>
  <c r="BX9" i="5"/>
  <c r="BY9" i="5" s="1"/>
  <c r="BU9" i="5"/>
  <c r="BW9" i="5" s="1"/>
  <c r="BR9" i="5"/>
  <c r="BT9" i="5" s="1"/>
  <c r="AT9" i="5"/>
  <c r="AV9" i="5" s="1"/>
  <c r="AQ9" i="5"/>
  <c r="AS9" i="5" s="1"/>
  <c r="AN9" i="5"/>
  <c r="AP9" i="5" s="1"/>
  <c r="AM9" i="5"/>
  <c r="AL9" i="5"/>
  <c r="AH9" i="5"/>
  <c r="AG9" i="5"/>
  <c r="AA9" i="5"/>
  <c r="AB9" i="5" s="1"/>
  <c r="U9" i="5"/>
  <c r="O9" i="5"/>
  <c r="Q9" i="5" s="1"/>
  <c r="I9" i="5"/>
  <c r="K9" i="5" s="1"/>
  <c r="BX8" i="5"/>
  <c r="BY8" i="5" s="1"/>
  <c r="BU8" i="5"/>
  <c r="BW8" i="5" s="1"/>
  <c r="BR8" i="5"/>
  <c r="BT8" i="5" s="1"/>
  <c r="AT8" i="5"/>
  <c r="AV8" i="5" s="1"/>
  <c r="AQ8" i="5"/>
  <c r="AS8" i="5" s="1"/>
  <c r="AN8" i="5"/>
  <c r="AP8" i="5" s="1"/>
  <c r="AM8" i="5"/>
  <c r="AL8" i="5"/>
  <c r="AH8" i="5"/>
  <c r="AG8" i="5"/>
  <c r="AA8" i="5"/>
  <c r="U8" i="5"/>
  <c r="O8" i="5"/>
  <c r="I8" i="5"/>
  <c r="K8" i="5" s="1"/>
  <c r="BX7" i="5"/>
  <c r="BY7" i="5" s="1"/>
  <c r="BU7" i="5"/>
  <c r="BV7" i="5" s="1"/>
  <c r="BR7" i="5"/>
  <c r="AT7" i="5"/>
  <c r="AU7" i="5" s="1"/>
  <c r="AQ7" i="5"/>
  <c r="AS7" i="5" s="1"/>
  <c r="AN7" i="5"/>
  <c r="AP7" i="5" s="1"/>
  <c r="AM7" i="5"/>
  <c r="AL7" i="5"/>
  <c r="AH7" i="5"/>
  <c r="AG7" i="5"/>
  <c r="AA7" i="5"/>
  <c r="U7" i="5"/>
  <c r="O7" i="5"/>
  <c r="P7" i="5" s="1"/>
  <c r="I7" i="5"/>
  <c r="K7" i="5" s="1"/>
  <c r="BQ6" i="5"/>
  <c r="BN6" i="5"/>
  <c r="BE6" i="5"/>
  <c r="BB6" i="5"/>
  <c r="AY6" i="5"/>
  <c r="AK6" i="5"/>
  <c r="AQ6" i="5" s="1"/>
  <c r="AS6" i="5" s="1"/>
  <c r="AF6" i="5"/>
  <c r="Z6" i="5"/>
  <c r="N6" i="5"/>
  <c r="H6" i="5"/>
  <c r="E6" i="5"/>
  <c r="AN6" i="5" s="1"/>
  <c r="AP6" i="5" s="1"/>
  <c r="BQ5" i="5"/>
  <c r="BN5" i="5"/>
  <c r="BE5" i="5"/>
  <c r="BB5" i="5"/>
  <c r="BI5" i="5" s="1"/>
  <c r="AY5" i="5"/>
  <c r="AK5" i="5"/>
  <c r="AF5" i="5"/>
  <c r="Z5" i="5"/>
  <c r="N5" i="5"/>
  <c r="H5" i="5"/>
  <c r="AT5" i="5" s="1"/>
  <c r="AV5" i="5" s="1"/>
  <c r="E5" i="5"/>
  <c r="BQ4" i="5"/>
  <c r="BN4" i="5"/>
  <c r="BE4" i="5"/>
  <c r="BB4" i="5"/>
  <c r="AY4" i="5"/>
  <c r="AK4" i="5"/>
  <c r="AF4" i="5"/>
  <c r="Z4" i="5"/>
  <c r="N4" i="5"/>
  <c r="H4" i="5"/>
  <c r="E4" i="5"/>
  <c r="AQ4" i="5" s="1"/>
  <c r="AS4" i="5" s="1"/>
  <c r="BQ3" i="5"/>
  <c r="BO3" i="5"/>
  <c r="BN3" i="5"/>
  <c r="BL3" i="5"/>
  <c r="BE3" i="5"/>
  <c r="BC3" i="5"/>
  <c r="BB3" i="5"/>
  <c r="AZ3" i="5"/>
  <c r="AY3" i="5"/>
  <c r="AW3" i="5"/>
  <c r="AK3" i="5"/>
  <c r="AI3" i="5"/>
  <c r="AF3" i="5"/>
  <c r="AD3" i="5"/>
  <c r="Z3" i="5"/>
  <c r="X3" i="5"/>
  <c r="R3" i="5"/>
  <c r="N3" i="5"/>
  <c r="L3" i="5"/>
  <c r="H3" i="5"/>
  <c r="AT3" i="5" s="1"/>
  <c r="F3" i="5"/>
  <c r="E3" i="5"/>
  <c r="C3" i="5"/>
  <c r="BZ52" i="5" l="1"/>
  <c r="O4" i="5"/>
  <c r="BI6" i="5"/>
  <c r="BF4" i="5"/>
  <c r="BS27" i="5"/>
  <c r="BY71" i="5"/>
  <c r="BZ93" i="5"/>
  <c r="BZ53" i="5"/>
  <c r="BY87" i="5"/>
  <c r="BS32" i="5"/>
  <c r="BY64" i="5"/>
  <c r="CA4" i="5"/>
  <c r="CC4" i="5" s="1"/>
  <c r="BV13" i="5"/>
  <c r="BV17" i="5"/>
  <c r="BY33" i="5"/>
  <c r="BV71" i="5"/>
  <c r="BU5" i="5"/>
  <c r="BZ10" i="5"/>
  <c r="BV16" i="5"/>
  <c r="BZ35" i="5"/>
  <c r="BZ38" i="5"/>
  <c r="BY42" i="5"/>
  <c r="BY45" i="5"/>
  <c r="BY48" i="5"/>
  <c r="BY57" i="5"/>
  <c r="BZ66" i="5"/>
  <c r="BZ70" i="5"/>
  <c r="BV74" i="5"/>
  <c r="BZ75" i="5"/>
  <c r="BY76" i="5"/>
  <c r="BY119" i="5"/>
  <c r="BW18" i="5"/>
  <c r="BZ40" i="5"/>
  <c r="BY43" i="5"/>
  <c r="BY72" i="5"/>
  <c r="BY83" i="5"/>
  <c r="BZ120" i="5"/>
  <c r="BZ18" i="5"/>
  <c r="BZ22" i="5"/>
  <c r="BV24" i="5"/>
  <c r="BZ32" i="5"/>
  <c r="BY41" i="5"/>
  <c r="BY91" i="5"/>
  <c r="BZ94" i="5"/>
  <c r="AR30" i="5"/>
  <c r="AU99" i="5"/>
  <c r="AR109" i="5"/>
  <c r="AV48" i="5"/>
  <c r="AS98" i="5"/>
  <c r="AN5" i="5"/>
  <c r="AP5" i="5" s="1"/>
  <c r="AO20" i="5"/>
  <c r="AN3" i="5"/>
  <c r="AP3" i="5" s="1"/>
  <c r="AO75" i="5"/>
  <c r="AP85" i="5"/>
  <c r="AO88" i="5"/>
  <c r="AO116" i="5"/>
  <c r="V26" i="5"/>
  <c r="V63" i="5"/>
  <c r="V29" i="5"/>
  <c r="AC45" i="5"/>
  <c r="AC49" i="5"/>
  <c r="AB51" i="5"/>
  <c r="AC56" i="5"/>
  <c r="AC30" i="5"/>
  <c r="AB43" i="5"/>
  <c r="AC44" i="5"/>
  <c r="AB71" i="5"/>
  <c r="AB91" i="5"/>
  <c r="P100" i="5"/>
  <c r="P107" i="5"/>
  <c r="P69" i="5"/>
  <c r="P120" i="5"/>
  <c r="P14" i="5"/>
  <c r="Q20" i="5"/>
  <c r="P22" i="5"/>
  <c r="AU26" i="5"/>
  <c r="AB92" i="5"/>
  <c r="P97" i="5"/>
  <c r="BT99" i="5"/>
  <c r="BW127" i="5"/>
  <c r="Q19" i="5"/>
  <c r="AC21" i="5"/>
  <c r="BV21" i="5"/>
  <c r="P27" i="5"/>
  <c r="AB29" i="5"/>
  <c r="AV31" i="5"/>
  <c r="Q33" i="5"/>
  <c r="BS39" i="5"/>
  <c r="W49" i="5"/>
  <c r="AC59" i="5"/>
  <c r="AB63" i="5"/>
  <c r="AU63" i="5"/>
  <c r="AU67" i="5"/>
  <c r="V71" i="5"/>
  <c r="AC74" i="5"/>
  <c r="BT75" i="5"/>
  <c r="P76" i="5"/>
  <c r="AC84" i="5"/>
  <c r="P99" i="5"/>
  <c r="AU103" i="5"/>
  <c r="P105" i="5"/>
  <c r="AV106" i="5"/>
  <c r="P108" i="5"/>
  <c r="BS110" i="5"/>
  <c r="BV117" i="5"/>
  <c r="AU120" i="5"/>
  <c r="BV123" i="5"/>
  <c r="BV125" i="5"/>
  <c r="AC26" i="5"/>
  <c r="P65" i="5"/>
  <c r="V66" i="5"/>
  <c r="V70" i="5"/>
  <c r="AU71" i="5"/>
  <c r="V78" i="5"/>
  <c r="AB83" i="5"/>
  <c r="J112" i="5"/>
  <c r="P121" i="5"/>
  <c r="AU122" i="5"/>
  <c r="AU125" i="5"/>
  <c r="P10" i="5"/>
  <c r="AC13" i="5"/>
  <c r="AB28" i="5"/>
  <c r="AC38" i="5"/>
  <c r="BV64" i="5"/>
  <c r="AB70" i="5"/>
  <c r="P72" i="5"/>
  <c r="AC95" i="5"/>
  <c r="AU97" i="5"/>
  <c r="BT97" i="5"/>
  <c r="BT98" i="5"/>
  <c r="K104" i="5"/>
  <c r="P122" i="5"/>
  <c r="P126" i="5"/>
  <c r="AO12" i="5"/>
  <c r="AO24" i="5"/>
  <c r="J26" i="5"/>
  <c r="J40" i="5"/>
  <c r="J44" i="5"/>
  <c r="AP63" i="5"/>
  <c r="AO91" i="5"/>
  <c r="AP102" i="5"/>
  <c r="J110" i="5"/>
  <c r="AR111" i="5"/>
  <c r="AO117" i="5"/>
  <c r="AO121" i="5"/>
  <c r="AP123" i="5"/>
  <c r="AO14" i="5"/>
  <c r="J33" i="5"/>
  <c r="AR43" i="5"/>
  <c r="AP81" i="5"/>
  <c r="AP93" i="5"/>
  <c r="K97" i="5"/>
  <c r="K100" i="5"/>
  <c r="AR106" i="5"/>
  <c r="K107" i="5"/>
  <c r="AS116" i="5"/>
  <c r="AO119" i="5"/>
  <c r="AP127" i="5"/>
  <c r="AP65" i="5"/>
  <c r="AP67" i="5"/>
  <c r="AP71" i="5"/>
  <c r="AR113" i="5"/>
  <c r="O3" i="5"/>
  <c r="Q3" i="5" s="1"/>
  <c r="AA3" i="5"/>
  <c r="AC3" i="5" s="1"/>
  <c r="AO95" i="5"/>
  <c r="BZ15" i="5"/>
  <c r="BZ24" i="5"/>
  <c r="BS28" i="5"/>
  <c r="BS31" i="5"/>
  <c r="BY34" i="5"/>
  <c r="BS43" i="5"/>
  <c r="BY50" i="5"/>
  <c r="BZ55" i="5"/>
  <c r="BZ56" i="5"/>
  <c r="BY60" i="5"/>
  <c r="BY62" i="5"/>
  <c r="BY63" i="5"/>
  <c r="BY69" i="5"/>
  <c r="BT72" i="5"/>
  <c r="BZ74" i="5"/>
  <c r="BY79" i="5"/>
  <c r="BZ81" i="5"/>
  <c r="BY82" i="5"/>
  <c r="BY85" i="5"/>
  <c r="BY90" i="5"/>
  <c r="BS109" i="5"/>
  <c r="BS114" i="5"/>
  <c r="BY122" i="5"/>
  <c r="BY126" i="5"/>
  <c r="BX5" i="5"/>
  <c r="BT103" i="5"/>
  <c r="BS106" i="5"/>
  <c r="BS107" i="5"/>
  <c r="BT108" i="5"/>
  <c r="BS113" i="5"/>
  <c r="BX6" i="5"/>
  <c r="BZ13" i="5"/>
  <c r="BZ17" i="5"/>
  <c r="BZ27" i="5"/>
  <c r="BS35" i="5"/>
  <c r="BY36" i="5"/>
  <c r="BS37" i="5"/>
  <c r="BS38" i="5"/>
  <c r="BZ39" i="5"/>
  <c r="BS42" i="5"/>
  <c r="BY47" i="5"/>
  <c r="BZ49" i="5"/>
  <c r="BY54" i="5"/>
  <c r="BZ65" i="5"/>
  <c r="BT76" i="5"/>
  <c r="BZ78" i="5"/>
  <c r="BS112" i="5"/>
  <c r="BY117" i="5"/>
  <c r="BZ121" i="5"/>
  <c r="CA5" i="5"/>
  <c r="CC5" i="5" s="1"/>
  <c r="CA6" i="5"/>
  <c r="CC6" i="5" s="1"/>
  <c r="CA3" i="5"/>
  <c r="CC3" i="5" s="1"/>
  <c r="BI4" i="5"/>
  <c r="BF5" i="5"/>
  <c r="BF6" i="5"/>
  <c r="BV107" i="5"/>
  <c r="BW107" i="5"/>
  <c r="BZ116" i="5"/>
  <c r="BY116" i="5"/>
  <c r="BZ118" i="5"/>
  <c r="BY118" i="5"/>
  <c r="BW7" i="5"/>
  <c r="BZ8" i="5"/>
  <c r="BV9" i="5"/>
  <c r="BZ11" i="5"/>
  <c r="BZ12" i="5"/>
  <c r="BW19" i="5"/>
  <c r="BV20" i="5"/>
  <c r="BZ23" i="5"/>
  <c r="BY25" i="5"/>
  <c r="BY26" i="5"/>
  <c r="BV27" i="5"/>
  <c r="BY28" i="5"/>
  <c r="BY29" i="5"/>
  <c r="BY30" i="5"/>
  <c r="BY31" i="5"/>
  <c r="BY44" i="5"/>
  <c r="BY46" i="5"/>
  <c r="BZ51" i="5"/>
  <c r="BZ59" i="5"/>
  <c r="BZ67" i="5"/>
  <c r="BY67" i="5"/>
  <c r="BZ77" i="5"/>
  <c r="BY77" i="5"/>
  <c r="BY105" i="5"/>
  <c r="BZ105" i="5"/>
  <c r="BZ123" i="5"/>
  <c r="BY123" i="5"/>
  <c r="BZ124" i="5"/>
  <c r="BY124" i="5"/>
  <c r="BZ68" i="5"/>
  <c r="BY68" i="5"/>
  <c r="BZ61" i="5"/>
  <c r="BZ80" i="5"/>
  <c r="BY80" i="5"/>
  <c r="BW97" i="5"/>
  <c r="BV97" i="5"/>
  <c r="BY98" i="5"/>
  <c r="BZ98" i="5"/>
  <c r="BW126" i="5"/>
  <c r="BV126" i="5"/>
  <c r="BZ84" i="5"/>
  <c r="BY84" i="5"/>
  <c r="BZ86" i="5"/>
  <c r="BY86" i="5"/>
  <c r="BZ89" i="5"/>
  <c r="BY89" i="5"/>
  <c r="BW99" i="5"/>
  <c r="BV99" i="5"/>
  <c r="BZ7" i="5"/>
  <c r="BV8" i="5"/>
  <c r="BZ9" i="5"/>
  <c r="BW11" i="5"/>
  <c r="BV12" i="5"/>
  <c r="BZ14" i="5"/>
  <c r="BZ19" i="5"/>
  <c r="BZ20" i="5"/>
  <c r="BW26" i="5"/>
  <c r="BV28" i="5"/>
  <c r="BZ58" i="5"/>
  <c r="BZ92" i="5"/>
  <c r="BY92" i="5"/>
  <c r="BZ95" i="5"/>
  <c r="BY95" i="5"/>
  <c r="BY115" i="5"/>
  <c r="BY125" i="5"/>
  <c r="BZ127" i="5"/>
  <c r="BV67" i="5"/>
  <c r="BV68" i="5"/>
  <c r="BV77" i="5"/>
  <c r="BV96" i="5"/>
  <c r="BZ97" i="5"/>
  <c r="BV98" i="5"/>
  <c r="BV103" i="5"/>
  <c r="BV105" i="5"/>
  <c r="BV108" i="5"/>
  <c r="AU17" i="5"/>
  <c r="AU25" i="5"/>
  <c r="AR28" i="5"/>
  <c r="AV32" i="5"/>
  <c r="AR39" i="5"/>
  <c r="AV46" i="5"/>
  <c r="AV50" i="5"/>
  <c r="AU64" i="5"/>
  <c r="AU68" i="5"/>
  <c r="AU75" i="5"/>
  <c r="AV107" i="5"/>
  <c r="AR115" i="5"/>
  <c r="AU118" i="5"/>
  <c r="AU119" i="5"/>
  <c r="AU121" i="5"/>
  <c r="AU9" i="5"/>
  <c r="AV10" i="5"/>
  <c r="AV11" i="5"/>
  <c r="AU16" i="5"/>
  <c r="AV18" i="5"/>
  <c r="AV19" i="5"/>
  <c r="AU24" i="5"/>
  <c r="AR26" i="5"/>
  <c r="AU27" i="5"/>
  <c r="AR34" i="5"/>
  <c r="AV35" i="5"/>
  <c r="AR41" i="5"/>
  <c r="AR45" i="5"/>
  <c r="AV52" i="5"/>
  <c r="AS74" i="5"/>
  <c r="AS77" i="5"/>
  <c r="AS99" i="5"/>
  <c r="AS101" i="5"/>
  <c r="AS103" i="5"/>
  <c r="AU8" i="5"/>
  <c r="AU12" i="5"/>
  <c r="AU13" i="5"/>
  <c r="AU20" i="5"/>
  <c r="AU21" i="5"/>
  <c r="AR32" i="5"/>
  <c r="AU78" i="5"/>
  <c r="AR108" i="5"/>
  <c r="AM3" i="5"/>
  <c r="AP53" i="5"/>
  <c r="AP54" i="5"/>
  <c r="AP55" i="5"/>
  <c r="AO73" i="5"/>
  <c r="AO80" i="5"/>
  <c r="AO92" i="5"/>
  <c r="AP96" i="5"/>
  <c r="AO104" i="5"/>
  <c r="AO8" i="5"/>
  <c r="AO10" i="5"/>
  <c r="AP26" i="5"/>
  <c r="AP28" i="5"/>
  <c r="AP30" i="5"/>
  <c r="AP32" i="5"/>
  <c r="AP34" i="5"/>
  <c r="AP38" i="5"/>
  <c r="AP44" i="5"/>
  <c r="AP56" i="5"/>
  <c r="AP57" i="5"/>
  <c r="AP58" i="5"/>
  <c r="AO79" i="5"/>
  <c r="AO82" i="5"/>
  <c r="AP83" i="5"/>
  <c r="AO84" i="5"/>
  <c r="AP87" i="5"/>
  <c r="AO89" i="5"/>
  <c r="AO94" i="5"/>
  <c r="AP97" i="5"/>
  <c r="AP103" i="5"/>
  <c r="AO22" i="5"/>
  <c r="AP40" i="5"/>
  <c r="AP42" i="5"/>
  <c r="AO90" i="5"/>
  <c r="AP125" i="5"/>
  <c r="AO16" i="5"/>
  <c r="AP59" i="5"/>
  <c r="AP60" i="5"/>
  <c r="AP61" i="5"/>
  <c r="AP78" i="5"/>
  <c r="AO86" i="5"/>
  <c r="AP99" i="5"/>
  <c r="AO100" i="5"/>
  <c r="AH3" i="5"/>
  <c r="AC14" i="5"/>
  <c r="AC17" i="5"/>
  <c r="AC22" i="5"/>
  <c r="AC25" i="5"/>
  <c r="AB33" i="5"/>
  <c r="AB47" i="5"/>
  <c r="AB60" i="5"/>
  <c r="AB66" i="5"/>
  <c r="AB67" i="5"/>
  <c r="AC119" i="5"/>
  <c r="AC10" i="5"/>
  <c r="AC18" i="5"/>
  <c r="AC35" i="5"/>
  <c r="AB39" i="5"/>
  <c r="AB42" i="5"/>
  <c r="AC55" i="5"/>
  <c r="AB62" i="5"/>
  <c r="AB75" i="5"/>
  <c r="AB78" i="5"/>
  <c r="AB79" i="5"/>
  <c r="AC81" i="5"/>
  <c r="AB87" i="5"/>
  <c r="AC89" i="5"/>
  <c r="AC117" i="5"/>
  <c r="AC118" i="5"/>
  <c r="AC123" i="5"/>
  <c r="AB124" i="5"/>
  <c r="AB125" i="5"/>
  <c r="AC127" i="5"/>
  <c r="AC9" i="5"/>
  <c r="AB36" i="5"/>
  <c r="AB80" i="5"/>
  <c r="AC86" i="5"/>
  <c r="AB88" i="5"/>
  <c r="AC94" i="5"/>
  <c r="AC96" i="5"/>
  <c r="AC122" i="5"/>
  <c r="V62" i="5"/>
  <c r="V67" i="5"/>
  <c r="V74" i="5"/>
  <c r="W47" i="5"/>
  <c r="W51" i="5"/>
  <c r="V97" i="5"/>
  <c r="P9" i="5"/>
  <c r="P13" i="5"/>
  <c r="P25" i="5"/>
  <c r="Q30" i="5"/>
  <c r="P101" i="5"/>
  <c r="P106" i="5"/>
  <c r="P109" i="5"/>
  <c r="W110" i="5"/>
  <c r="W111" i="5"/>
  <c r="Q113" i="5"/>
  <c r="W114" i="5"/>
  <c r="P119" i="5"/>
  <c r="V125" i="5"/>
  <c r="T6" i="5"/>
  <c r="U6" i="5" s="1"/>
  <c r="W6" i="5" s="1"/>
  <c r="P127" i="5"/>
  <c r="P17" i="5"/>
  <c r="P21" i="5"/>
  <c r="P26" i="5"/>
  <c r="Q34" i="5"/>
  <c r="P64" i="5"/>
  <c r="P68" i="5"/>
  <c r="P103" i="5"/>
  <c r="P104" i="5"/>
  <c r="Q111" i="5"/>
  <c r="W112" i="5"/>
  <c r="W113" i="5"/>
  <c r="Q115" i="5"/>
  <c r="P123" i="5"/>
  <c r="V124" i="5"/>
  <c r="AV23" i="5"/>
  <c r="AU23" i="5"/>
  <c r="BT26" i="5"/>
  <c r="BS26" i="5"/>
  <c r="W28" i="5"/>
  <c r="V28" i="5"/>
  <c r="BT29" i="5"/>
  <c r="BS29" i="5"/>
  <c r="BT40" i="5"/>
  <c r="BS40" i="5"/>
  <c r="W56" i="5"/>
  <c r="V56" i="5"/>
  <c r="BW61" i="5"/>
  <c r="BV61" i="5"/>
  <c r="Q77" i="5"/>
  <c r="P77" i="5"/>
  <c r="W98" i="5"/>
  <c r="V98" i="5"/>
  <c r="BW102" i="5"/>
  <c r="BV102" i="5"/>
  <c r="BW106" i="5"/>
  <c r="BV106" i="5"/>
  <c r="BW111" i="5"/>
  <c r="BV111" i="5"/>
  <c r="BW112" i="5"/>
  <c r="BV112" i="5"/>
  <c r="W122" i="5"/>
  <c r="V122" i="5"/>
  <c r="AV124" i="5"/>
  <c r="AU124" i="5"/>
  <c r="Q7" i="5"/>
  <c r="AV14" i="5"/>
  <c r="AU14" i="5"/>
  <c r="Q15" i="5"/>
  <c r="P15" i="5"/>
  <c r="BW22" i="5"/>
  <c r="BV22" i="5"/>
  <c r="AB23" i="5"/>
  <c r="AC23" i="5"/>
  <c r="BT25" i="5"/>
  <c r="BS25" i="5"/>
  <c r="AC27" i="5"/>
  <c r="AB27" i="5"/>
  <c r="P32" i="5"/>
  <c r="Q32" i="5"/>
  <c r="AU33" i="5"/>
  <c r="AV33" i="5"/>
  <c r="K35" i="5"/>
  <c r="J35" i="5"/>
  <c r="BT36" i="5"/>
  <c r="BS36" i="5"/>
  <c r="BT41" i="5"/>
  <c r="BS41" i="5"/>
  <c r="AC46" i="5"/>
  <c r="AB46" i="5"/>
  <c r="AC48" i="5"/>
  <c r="AB48" i="5"/>
  <c r="AC50" i="5"/>
  <c r="AB50" i="5"/>
  <c r="AC52" i="5"/>
  <c r="AB52" i="5"/>
  <c r="AC53" i="5"/>
  <c r="AB53" i="5"/>
  <c r="BW56" i="5"/>
  <c r="BV56" i="5"/>
  <c r="AB61" i="5"/>
  <c r="AC61" i="5"/>
  <c r="AB69" i="5"/>
  <c r="AC69" i="5"/>
  <c r="AB16" i="5"/>
  <c r="AC16" i="5"/>
  <c r="P31" i="5"/>
  <c r="Q31" i="5"/>
  <c r="K42" i="5"/>
  <c r="J42" i="5"/>
  <c r="Q57" i="5"/>
  <c r="P57" i="5"/>
  <c r="BT92" i="5"/>
  <c r="BR5" i="5"/>
  <c r="AC93" i="5"/>
  <c r="AB93" i="5"/>
  <c r="K108" i="5"/>
  <c r="J108" i="5"/>
  <c r="T4" i="5"/>
  <c r="U4" i="5" s="1"/>
  <c r="W4" i="5" s="1"/>
  <c r="Q16" i="5"/>
  <c r="P16" i="5"/>
  <c r="BW23" i="5"/>
  <c r="BV23" i="5"/>
  <c r="AB24" i="5"/>
  <c r="AC24" i="5"/>
  <c r="Q28" i="5"/>
  <c r="P28" i="5"/>
  <c r="BT34" i="5"/>
  <c r="BS34" i="5"/>
  <c r="AC40" i="5"/>
  <c r="AB40" i="5"/>
  <c r="Q53" i="5"/>
  <c r="P53" i="5"/>
  <c r="AC54" i="5"/>
  <c r="AB54" i="5"/>
  <c r="AV56" i="5"/>
  <c r="AU56" i="5"/>
  <c r="W60" i="5"/>
  <c r="V60" i="5"/>
  <c r="BW66" i="5"/>
  <c r="BV66" i="5"/>
  <c r="AB68" i="5"/>
  <c r="AC68" i="5"/>
  <c r="Q8" i="5"/>
  <c r="P8" i="5"/>
  <c r="BW15" i="5"/>
  <c r="BV15" i="5"/>
  <c r="Q24" i="5"/>
  <c r="P24" i="5"/>
  <c r="AC32" i="5"/>
  <c r="AB32" i="5"/>
  <c r="AC37" i="5"/>
  <c r="AB37" i="5"/>
  <c r="AC58" i="5"/>
  <c r="AB58" i="5"/>
  <c r="BW69" i="5"/>
  <c r="BV69" i="5"/>
  <c r="AC85" i="5"/>
  <c r="AB85" i="5"/>
  <c r="BW118" i="5"/>
  <c r="BV118" i="5"/>
  <c r="BU6" i="5"/>
  <c r="AB8" i="5"/>
  <c r="AC8" i="5"/>
  <c r="AV15" i="5"/>
  <c r="AU15" i="5"/>
  <c r="AB7" i="5"/>
  <c r="AC7" i="5"/>
  <c r="AV7" i="5"/>
  <c r="BW14" i="5"/>
  <c r="BV14" i="5"/>
  <c r="AB15" i="5"/>
  <c r="AC15" i="5"/>
  <c r="AV22" i="5"/>
  <c r="AU22" i="5"/>
  <c r="Q23" i="5"/>
  <c r="P23" i="5"/>
  <c r="Q29" i="5"/>
  <c r="P29" i="5"/>
  <c r="AU30" i="5"/>
  <c r="AV30" i="5"/>
  <c r="AC31" i="5"/>
  <c r="AB31" i="5"/>
  <c r="AC41" i="5"/>
  <c r="AB41" i="5"/>
  <c r="BW52" i="5"/>
  <c r="BV52" i="5"/>
  <c r="AC57" i="5"/>
  <c r="AB57" i="5"/>
  <c r="W127" i="5"/>
  <c r="V127" i="5"/>
  <c r="Q61" i="5"/>
  <c r="P61" i="5"/>
  <c r="AV61" i="5"/>
  <c r="AU61" i="5"/>
  <c r="Q63" i="5"/>
  <c r="P63" i="5"/>
  <c r="W64" i="5"/>
  <c r="V64" i="5"/>
  <c r="W65" i="5"/>
  <c r="V65" i="5"/>
  <c r="Q66" i="5"/>
  <c r="P66" i="5"/>
  <c r="AV66" i="5"/>
  <c r="AU66" i="5"/>
  <c r="AV69" i="5"/>
  <c r="AU69" i="5"/>
  <c r="Q71" i="5"/>
  <c r="P71" i="5"/>
  <c r="BW73" i="5"/>
  <c r="BV73" i="5"/>
  <c r="AV76" i="5"/>
  <c r="AU76" i="5"/>
  <c r="AV94" i="5"/>
  <c r="AU94" i="5"/>
  <c r="BS95" i="5"/>
  <c r="BT95" i="5"/>
  <c r="BS100" i="5"/>
  <c r="BT100" i="5"/>
  <c r="BW101" i="5"/>
  <c r="BV101" i="5"/>
  <c r="AV108" i="5"/>
  <c r="AU108" i="5"/>
  <c r="AV109" i="5"/>
  <c r="AU109" i="5"/>
  <c r="AV110" i="5"/>
  <c r="AU110" i="5"/>
  <c r="Q112" i="5"/>
  <c r="P112" i="5"/>
  <c r="AV113" i="5"/>
  <c r="AU113" i="5"/>
  <c r="AV114" i="5"/>
  <c r="AU114" i="5"/>
  <c r="BW121" i="5"/>
  <c r="BV121" i="5"/>
  <c r="W123" i="5"/>
  <c r="V123" i="5"/>
  <c r="BW60" i="5"/>
  <c r="BV60" i="5"/>
  <c r="BW62" i="5"/>
  <c r="BV62" i="5"/>
  <c r="BW65" i="5"/>
  <c r="BV65" i="5"/>
  <c r="BW70" i="5"/>
  <c r="BV70" i="5"/>
  <c r="AC72" i="5"/>
  <c r="AB72" i="5"/>
  <c r="Q73" i="5"/>
  <c r="P73" i="5"/>
  <c r="AC76" i="5"/>
  <c r="AB76" i="5"/>
  <c r="J98" i="5"/>
  <c r="K98" i="5"/>
  <c r="AV102" i="5"/>
  <c r="AU102" i="5"/>
  <c r="BS104" i="5"/>
  <c r="BT104" i="5"/>
  <c r="AV105" i="5"/>
  <c r="AU105" i="5"/>
  <c r="W106" i="5"/>
  <c r="V106" i="5"/>
  <c r="BW109" i="5"/>
  <c r="BV109" i="5"/>
  <c r="BW110" i="5"/>
  <c r="BV110" i="5"/>
  <c r="BW113" i="5"/>
  <c r="BV113" i="5"/>
  <c r="BW114" i="5"/>
  <c r="BV114" i="5"/>
  <c r="W118" i="5"/>
  <c r="V118" i="5"/>
  <c r="BW122" i="5"/>
  <c r="BV122" i="5"/>
  <c r="Q125" i="5"/>
  <c r="P125" i="5"/>
  <c r="AV127" i="5"/>
  <c r="AU127" i="5"/>
  <c r="BR3" i="5"/>
  <c r="AC11" i="5"/>
  <c r="AC12" i="5"/>
  <c r="AC19" i="5"/>
  <c r="AC20" i="5"/>
  <c r="BV25" i="5"/>
  <c r="V27" i="5"/>
  <c r="J28" i="5"/>
  <c r="AU28" i="5"/>
  <c r="AV29" i="5"/>
  <c r="BS30" i="5"/>
  <c r="J31" i="5"/>
  <c r="BS33" i="5"/>
  <c r="AV34" i="5"/>
  <c r="Q35" i="5"/>
  <c r="BS44" i="5"/>
  <c r="BW45" i="5"/>
  <c r="Q47" i="5"/>
  <c r="BW47" i="5"/>
  <c r="Q49" i="5"/>
  <c r="BW49" i="5"/>
  <c r="Q51" i="5"/>
  <c r="BW51" i="5"/>
  <c r="V54" i="5"/>
  <c r="AU54" i="5"/>
  <c r="BV54" i="5"/>
  <c r="P55" i="5"/>
  <c r="V58" i="5"/>
  <c r="AU58" i="5"/>
  <c r="BV58" i="5"/>
  <c r="P59" i="5"/>
  <c r="AV60" i="5"/>
  <c r="AU60" i="5"/>
  <c r="Q62" i="5"/>
  <c r="P62" i="5"/>
  <c r="AV62" i="5"/>
  <c r="AU62" i="5"/>
  <c r="AC64" i="5"/>
  <c r="AC65" i="5"/>
  <c r="AV65" i="5"/>
  <c r="AU65" i="5"/>
  <c r="Q67" i="5"/>
  <c r="P67" i="5"/>
  <c r="W68" i="5"/>
  <c r="V68" i="5"/>
  <c r="W69" i="5"/>
  <c r="V69" i="5"/>
  <c r="Q70" i="5"/>
  <c r="P70" i="5"/>
  <c r="AV70" i="5"/>
  <c r="AU70" i="5"/>
  <c r="AV72" i="5"/>
  <c r="AU72" i="5"/>
  <c r="Q78" i="5"/>
  <c r="P78" i="5"/>
  <c r="AC82" i="5"/>
  <c r="AB82" i="5"/>
  <c r="AC90" i="5"/>
  <c r="AB90" i="5"/>
  <c r="Q95" i="5"/>
  <c r="P95" i="5"/>
  <c r="AV101" i="5"/>
  <c r="AU101" i="5"/>
  <c r="Q102" i="5"/>
  <c r="P102" i="5"/>
  <c r="AB105" i="5"/>
  <c r="AC105" i="5"/>
  <c r="Q110" i="5"/>
  <c r="P110" i="5"/>
  <c r="AV111" i="5"/>
  <c r="AU111" i="5"/>
  <c r="AV112" i="5"/>
  <c r="AU112" i="5"/>
  <c r="Q114" i="5"/>
  <c r="P114" i="5"/>
  <c r="BS115" i="5"/>
  <c r="BT115" i="5"/>
  <c r="AV117" i="5"/>
  <c r="AU117" i="5"/>
  <c r="W119" i="5"/>
  <c r="V119" i="5"/>
  <c r="AC120" i="5"/>
  <c r="AB120" i="5"/>
  <c r="AC121" i="5"/>
  <c r="AB121" i="5"/>
  <c r="AV123" i="5"/>
  <c r="AU123" i="5"/>
  <c r="BW124" i="5"/>
  <c r="BV124" i="5"/>
  <c r="AC126" i="5"/>
  <c r="AB126" i="5"/>
  <c r="AU126" i="5"/>
  <c r="K75" i="5"/>
  <c r="BT94" i="5"/>
  <c r="AU95" i="5"/>
  <c r="P96" i="5"/>
  <c r="AU96" i="5"/>
  <c r="P98" i="5"/>
  <c r="AU98" i="5"/>
  <c r="AU100" i="5"/>
  <c r="BV100" i="5"/>
  <c r="BT101" i="5"/>
  <c r="K102" i="5"/>
  <c r="BT102" i="5"/>
  <c r="AU104" i="5"/>
  <c r="BV104" i="5"/>
  <c r="W105" i="5"/>
  <c r="W108" i="5"/>
  <c r="P116" i="5"/>
  <c r="P117" i="5"/>
  <c r="BV119" i="5"/>
  <c r="V120" i="5"/>
  <c r="BV120" i="5"/>
  <c r="V121" i="5"/>
  <c r="P124" i="5"/>
  <c r="V126" i="5"/>
  <c r="AV3" i="5"/>
  <c r="AO9" i="5"/>
  <c r="AO13" i="5"/>
  <c r="AO17" i="5"/>
  <c r="AO21" i="5"/>
  <c r="AO25" i="5"/>
  <c r="J27" i="5"/>
  <c r="AR27" i="5"/>
  <c r="J29" i="5"/>
  <c r="AR29" i="5"/>
  <c r="J30" i="5"/>
  <c r="AP31" i="5"/>
  <c r="AR33" i="5"/>
  <c r="J34" i="5"/>
  <c r="AP35" i="5"/>
  <c r="AR36" i="5"/>
  <c r="J37" i="5"/>
  <c r="AP37" i="5"/>
  <c r="AR38" i="5"/>
  <c r="J39" i="5"/>
  <c r="AP39" i="5"/>
  <c r="AR40" i="5"/>
  <c r="J41" i="5"/>
  <c r="AP41" i="5"/>
  <c r="AR42" i="5"/>
  <c r="J43" i="5"/>
  <c r="AP43" i="5"/>
  <c r="AR44" i="5"/>
  <c r="J45" i="5"/>
  <c r="AP45" i="5"/>
  <c r="AP64" i="5"/>
  <c r="AP68" i="5"/>
  <c r="AS73" i="5"/>
  <c r="K74" i="5"/>
  <c r="AO74" i="5"/>
  <c r="AO76" i="5"/>
  <c r="AO77" i="5"/>
  <c r="AO98" i="5"/>
  <c r="AO101" i="5"/>
  <c r="AS102" i="5"/>
  <c r="K103" i="5"/>
  <c r="AO105" i="5"/>
  <c r="J106" i="5"/>
  <c r="AR107" i="5"/>
  <c r="J109" i="5"/>
  <c r="AO109" i="5"/>
  <c r="AR110" i="5"/>
  <c r="J111" i="5"/>
  <c r="AR112" i="5"/>
  <c r="J113" i="5"/>
  <c r="AR114" i="5"/>
  <c r="J115" i="5"/>
  <c r="AO118" i="5"/>
  <c r="AO120" i="5"/>
  <c r="AO122" i="5"/>
  <c r="AP124" i="5"/>
  <c r="AN4" i="5"/>
  <c r="AP4" i="5" s="1"/>
  <c r="I5" i="5"/>
  <c r="AO7" i="5"/>
  <c r="AO11" i="5"/>
  <c r="AO15" i="5"/>
  <c r="AO19" i="5"/>
  <c r="AO23" i="5"/>
  <c r="AP27" i="5"/>
  <c r="AP29" i="5"/>
  <c r="AR31" i="5"/>
  <c r="J32" i="5"/>
  <c r="AP33" i="5"/>
  <c r="AR35" i="5"/>
  <c r="J36" i="5"/>
  <c r="AP36" i="5"/>
  <c r="AR37" i="5"/>
  <c r="J38" i="5"/>
  <c r="AP62" i="5"/>
  <c r="AP66" i="5"/>
  <c r="AP70" i="5"/>
  <c r="AS100" i="5"/>
  <c r="K101" i="5"/>
  <c r="AS104" i="5"/>
  <c r="AR105" i="5"/>
  <c r="AO107" i="5"/>
  <c r="AP126" i="5"/>
  <c r="V8" i="5"/>
  <c r="W8" i="5"/>
  <c r="V16" i="5"/>
  <c r="W16" i="5"/>
  <c r="W24" i="5"/>
  <c r="V24" i="5"/>
  <c r="W9" i="5"/>
  <c r="V9" i="5"/>
  <c r="V13" i="5"/>
  <c r="W13" i="5"/>
  <c r="V17" i="5"/>
  <c r="W17" i="5"/>
  <c r="W21" i="5"/>
  <c r="V21" i="5"/>
  <c r="W25" i="5"/>
  <c r="V25" i="5"/>
  <c r="W12" i="5"/>
  <c r="V12" i="5"/>
  <c r="V20" i="5"/>
  <c r="W20" i="5"/>
  <c r="W10" i="5"/>
  <c r="V10" i="5"/>
  <c r="V14" i="5"/>
  <c r="W14" i="5"/>
  <c r="W18" i="5"/>
  <c r="V18" i="5"/>
  <c r="V22" i="5"/>
  <c r="W22" i="5"/>
  <c r="V7" i="5"/>
  <c r="W7" i="5"/>
  <c r="W11" i="5"/>
  <c r="V11" i="5"/>
  <c r="W15" i="5"/>
  <c r="V15" i="5"/>
  <c r="W19" i="5"/>
  <c r="V19" i="5"/>
  <c r="V23" i="5"/>
  <c r="W23" i="5"/>
  <c r="Q36" i="5"/>
  <c r="P36" i="5"/>
  <c r="BW37" i="5"/>
  <c r="BV37" i="5"/>
  <c r="W39" i="5"/>
  <c r="V39" i="5"/>
  <c r="Q40" i="5"/>
  <c r="P40" i="5"/>
  <c r="BW41" i="5"/>
  <c r="BV41" i="5"/>
  <c r="Q42" i="5"/>
  <c r="P42" i="5"/>
  <c r="BW43" i="5"/>
  <c r="BV43" i="5"/>
  <c r="BW46" i="5"/>
  <c r="BV46" i="5"/>
  <c r="BW48" i="5"/>
  <c r="BV48" i="5"/>
  <c r="AS50" i="5"/>
  <c r="AR50" i="5"/>
  <c r="AS52" i="5"/>
  <c r="AR52" i="5"/>
  <c r="AV59" i="5"/>
  <c r="AU59" i="5"/>
  <c r="AS62" i="5"/>
  <c r="AR62" i="5"/>
  <c r="K63" i="5"/>
  <c r="J63" i="5"/>
  <c r="AS66" i="5"/>
  <c r="AR66" i="5"/>
  <c r="K67" i="5"/>
  <c r="J67" i="5"/>
  <c r="BT70" i="5"/>
  <c r="BS70" i="5"/>
  <c r="K71" i="5"/>
  <c r="J71" i="5"/>
  <c r="BS77" i="5"/>
  <c r="BT77" i="5"/>
  <c r="K105" i="5"/>
  <c r="J105" i="5"/>
  <c r="AP115" i="5"/>
  <c r="AO115" i="5"/>
  <c r="BT120" i="5"/>
  <c r="BS120" i="5"/>
  <c r="AS126" i="5"/>
  <c r="AR126" i="5"/>
  <c r="BT126" i="5"/>
  <c r="BS126" i="5"/>
  <c r="K127" i="5"/>
  <c r="J127" i="5"/>
  <c r="AQ3" i="5"/>
  <c r="AS3" i="5" s="1"/>
  <c r="BI3" i="5"/>
  <c r="BU3" i="5"/>
  <c r="I4" i="5"/>
  <c r="BR4" i="5"/>
  <c r="AQ5" i="5"/>
  <c r="AS5" i="5" s="1"/>
  <c r="O6" i="5"/>
  <c r="J7" i="5"/>
  <c r="AR7" i="5"/>
  <c r="BS7" i="5"/>
  <c r="J8" i="5"/>
  <c r="AR8" i="5"/>
  <c r="BS8" i="5"/>
  <c r="J9" i="5"/>
  <c r="AR9" i="5"/>
  <c r="BS9" i="5"/>
  <c r="J10" i="5"/>
  <c r="AR10" i="5"/>
  <c r="BS10" i="5"/>
  <c r="J11" i="5"/>
  <c r="AR11" i="5"/>
  <c r="BS11" i="5"/>
  <c r="J12" i="5"/>
  <c r="AR12" i="5"/>
  <c r="BS12" i="5"/>
  <c r="J13" i="5"/>
  <c r="AR13" i="5"/>
  <c r="BS13" i="5"/>
  <c r="J14" i="5"/>
  <c r="AR14" i="5"/>
  <c r="BS14" i="5"/>
  <c r="J15" i="5"/>
  <c r="AR15" i="5"/>
  <c r="BS15" i="5"/>
  <c r="J16" i="5"/>
  <c r="AR16" i="5"/>
  <c r="BS16" i="5"/>
  <c r="J17" i="5"/>
  <c r="AR17" i="5"/>
  <c r="BS17" i="5"/>
  <c r="J18" i="5"/>
  <c r="AR18" i="5"/>
  <c r="BS18" i="5"/>
  <c r="J19" i="5"/>
  <c r="AR19" i="5"/>
  <c r="BS19" i="5"/>
  <c r="J20" i="5"/>
  <c r="AR20" i="5"/>
  <c r="BS20" i="5"/>
  <c r="J21" i="5"/>
  <c r="AR21" i="5"/>
  <c r="BS21" i="5"/>
  <c r="J22" i="5"/>
  <c r="AR22" i="5"/>
  <c r="BS22" i="5"/>
  <c r="J23" i="5"/>
  <c r="AR23" i="5"/>
  <c r="BS23" i="5"/>
  <c r="J24" i="5"/>
  <c r="AR24" i="5"/>
  <c r="BS24" i="5"/>
  <c r="J25" i="5"/>
  <c r="AR25" i="5"/>
  <c r="BW29" i="5"/>
  <c r="W30" i="5"/>
  <c r="BW31" i="5"/>
  <c r="W32" i="5"/>
  <c r="BW33" i="5"/>
  <c r="W34" i="5"/>
  <c r="BT45" i="5"/>
  <c r="BS45" i="5"/>
  <c r="Q46" i="5"/>
  <c r="P46" i="5"/>
  <c r="K47" i="5"/>
  <c r="J47" i="5"/>
  <c r="BT47" i="5"/>
  <c r="BS47" i="5"/>
  <c r="Q48" i="5"/>
  <c r="P48" i="5"/>
  <c r="K49" i="5"/>
  <c r="J49" i="5"/>
  <c r="BT49" i="5"/>
  <c r="BS49" i="5"/>
  <c r="Q50" i="5"/>
  <c r="P50" i="5"/>
  <c r="K51" i="5"/>
  <c r="J51" i="5"/>
  <c r="BT51" i="5"/>
  <c r="BS51" i="5"/>
  <c r="Q52" i="5"/>
  <c r="P52" i="5"/>
  <c r="AS54" i="5"/>
  <c r="AR54" i="5"/>
  <c r="BT54" i="5"/>
  <c r="BS54" i="5"/>
  <c r="K55" i="5"/>
  <c r="J55" i="5"/>
  <c r="W55" i="5"/>
  <c r="V55" i="5"/>
  <c r="AS58" i="5"/>
  <c r="AR58" i="5"/>
  <c r="BT58" i="5"/>
  <c r="BS58" i="5"/>
  <c r="K59" i="5"/>
  <c r="J59" i="5"/>
  <c r="W59" i="5"/>
  <c r="V59" i="5"/>
  <c r="AA4" i="5"/>
  <c r="AC4" i="5" s="1"/>
  <c r="BW35" i="5"/>
  <c r="BV35" i="5"/>
  <c r="W37" i="5"/>
  <c r="V37" i="5"/>
  <c r="Q38" i="5"/>
  <c r="P38" i="5"/>
  <c r="BW39" i="5"/>
  <c r="BV39" i="5"/>
  <c r="W41" i="5"/>
  <c r="V41" i="5"/>
  <c r="AV41" i="5"/>
  <c r="AU41" i="5"/>
  <c r="W43" i="5"/>
  <c r="V43" i="5"/>
  <c r="AV43" i="5"/>
  <c r="AU43" i="5"/>
  <c r="W45" i="5"/>
  <c r="V45" i="5"/>
  <c r="AS46" i="5"/>
  <c r="AR46" i="5"/>
  <c r="AV47" i="5"/>
  <c r="AU47" i="5"/>
  <c r="AV49" i="5"/>
  <c r="AU49" i="5"/>
  <c r="BW50" i="5"/>
  <c r="BV50" i="5"/>
  <c r="BT62" i="5"/>
  <c r="BS62" i="5"/>
  <c r="AC73" i="5"/>
  <c r="AB73" i="5"/>
  <c r="AS79" i="5"/>
  <c r="AR79" i="5"/>
  <c r="W99" i="5"/>
  <c r="V99" i="5"/>
  <c r="AC102" i="5"/>
  <c r="AB102" i="5"/>
  <c r="W103" i="5"/>
  <c r="V103" i="5"/>
  <c r="AP106" i="5"/>
  <c r="AO106" i="5"/>
  <c r="AV116" i="5"/>
  <c r="AU116" i="5"/>
  <c r="BT118" i="5"/>
  <c r="BS118" i="5"/>
  <c r="BT122" i="5"/>
  <c r="BS122" i="5"/>
  <c r="T3" i="5"/>
  <c r="U3" i="5" s="1"/>
  <c r="W3" i="5" s="1"/>
  <c r="BU4" i="5"/>
  <c r="O5" i="5"/>
  <c r="AA6" i="5"/>
  <c r="AC6" i="5" s="1"/>
  <c r="AT6" i="5"/>
  <c r="AV6" i="5" s="1"/>
  <c r="BT7" i="5"/>
  <c r="W36" i="5"/>
  <c r="V36" i="5"/>
  <c r="AV36" i="5"/>
  <c r="AU36" i="5"/>
  <c r="BW36" i="5"/>
  <c r="BV36" i="5"/>
  <c r="Q37" i="5"/>
  <c r="P37" i="5"/>
  <c r="W38" i="5"/>
  <c r="V38" i="5"/>
  <c r="AV38" i="5"/>
  <c r="AU38" i="5"/>
  <c r="BW38" i="5"/>
  <c r="BV38" i="5"/>
  <c r="Q39" i="5"/>
  <c r="P39" i="5"/>
  <c r="W40" i="5"/>
  <c r="V40" i="5"/>
  <c r="AV40" i="5"/>
  <c r="AU40" i="5"/>
  <c r="BW40" i="5"/>
  <c r="BV40" i="5"/>
  <c r="Q41" i="5"/>
  <c r="P41" i="5"/>
  <c r="W42" i="5"/>
  <c r="V42" i="5"/>
  <c r="AV42" i="5"/>
  <c r="AU42" i="5"/>
  <c r="BW42" i="5"/>
  <c r="BV42" i="5"/>
  <c r="Q43" i="5"/>
  <c r="P43" i="5"/>
  <c r="W44" i="5"/>
  <c r="V44" i="5"/>
  <c r="AV44" i="5"/>
  <c r="AU44" i="5"/>
  <c r="BW44" i="5"/>
  <c r="BV44" i="5"/>
  <c r="Q45" i="5"/>
  <c r="P45" i="5"/>
  <c r="AO47" i="5"/>
  <c r="AP47" i="5"/>
  <c r="AO49" i="5"/>
  <c r="AP49" i="5"/>
  <c r="AO51" i="5"/>
  <c r="AP51" i="5"/>
  <c r="Q56" i="5"/>
  <c r="P56" i="5"/>
  <c r="Q60" i="5"/>
  <c r="P60" i="5"/>
  <c r="AT4" i="5"/>
  <c r="AV4" i="5" s="1"/>
  <c r="AV37" i="5"/>
  <c r="AU37" i="5"/>
  <c r="AV39" i="5"/>
  <c r="AU39" i="5"/>
  <c r="Q44" i="5"/>
  <c r="P44" i="5"/>
  <c r="AV45" i="5"/>
  <c r="AU45" i="5"/>
  <c r="AS48" i="5"/>
  <c r="AR48" i="5"/>
  <c r="AV51" i="5"/>
  <c r="AU51" i="5"/>
  <c r="AV55" i="5"/>
  <c r="AU55" i="5"/>
  <c r="BT66" i="5"/>
  <c r="BS66" i="5"/>
  <c r="AS70" i="5"/>
  <c r="AR70" i="5"/>
  <c r="BZ73" i="5"/>
  <c r="BY73" i="5"/>
  <c r="BZ102" i="5"/>
  <c r="BY102" i="5"/>
  <c r="I3" i="5"/>
  <c r="K3" i="5" s="1"/>
  <c r="BF3" i="5"/>
  <c r="BX3" i="5"/>
  <c r="BX4" i="5"/>
  <c r="T5" i="5"/>
  <c r="U5" i="5" s="1"/>
  <c r="W5" i="5" s="1"/>
  <c r="AA5" i="5"/>
  <c r="AC5" i="5" s="1"/>
  <c r="I6" i="5"/>
  <c r="BR6" i="5"/>
  <c r="BW30" i="5"/>
  <c r="W31" i="5"/>
  <c r="BW32" i="5"/>
  <c r="W33" i="5"/>
  <c r="BW34" i="5"/>
  <c r="W35" i="5"/>
  <c r="W46" i="5"/>
  <c r="V46" i="5"/>
  <c r="W48" i="5"/>
  <c r="V48" i="5"/>
  <c r="W50" i="5"/>
  <c r="V50" i="5"/>
  <c r="W52" i="5"/>
  <c r="V52" i="5"/>
  <c r="BW55" i="5"/>
  <c r="BV55" i="5"/>
  <c r="BW59" i="5"/>
  <c r="BV59" i="5"/>
  <c r="AS53" i="5"/>
  <c r="AR53" i="5"/>
  <c r="BT53" i="5"/>
  <c r="BS53" i="5"/>
  <c r="K54" i="5"/>
  <c r="J54" i="5"/>
  <c r="AS57" i="5"/>
  <c r="AR57" i="5"/>
  <c r="BT57" i="5"/>
  <c r="BS57" i="5"/>
  <c r="K58" i="5"/>
  <c r="J58" i="5"/>
  <c r="AS61" i="5"/>
  <c r="AR61" i="5"/>
  <c r="BT61" i="5"/>
  <c r="BS61" i="5"/>
  <c r="K62" i="5"/>
  <c r="J62" i="5"/>
  <c r="AS65" i="5"/>
  <c r="AR65" i="5"/>
  <c r="BT65" i="5"/>
  <c r="BS65" i="5"/>
  <c r="K66" i="5"/>
  <c r="J66" i="5"/>
  <c r="AS69" i="5"/>
  <c r="AR69" i="5"/>
  <c r="BT69" i="5"/>
  <c r="BS69" i="5"/>
  <c r="K70" i="5"/>
  <c r="J70" i="5"/>
  <c r="BS73" i="5"/>
  <c r="BT73" i="5"/>
  <c r="W76" i="5"/>
  <c r="V76" i="5"/>
  <c r="AV77" i="5"/>
  <c r="AU77" i="5"/>
  <c r="W79" i="5"/>
  <c r="V79" i="5"/>
  <c r="BT52" i="5"/>
  <c r="BS52" i="5"/>
  <c r="K53" i="5"/>
  <c r="J53" i="5"/>
  <c r="AS56" i="5"/>
  <c r="AR56" i="5"/>
  <c r="BT56" i="5"/>
  <c r="BS56" i="5"/>
  <c r="K57" i="5"/>
  <c r="J57" i="5"/>
  <c r="AS60" i="5"/>
  <c r="AR60" i="5"/>
  <c r="BT60" i="5"/>
  <c r="BS60" i="5"/>
  <c r="K61" i="5"/>
  <c r="J61" i="5"/>
  <c r="AS64" i="5"/>
  <c r="AR64" i="5"/>
  <c r="BT64" i="5"/>
  <c r="BS64" i="5"/>
  <c r="K65" i="5"/>
  <c r="J65" i="5"/>
  <c r="AS68" i="5"/>
  <c r="AR68" i="5"/>
  <c r="BT68" i="5"/>
  <c r="BS68" i="5"/>
  <c r="K69" i="5"/>
  <c r="J69" i="5"/>
  <c r="W72" i="5"/>
  <c r="V72" i="5"/>
  <c r="AV73" i="5"/>
  <c r="AU73" i="5"/>
  <c r="Q74" i="5"/>
  <c r="P74" i="5"/>
  <c r="AR75" i="5"/>
  <c r="AS75" i="5"/>
  <c r="J76" i="5"/>
  <c r="K76" i="5"/>
  <c r="W77" i="5"/>
  <c r="V77" i="5"/>
  <c r="K79" i="5"/>
  <c r="J79" i="5"/>
  <c r="J46" i="5"/>
  <c r="AP46" i="5"/>
  <c r="BS46" i="5"/>
  <c r="AR47" i="5"/>
  <c r="J48" i="5"/>
  <c r="AP48" i="5"/>
  <c r="BS48" i="5"/>
  <c r="AR49" i="5"/>
  <c r="J50" i="5"/>
  <c r="AP50" i="5"/>
  <c r="BS50" i="5"/>
  <c r="AR51" i="5"/>
  <c r="J52" i="5"/>
  <c r="AP52" i="5"/>
  <c r="V53" i="5"/>
  <c r="AU53" i="5"/>
  <c r="BV53" i="5"/>
  <c r="P54" i="5"/>
  <c r="AS55" i="5"/>
  <c r="AR55" i="5"/>
  <c r="BT55" i="5"/>
  <c r="BS55" i="5"/>
  <c r="K56" i="5"/>
  <c r="J56" i="5"/>
  <c r="V57" i="5"/>
  <c r="AU57" i="5"/>
  <c r="BV57" i="5"/>
  <c r="P58" i="5"/>
  <c r="AS59" i="5"/>
  <c r="AR59" i="5"/>
  <c r="BT59" i="5"/>
  <c r="BS59" i="5"/>
  <c r="K60" i="5"/>
  <c r="J60" i="5"/>
  <c r="V61" i="5"/>
  <c r="AS63" i="5"/>
  <c r="AR63" i="5"/>
  <c r="BT63" i="5"/>
  <c r="BS63" i="5"/>
  <c r="K64" i="5"/>
  <c r="J64" i="5"/>
  <c r="AS67" i="5"/>
  <c r="AR67" i="5"/>
  <c r="BT67" i="5"/>
  <c r="BS67" i="5"/>
  <c r="K68" i="5"/>
  <c r="J68" i="5"/>
  <c r="AS71" i="5"/>
  <c r="AR71" i="5"/>
  <c r="BT71" i="5"/>
  <c r="BS71" i="5"/>
  <c r="J72" i="5"/>
  <c r="K72" i="5"/>
  <c r="W73" i="5"/>
  <c r="V73" i="5"/>
  <c r="W75" i="5"/>
  <c r="V75" i="5"/>
  <c r="BW75" i="5"/>
  <c r="BV75" i="5"/>
  <c r="AC77" i="5"/>
  <c r="AB77" i="5"/>
  <c r="BW78" i="5"/>
  <c r="BV78" i="5"/>
  <c r="AV79" i="5"/>
  <c r="AU79" i="5"/>
  <c r="BW79" i="5"/>
  <c r="BV79" i="5"/>
  <c r="Q80" i="5"/>
  <c r="P80" i="5"/>
  <c r="W81" i="5"/>
  <c r="V81" i="5"/>
  <c r="AV81" i="5"/>
  <c r="AU81" i="5"/>
  <c r="BW81" i="5"/>
  <c r="BV81" i="5"/>
  <c r="Q82" i="5"/>
  <c r="P82" i="5"/>
  <c r="W83" i="5"/>
  <c r="V83" i="5"/>
  <c r="AV83" i="5"/>
  <c r="AU83" i="5"/>
  <c r="BW83" i="5"/>
  <c r="BV83" i="5"/>
  <c r="Q84" i="5"/>
  <c r="P84" i="5"/>
  <c r="W85" i="5"/>
  <c r="V85" i="5"/>
  <c r="AV85" i="5"/>
  <c r="AU85" i="5"/>
  <c r="BW85" i="5"/>
  <c r="BV85" i="5"/>
  <c r="Q86" i="5"/>
  <c r="P86" i="5"/>
  <c r="W87" i="5"/>
  <c r="V87" i="5"/>
  <c r="AV87" i="5"/>
  <c r="AU87" i="5"/>
  <c r="BW87" i="5"/>
  <c r="BV87" i="5"/>
  <c r="Q88" i="5"/>
  <c r="P88" i="5"/>
  <c r="W89" i="5"/>
  <c r="V89" i="5"/>
  <c r="AV89" i="5"/>
  <c r="AU89" i="5"/>
  <c r="BW89" i="5"/>
  <c r="BV89" i="5"/>
  <c r="Q90" i="5"/>
  <c r="P90" i="5"/>
  <c r="W91" i="5"/>
  <c r="V91" i="5"/>
  <c r="AV91" i="5"/>
  <c r="AU91" i="5"/>
  <c r="BW91" i="5"/>
  <c r="BV91" i="5"/>
  <c r="Q92" i="5"/>
  <c r="P92" i="5"/>
  <c r="W93" i="5"/>
  <c r="V93" i="5"/>
  <c r="AV93" i="5"/>
  <c r="AU93" i="5"/>
  <c r="BW93" i="5"/>
  <c r="BV93" i="5"/>
  <c r="Q94" i="5"/>
  <c r="P94" i="5"/>
  <c r="W95" i="5"/>
  <c r="V95" i="5"/>
  <c r="AR96" i="5"/>
  <c r="AS96" i="5"/>
  <c r="AB97" i="5"/>
  <c r="AC97" i="5"/>
  <c r="J99" i="5"/>
  <c r="K99" i="5"/>
  <c r="AS72" i="5"/>
  <c r="BV72" i="5"/>
  <c r="K73" i="5"/>
  <c r="AU74" i="5"/>
  <c r="BT74" i="5"/>
  <c r="P75" i="5"/>
  <c r="AS76" i="5"/>
  <c r="BV76" i="5"/>
  <c r="K77" i="5"/>
  <c r="K78" i="5"/>
  <c r="J78" i="5"/>
  <c r="AS78" i="5"/>
  <c r="AR78" i="5"/>
  <c r="P79" i="5"/>
  <c r="AR94" i="5"/>
  <c r="AS94" i="5"/>
  <c r="J95" i="5"/>
  <c r="K95" i="5"/>
  <c r="BT78" i="5"/>
  <c r="BS78" i="5"/>
  <c r="W80" i="5"/>
  <c r="V80" i="5"/>
  <c r="AV80" i="5"/>
  <c r="AU80" i="5"/>
  <c r="BW80" i="5"/>
  <c r="BV80" i="5"/>
  <c r="Q81" i="5"/>
  <c r="P81" i="5"/>
  <c r="W82" i="5"/>
  <c r="V82" i="5"/>
  <c r="AV82" i="5"/>
  <c r="AU82" i="5"/>
  <c r="BW82" i="5"/>
  <c r="BV82" i="5"/>
  <c r="Q83" i="5"/>
  <c r="P83" i="5"/>
  <c r="W84" i="5"/>
  <c r="V84" i="5"/>
  <c r="AV84" i="5"/>
  <c r="AU84" i="5"/>
  <c r="BW84" i="5"/>
  <c r="BV84" i="5"/>
  <c r="Q85" i="5"/>
  <c r="P85" i="5"/>
  <c r="W86" i="5"/>
  <c r="V86" i="5"/>
  <c r="AV86" i="5"/>
  <c r="AU86" i="5"/>
  <c r="BW86" i="5"/>
  <c r="BV86" i="5"/>
  <c r="Q87" i="5"/>
  <c r="P87" i="5"/>
  <c r="W88" i="5"/>
  <c r="V88" i="5"/>
  <c r="AV88" i="5"/>
  <c r="AU88" i="5"/>
  <c r="BW88" i="5"/>
  <c r="BV88" i="5"/>
  <c r="Q89" i="5"/>
  <c r="P89" i="5"/>
  <c r="W90" i="5"/>
  <c r="V90" i="5"/>
  <c r="AV90" i="5"/>
  <c r="AU90" i="5"/>
  <c r="BW90" i="5"/>
  <c r="BV90" i="5"/>
  <c r="Q91" i="5"/>
  <c r="P91" i="5"/>
  <c r="W92" i="5"/>
  <c r="V92" i="5"/>
  <c r="AV92" i="5"/>
  <c r="AU92" i="5"/>
  <c r="BW92" i="5"/>
  <c r="BV92" i="5"/>
  <c r="Q93" i="5"/>
  <c r="P93" i="5"/>
  <c r="W94" i="5"/>
  <c r="V94" i="5"/>
  <c r="BW94" i="5"/>
  <c r="BV94" i="5"/>
  <c r="AC99" i="5"/>
  <c r="AB99" i="5"/>
  <c r="BZ99" i="5"/>
  <c r="BY99" i="5"/>
  <c r="W100" i="5"/>
  <c r="V100" i="5"/>
  <c r="AC103" i="5"/>
  <c r="AB103" i="5"/>
  <c r="BZ103" i="5"/>
  <c r="BY103" i="5"/>
  <c r="W104" i="5"/>
  <c r="V104" i="5"/>
  <c r="AC107" i="5"/>
  <c r="AB107" i="5"/>
  <c r="AP111" i="5"/>
  <c r="AO111" i="5"/>
  <c r="AP113" i="5"/>
  <c r="AO113" i="5"/>
  <c r="BS79" i="5"/>
  <c r="J80" i="5"/>
  <c r="AR80" i="5"/>
  <c r="BS80" i="5"/>
  <c r="J81" i="5"/>
  <c r="AR81" i="5"/>
  <c r="BS81" i="5"/>
  <c r="J82" i="5"/>
  <c r="AR82" i="5"/>
  <c r="BS82" i="5"/>
  <c r="J83" i="5"/>
  <c r="AR83" i="5"/>
  <c r="BS83" i="5"/>
  <c r="J84" i="5"/>
  <c r="AR84" i="5"/>
  <c r="BS84" i="5"/>
  <c r="J85" i="5"/>
  <c r="AR85" i="5"/>
  <c r="BS85" i="5"/>
  <c r="J86" i="5"/>
  <c r="AR86" i="5"/>
  <c r="BS86" i="5"/>
  <c r="J87" i="5"/>
  <c r="AR87" i="5"/>
  <c r="BS87" i="5"/>
  <c r="J88" i="5"/>
  <c r="AR88" i="5"/>
  <c r="BS88" i="5"/>
  <c r="J89" i="5"/>
  <c r="AR89" i="5"/>
  <c r="BS89" i="5"/>
  <c r="J90" i="5"/>
  <c r="AR90" i="5"/>
  <c r="BS90" i="5"/>
  <c r="J91" i="5"/>
  <c r="AR91" i="5"/>
  <c r="BS91" i="5"/>
  <c r="J92" i="5"/>
  <c r="AR92" i="5"/>
  <c r="BS92" i="5"/>
  <c r="J93" i="5"/>
  <c r="AR93" i="5"/>
  <c r="BS93" i="5"/>
  <c r="J94" i="5"/>
  <c r="AS95" i="5"/>
  <c r="BV95" i="5"/>
  <c r="K96" i="5"/>
  <c r="V96" i="5"/>
  <c r="BT96" i="5"/>
  <c r="BZ96" i="5"/>
  <c r="AS97" i="5"/>
  <c r="AC98" i="5"/>
  <c r="AC100" i="5"/>
  <c r="AB100" i="5"/>
  <c r="BZ100" i="5"/>
  <c r="BY100" i="5"/>
  <c r="W101" i="5"/>
  <c r="V101" i="5"/>
  <c r="AC104" i="5"/>
  <c r="AB104" i="5"/>
  <c r="BY104" i="5"/>
  <c r="BZ104" i="5"/>
  <c r="V109" i="5"/>
  <c r="W109" i="5"/>
  <c r="AC101" i="5"/>
  <c r="AB101" i="5"/>
  <c r="BZ101" i="5"/>
  <c r="BY101" i="5"/>
  <c r="W102" i="5"/>
  <c r="V102" i="5"/>
  <c r="BZ106" i="5"/>
  <c r="BY106" i="5"/>
  <c r="AC108" i="5"/>
  <c r="AB108" i="5"/>
  <c r="W116" i="5"/>
  <c r="V116" i="5"/>
  <c r="Q118" i="5"/>
  <c r="P118" i="5"/>
  <c r="BZ107" i="5"/>
  <c r="BY107" i="5"/>
  <c r="AC109" i="5"/>
  <c r="AB109" i="5"/>
  <c r="AP110" i="5"/>
  <c r="AO110" i="5"/>
  <c r="AP112" i="5"/>
  <c r="AO112" i="5"/>
  <c r="AP114" i="5"/>
  <c r="AO114" i="5"/>
  <c r="W115" i="5"/>
  <c r="AC116" i="5"/>
  <c r="AB116" i="5"/>
  <c r="AC106" i="5"/>
  <c r="W107" i="5"/>
  <c r="AO108" i="5"/>
  <c r="BZ108" i="5"/>
  <c r="BY108" i="5"/>
  <c r="BT116" i="5"/>
  <c r="BS116" i="5"/>
  <c r="K117" i="5"/>
  <c r="J117" i="5"/>
  <c r="AS117" i="5"/>
  <c r="AR117" i="5"/>
  <c r="K119" i="5"/>
  <c r="J119" i="5"/>
  <c r="AS119" i="5"/>
  <c r="AR119" i="5"/>
  <c r="K121" i="5"/>
  <c r="J121" i="5"/>
  <c r="AS121" i="5"/>
  <c r="AR121" i="5"/>
  <c r="K123" i="5"/>
  <c r="J123" i="5"/>
  <c r="AS123" i="5"/>
  <c r="AR123" i="5"/>
  <c r="AS125" i="5"/>
  <c r="AR125" i="5"/>
  <c r="BT125" i="5"/>
  <c r="BS125" i="5"/>
  <c r="K126" i="5"/>
  <c r="J126" i="5"/>
  <c r="BT127" i="5"/>
  <c r="BS127" i="5"/>
  <c r="BY109" i="5"/>
  <c r="AB110" i="5"/>
  <c r="BY110" i="5"/>
  <c r="AB111" i="5"/>
  <c r="BY111" i="5"/>
  <c r="AB112" i="5"/>
  <c r="BY112" i="5"/>
  <c r="AB113" i="5"/>
  <c r="BY113" i="5"/>
  <c r="AB114" i="5"/>
  <c r="BY114" i="5"/>
  <c r="AB115" i="5"/>
  <c r="BV115" i="5"/>
  <c r="K116" i="5"/>
  <c r="BV116" i="5"/>
  <c r="V117" i="5"/>
  <c r="BT117" i="5"/>
  <c r="BS117" i="5"/>
  <c r="BT119" i="5"/>
  <c r="BS119" i="5"/>
  <c r="BT121" i="5"/>
  <c r="BS121" i="5"/>
  <c r="BT123" i="5"/>
  <c r="BS123" i="5"/>
  <c r="AS124" i="5"/>
  <c r="AR124" i="5"/>
  <c r="BT124" i="5"/>
  <c r="BS124" i="5"/>
  <c r="K125" i="5"/>
  <c r="J125" i="5"/>
  <c r="K118" i="5"/>
  <c r="J118" i="5"/>
  <c r="AS118" i="5"/>
  <c r="AR118" i="5"/>
  <c r="K120" i="5"/>
  <c r="J120" i="5"/>
  <c r="AS120" i="5"/>
  <c r="AR120" i="5"/>
  <c r="K122" i="5"/>
  <c r="J122" i="5"/>
  <c r="AS122" i="5"/>
  <c r="AR122" i="5"/>
  <c r="K124" i="5"/>
  <c r="J124" i="5"/>
  <c r="AS127" i="5"/>
  <c r="AR127" i="5"/>
  <c r="AK24" i="1"/>
  <c r="AF24" i="1"/>
  <c r="T7" i="1"/>
  <c r="BK3" i="5" l="1"/>
  <c r="BW3" i="5"/>
  <c r="BT3" i="5"/>
  <c r="BH3" i="5"/>
  <c r="BZ3" i="5"/>
  <c r="AM50" i="1"/>
  <c r="AO50" i="1" s="1"/>
  <c r="BZ9" i="1" l="1"/>
  <c r="CA9" i="1" s="1"/>
  <c r="BZ10" i="1"/>
  <c r="CA10" i="1" s="1"/>
  <c r="BZ11" i="1"/>
  <c r="CA11" i="1" s="1"/>
  <c r="BZ12" i="1"/>
  <c r="CA12" i="1" s="1"/>
  <c r="BZ13" i="1"/>
  <c r="CA13" i="1" s="1"/>
  <c r="BZ14" i="1"/>
  <c r="CA14" i="1" s="1"/>
  <c r="BZ15" i="1"/>
  <c r="CA15" i="1" s="1"/>
  <c r="BZ16" i="1"/>
  <c r="CA16" i="1" s="1"/>
  <c r="BZ17" i="1"/>
  <c r="CA17" i="1" s="1"/>
  <c r="BZ18" i="1"/>
  <c r="CA18" i="1" s="1"/>
  <c r="BZ19" i="1"/>
  <c r="CA19" i="1" s="1"/>
  <c r="BZ20" i="1"/>
  <c r="CA20" i="1" s="1"/>
  <c r="BZ21" i="1"/>
  <c r="CA21" i="1" s="1"/>
  <c r="BZ22" i="1"/>
  <c r="CA22" i="1" s="1"/>
  <c r="BZ23" i="1"/>
  <c r="CA23" i="1" s="1"/>
  <c r="BZ24" i="1"/>
  <c r="CA24" i="1" s="1"/>
  <c r="BZ25" i="1"/>
  <c r="CA25" i="1" s="1"/>
  <c r="BZ26" i="1"/>
  <c r="CA26" i="1" s="1"/>
  <c r="BZ27" i="1"/>
  <c r="CA27" i="1" s="1"/>
  <c r="BZ28" i="1"/>
  <c r="CA28" i="1" s="1"/>
  <c r="BZ29" i="1"/>
  <c r="CA29" i="1" s="1"/>
  <c r="BZ30" i="1"/>
  <c r="CA30" i="1" s="1"/>
  <c r="BZ31" i="1"/>
  <c r="CA31" i="1" s="1"/>
  <c r="BZ32" i="1"/>
  <c r="CA32" i="1" s="1"/>
  <c r="BZ33" i="1"/>
  <c r="CA33" i="1" s="1"/>
  <c r="BZ34" i="1"/>
  <c r="CA34" i="1" s="1"/>
  <c r="BZ35" i="1"/>
  <c r="CA35" i="1" s="1"/>
  <c r="BZ36" i="1"/>
  <c r="CA36" i="1" s="1"/>
  <c r="BZ37" i="1"/>
  <c r="CA37" i="1" s="1"/>
  <c r="BZ38" i="1"/>
  <c r="CA38" i="1" s="1"/>
  <c r="BZ39" i="1"/>
  <c r="CA39" i="1" s="1"/>
  <c r="BZ40" i="1"/>
  <c r="CA40" i="1" s="1"/>
  <c r="BZ41" i="1"/>
  <c r="CA41" i="1" s="1"/>
  <c r="BZ42" i="1"/>
  <c r="CA42" i="1" s="1"/>
  <c r="BZ43" i="1"/>
  <c r="CA43" i="1" s="1"/>
  <c r="BZ44" i="1"/>
  <c r="CA44" i="1" s="1"/>
  <c r="BZ45" i="1"/>
  <c r="CA45" i="1" s="1"/>
  <c r="BZ46" i="1"/>
  <c r="CA46" i="1" s="1"/>
  <c r="BZ47" i="1"/>
  <c r="CA47" i="1" s="1"/>
  <c r="BZ48" i="1"/>
  <c r="CA48" i="1" s="1"/>
  <c r="BZ49" i="1"/>
  <c r="CA49" i="1" s="1"/>
  <c r="BZ50" i="1"/>
  <c r="CA50" i="1" s="1"/>
  <c r="BZ51" i="1"/>
  <c r="CA51" i="1" s="1"/>
  <c r="BZ52" i="1"/>
  <c r="CA52" i="1" s="1"/>
  <c r="BZ53" i="1"/>
  <c r="CA53" i="1" s="1"/>
  <c r="BZ54" i="1"/>
  <c r="CA54" i="1" s="1"/>
  <c r="BZ55" i="1"/>
  <c r="CA55" i="1" s="1"/>
  <c r="BZ56" i="1"/>
  <c r="CA56" i="1" s="1"/>
  <c r="BZ57" i="1"/>
  <c r="CA57" i="1" s="1"/>
  <c r="BZ58" i="1"/>
  <c r="CA58" i="1" s="1"/>
  <c r="BZ59" i="1"/>
  <c r="CA59" i="1" s="1"/>
  <c r="BZ60" i="1"/>
  <c r="CA60" i="1" s="1"/>
  <c r="BZ61" i="1"/>
  <c r="CA61" i="1" s="1"/>
  <c r="BZ62" i="1"/>
  <c r="CA62" i="1" s="1"/>
  <c r="BZ63" i="1"/>
  <c r="CA63" i="1" s="1"/>
  <c r="BZ64" i="1"/>
  <c r="CA64" i="1" s="1"/>
  <c r="BZ65" i="1"/>
  <c r="CA65" i="1" s="1"/>
  <c r="BZ66" i="1"/>
  <c r="CA66" i="1" s="1"/>
  <c r="BZ67" i="1"/>
  <c r="CA67" i="1" s="1"/>
  <c r="BZ68" i="1"/>
  <c r="CA68" i="1" s="1"/>
  <c r="BZ8" i="1"/>
  <c r="CA8" i="1" s="1"/>
  <c r="BZ7" i="1"/>
  <c r="CA7" i="1" s="1"/>
  <c r="AF7" i="1" l="1"/>
  <c r="BK6" i="1" l="1"/>
  <c r="H56" i="1" l="1"/>
  <c r="I56" i="1" s="1"/>
  <c r="N56" i="1"/>
  <c r="O56" i="1" s="1"/>
  <c r="T56" i="1"/>
  <c r="V56" i="1" s="1"/>
  <c r="Z56" i="1"/>
  <c r="AA56" i="1" s="1"/>
  <c r="AF56" i="1"/>
  <c r="AG56" i="1"/>
  <c r="AK56" i="1"/>
  <c r="AL56" i="1"/>
  <c r="AM56" i="1"/>
  <c r="AN56" i="1" s="1"/>
  <c r="AP56" i="1"/>
  <c r="AQ56" i="1" s="1"/>
  <c r="AS56" i="1"/>
  <c r="AT56" i="1" s="1"/>
  <c r="BE56" i="1"/>
  <c r="BF56" i="1" s="1"/>
  <c r="BH56" i="1"/>
  <c r="BI56" i="1" s="1"/>
  <c r="BQ56" i="1"/>
  <c r="BR56" i="1" s="1"/>
  <c r="BT56" i="1"/>
  <c r="BU56" i="1" s="1"/>
  <c r="BW56" i="1"/>
  <c r="BX56" i="1" s="1"/>
  <c r="AB56" i="1" l="1"/>
  <c r="U56" i="1"/>
  <c r="AU56" i="1"/>
  <c r="BY56" i="1"/>
  <c r="BV56" i="1"/>
  <c r="BG56" i="1"/>
  <c r="CB56" i="1"/>
  <c r="BJ56" i="1"/>
  <c r="AO56" i="1"/>
  <c r="J56" i="1"/>
  <c r="BS56" i="1"/>
  <c r="AR56" i="1"/>
  <c r="P56" i="1"/>
  <c r="AG7" i="1" l="1"/>
  <c r="AL24" i="1" l="1"/>
  <c r="AG24" i="1"/>
  <c r="BH9" i="1"/>
  <c r="BI9" i="1" s="1"/>
  <c r="BH10" i="1"/>
  <c r="BI10" i="1" s="1"/>
  <c r="BH11" i="1"/>
  <c r="BJ11" i="1" s="1"/>
  <c r="BH12" i="1"/>
  <c r="BI12" i="1" s="1"/>
  <c r="BH13" i="1"/>
  <c r="BI13" i="1" s="1"/>
  <c r="BH14" i="1"/>
  <c r="BI14" i="1" s="1"/>
  <c r="BH15" i="1"/>
  <c r="BJ15" i="1" s="1"/>
  <c r="BH16" i="1"/>
  <c r="BJ16" i="1" s="1"/>
  <c r="BH17" i="1"/>
  <c r="BI17" i="1" s="1"/>
  <c r="BH18" i="1"/>
  <c r="BI18" i="1" s="1"/>
  <c r="BH19" i="1"/>
  <c r="BJ19" i="1" s="1"/>
  <c r="BH20" i="1"/>
  <c r="BJ20" i="1" s="1"/>
  <c r="BH21" i="1"/>
  <c r="BI21" i="1" s="1"/>
  <c r="BH22" i="1"/>
  <c r="BI22" i="1" s="1"/>
  <c r="BH23" i="1"/>
  <c r="BJ23" i="1" s="1"/>
  <c r="BH24" i="1"/>
  <c r="BH25" i="1"/>
  <c r="BI25" i="1" s="1"/>
  <c r="BH26" i="1"/>
  <c r="BI26" i="1" s="1"/>
  <c r="BH27" i="1"/>
  <c r="BJ27" i="1" s="1"/>
  <c r="BH28" i="1"/>
  <c r="BI28" i="1" s="1"/>
  <c r="BH29" i="1"/>
  <c r="BI29" i="1" s="1"/>
  <c r="BH30" i="1"/>
  <c r="BI30" i="1" s="1"/>
  <c r="BH31" i="1"/>
  <c r="BJ31" i="1" s="1"/>
  <c r="BH32" i="1"/>
  <c r="BI32" i="1" s="1"/>
  <c r="BH33" i="1"/>
  <c r="BI33" i="1" s="1"/>
  <c r="BH34" i="1"/>
  <c r="BI34" i="1" s="1"/>
  <c r="BH35" i="1"/>
  <c r="BJ35" i="1" s="1"/>
  <c r="BH36" i="1"/>
  <c r="BI36" i="1" s="1"/>
  <c r="BH37" i="1"/>
  <c r="BI37" i="1" s="1"/>
  <c r="BH38" i="1"/>
  <c r="BI38" i="1" s="1"/>
  <c r="BH39" i="1"/>
  <c r="BJ39" i="1" s="1"/>
  <c r="BH40" i="1"/>
  <c r="BI40" i="1" s="1"/>
  <c r="BH41" i="1"/>
  <c r="BI41" i="1" s="1"/>
  <c r="BH42" i="1"/>
  <c r="BI42" i="1" s="1"/>
  <c r="BH43" i="1"/>
  <c r="BJ43" i="1" s="1"/>
  <c r="BH44" i="1"/>
  <c r="BI44" i="1" s="1"/>
  <c r="BH45" i="1"/>
  <c r="BI45" i="1" s="1"/>
  <c r="BH46" i="1"/>
  <c r="BI46" i="1" s="1"/>
  <c r="BH47" i="1"/>
  <c r="BJ47" i="1" s="1"/>
  <c r="BH48" i="1"/>
  <c r="BI48" i="1" s="1"/>
  <c r="BH49" i="1"/>
  <c r="BI49" i="1" s="1"/>
  <c r="BH50" i="1"/>
  <c r="BI50" i="1" s="1"/>
  <c r="BH51" i="1"/>
  <c r="BJ51" i="1" s="1"/>
  <c r="BH52" i="1"/>
  <c r="BI52" i="1" s="1"/>
  <c r="BH53" i="1"/>
  <c r="BI53" i="1" s="1"/>
  <c r="BH54" i="1"/>
  <c r="BI54" i="1" s="1"/>
  <c r="BH55" i="1"/>
  <c r="BJ55" i="1" s="1"/>
  <c r="BH57" i="1"/>
  <c r="BI57" i="1" s="1"/>
  <c r="BH58" i="1"/>
  <c r="BI58" i="1" s="1"/>
  <c r="BH59" i="1"/>
  <c r="BJ59" i="1" s="1"/>
  <c r="BH60" i="1"/>
  <c r="BJ60" i="1" s="1"/>
  <c r="BH61" i="1"/>
  <c r="BI61" i="1" s="1"/>
  <c r="BH62" i="1"/>
  <c r="BI62" i="1" s="1"/>
  <c r="BH63" i="1"/>
  <c r="BJ63" i="1" s="1"/>
  <c r="BH64" i="1"/>
  <c r="BJ64" i="1" s="1"/>
  <c r="BH65" i="1"/>
  <c r="BI65" i="1" s="1"/>
  <c r="BH66" i="1"/>
  <c r="BI66" i="1" s="1"/>
  <c r="BH67" i="1"/>
  <c r="BJ67" i="1" s="1"/>
  <c r="BH68" i="1"/>
  <c r="BI68" i="1" s="1"/>
  <c r="BH8" i="1"/>
  <c r="BJ8" i="1" s="1"/>
  <c r="BH7" i="1"/>
  <c r="BJ7" i="1" s="1"/>
  <c r="BE9" i="1"/>
  <c r="BF9" i="1" s="1"/>
  <c r="BE10" i="1"/>
  <c r="BF10" i="1" s="1"/>
  <c r="BE11" i="1"/>
  <c r="BG11" i="1" s="1"/>
  <c r="BE12" i="1"/>
  <c r="BF12" i="1" s="1"/>
  <c r="BE13" i="1"/>
  <c r="BF13" i="1" s="1"/>
  <c r="BE14" i="1"/>
  <c r="BF14" i="1" s="1"/>
  <c r="BE15" i="1"/>
  <c r="BG15" i="1" s="1"/>
  <c r="BE16" i="1"/>
  <c r="BF16" i="1" s="1"/>
  <c r="BE17" i="1"/>
  <c r="BF17" i="1" s="1"/>
  <c r="BE18" i="1"/>
  <c r="BF18" i="1" s="1"/>
  <c r="BE19" i="1"/>
  <c r="BG19" i="1" s="1"/>
  <c r="BE20" i="1"/>
  <c r="BF20" i="1" s="1"/>
  <c r="BE21" i="1"/>
  <c r="BF21" i="1" s="1"/>
  <c r="BE22" i="1"/>
  <c r="BF22" i="1" s="1"/>
  <c r="BE23" i="1"/>
  <c r="BG23" i="1" s="1"/>
  <c r="BE24" i="1"/>
  <c r="BE25" i="1"/>
  <c r="BF25" i="1" s="1"/>
  <c r="BE26" i="1"/>
  <c r="BF26" i="1" s="1"/>
  <c r="BE27" i="1"/>
  <c r="BG27" i="1" s="1"/>
  <c r="BE28" i="1"/>
  <c r="BF28" i="1" s="1"/>
  <c r="BG28" i="1"/>
  <c r="BE29" i="1"/>
  <c r="BF29" i="1" s="1"/>
  <c r="BE30" i="1"/>
  <c r="BF30" i="1" s="1"/>
  <c r="BE31" i="1"/>
  <c r="BG31" i="1" s="1"/>
  <c r="BE32" i="1"/>
  <c r="BG32" i="1" s="1"/>
  <c r="BE33" i="1"/>
  <c r="BF33" i="1" s="1"/>
  <c r="BE34" i="1"/>
  <c r="BF34" i="1" s="1"/>
  <c r="BE35" i="1"/>
  <c r="BG35" i="1" s="1"/>
  <c r="BE36" i="1"/>
  <c r="BF36" i="1" s="1"/>
  <c r="BE37" i="1"/>
  <c r="BF37" i="1" s="1"/>
  <c r="BE38" i="1"/>
  <c r="BF38" i="1" s="1"/>
  <c r="BE39" i="1"/>
  <c r="BG39" i="1" s="1"/>
  <c r="BE40" i="1"/>
  <c r="BF40" i="1" s="1"/>
  <c r="BE41" i="1"/>
  <c r="BF41" i="1" s="1"/>
  <c r="BE42" i="1"/>
  <c r="BF42" i="1" s="1"/>
  <c r="BE43" i="1"/>
  <c r="BG43" i="1" s="1"/>
  <c r="BE44" i="1"/>
  <c r="BF44" i="1" s="1"/>
  <c r="BE45" i="1"/>
  <c r="BF45" i="1" s="1"/>
  <c r="BE46" i="1"/>
  <c r="BF46" i="1" s="1"/>
  <c r="BE47" i="1"/>
  <c r="BG47" i="1" s="1"/>
  <c r="BE48" i="1"/>
  <c r="BF48" i="1" s="1"/>
  <c r="BE49" i="1"/>
  <c r="BF49" i="1" s="1"/>
  <c r="BE50" i="1"/>
  <c r="BF50" i="1" s="1"/>
  <c r="BE51" i="1"/>
  <c r="BG51" i="1" s="1"/>
  <c r="BE52" i="1"/>
  <c r="BG52" i="1" s="1"/>
  <c r="BE53" i="1"/>
  <c r="BF53" i="1" s="1"/>
  <c r="BE54" i="1"/>
  <c r="BF54" i="1" s="1"/>
  <c r="BE55" i="1"/>
  <c r="BG55" i="1" s="1"/>
  <c r="BE57" i="1"/>
  <c r="BF57" i="1" s="1"/>
  <c r="BE58" i="1"/>
  <c r="BF58" i="1" s="1"/>
  <c r="BE59" i="1"/>
  <c r="BG59" i="1" s="1"/>
  <c r="BE60" i="1"/>
  <c r="BF60" i="1" s="1"/>
  <c r="BE61" i="1"/>
  <c r="BF61" i="1" s="1"/>
  <c r="BE62" i="1"/>
  <c r="BF62" i="1" s="1"/>
  <c r="BE63" i="1"/>
  <c r="BG63" i="1" s="1"/>
  <c r="BE64" i="1"/>
  <c r="BG64" i="1" s="1"/>
  <c r="BE65" i="1"/>
  <c r="BF65" i="1" s="1"/>
  <c r="BE66" i="1"/>
  <c r="BF66" i="1" s="1"/>
  <c r="BE67" i="1"/>
  <c r="BG67" i="1" s="1"/>
  <c r="BE68" i="1"/>
  <c r="BF68" i="1" s="1"/>
  <c r="BE8" i="1"/>
  <c r="BF8" i="1" s="1"/>
  <c r="BE7" i="1"/>
  <c r="BF7" i="1" s="1"/>
  <c r="CB11" i="1"/>
  <c r="CB12" i="1"/>
  <c r="CB15" i="1"/>
  <c r="CB19" i="1"/>
  <c r="CB20" i="1"/>
  <c r="CB23" i="1"/>
  <c r="CB24" i="1"/>
  <c r="CB27" i="1"/>
  <c r="CB31" i="1"/>
  <c r="CB35" i="1"/>
  <c r="CB39" i="1"/>
  <c r="CB43" i="1"/>
  <c r="CB44" i="1"/>
  <c r="CB47" i="1"/>
  <c r="CB51" i="1"/>
  <c r="CB52" i="1"/>
  <c r="CB55" i="1"/>
  <c r="CB59" i="1"/>
  <c r="CB60" i="1"/>
  <c r="CB61" i="1"/>
  <c r="CB63" i="1"/>
  <c r="CB65" i="1"/>
  <c r="CB67" i="1"/>
  <c r="CB68" i="1"/>
  <c r="CB8" i="1"/>
  <c r="CB7" i="1"/>
  <c r="BG24" i="1" l="1"/>
  <c r="BF24" i="1"/>
  <c r="BJ24" i="1"/>
  <c r="BI24" i="1"/>
  <c r="BJ28" i="1"/>
  <c r="BF43" i="1"/>
  <c r="BG16" i="1"/>
  <c r="CB48" i="1"/>
  <c r="BF47" i="1"/>
  <c r="BG44" i="1"/>
  <c r="BF11" i="1"/>
  <c r="BI67" i="1"/>
  <c r="BG65" i="1"/>
  <c r="BJ65" i="1"/>
  <c r="BF64" i="1"/>
  <c r="BI64" i="1"/>
  <c r="BF63" i="1"/>
  <c r="BG61" i="1"/>
  <c r="BJ61" i="1"/>
  <c r="BI60" i="1"/>
  <c r="BG60" i="1"/>
  <c r="BF55" i="1"/>
  <c r="BF52" i="1"/>
  <c r="BJ52" i="1"/>
  <c r="BF51" i="1"/>
  <c r="BG48" i="1"/>
  <c r="BJ48" i="1"/>
  <c r="BJ44" i="1"/>
  <c r="BG40" i="1"/>
  <c r="BJ40" i="1"/>
  <c r="BF39" i="1"/>
  <c r="CB36" i="1"/>
  <c r="BG36" i="1"/>
  <c r="BJ36" i="1"/>
  <c r="BF35" i="1"/>
  <c r="BF32" i="1"/>
  <c r="BJ32" i="1"/>
  <c r="BF31" i="1"/>
  <c r="BJ29" i="1"/>
  <c r="CB29" i="1"/>
  <c r="BF27" i="1"/>
  <c r="CB25" i="1"/>
  <c r="BJ25" i="1"/>
  <c r="CB53" i="1"/>
  <c r="BG8" i="1"/>
  <c r="BF67" i="1"/>
  <c r="BJ12" i="1"/>
  <c r="BJ9" i="1"/>
  <c r="CB57" i="1"/>
  <c r="BJ68" i="1"/>
  <c r="BI63" i="1"/>
  <c r="BJ57" i="1"/>
  <c r="BJ53" i="1"/>
  <c r="BJ49" i="1"/>
  <c r="BJ45" i="1"/>
  <c r="BJ41" i="1"/>
  <c r="BJ37" i="1"/>
  <c r="BJ33" i="1"/>
  <c r="CB40" i="1"/>
  <c r="BG68" i="1"/>
  <c r="BG57" i="1"/>
  <c r="CB64" i="1"/>
  <c r="BF59" i="1"/>
  <c r="BG53" i="1"/>
  <c r="BG49" i="1"/>
  <c r="BG45" i="1"/>
  <c r="BG41" i="1"/>
  <c r="BG37" i="1"/>
  <c r="BG33" i="1"/>
  <c r="BG29" i="1"/>
  <c r="BG25" i="1"/>
  <c r="BI59" i="1"/>
  <c r="BI55" i="1"/>
  <c r="BI51" i="1"/>
  <c r="BI47" i="1"/>
  <c r="BI43" i="1"/>
  <c r="BI39" i="1"/>
  <c r="BI35" i="1"/>
  <c r="BI31" i="1"/>
  <c r="BI27" i="1"/>
  <c r="CB32" i="1"/>
  <c r="CB28" i="1"/>
  <c r="CB17" i="1"/>
  <c r="CB49" i="1"/>
  <c r="CB45" i="1"/>
  <c r="CB41" i="1"/>
  <c r="CB37" i="1"/>
  <c r="CB33" i="1"/>
  <c r="BF23" i="1"/>
  <c r="BI23" i="1"/>
  <c r="CB21" i="1"/>
  <c r="BG21" i="1"/>
  <c r="BJ21" i="1"/>
  <c r="BG20" i="1"/>
  <c r="BI20" i="1"/>
  <c r="BF19" i="1"/>
  <c r="BI19" i="1"/>
  <c r="BG17" i="1"/>
  <c r="BJ17" i="1"/>
  <c r="CB16" i="1"/>
  <c r="BI16" i="1"/>
  <c r="BI15" i="1"/>
  <c r="BF15" i="1"/>
  <c r="CB13" i="1"/>
  <c r="BG13" i="1"/>
  <c r="BJ13" i="1"/>
  <c r="BG12" i="1"/>
  <c r="BI11" i="1"/>
  <c r="BG9" i="1"/>
  <c r="CB9" i="1"/>
  <c r="BI8" i="1"/>
  <c r="BG7" i="1"/>
  <c r="BI7" i="1"/>
  <c r="BJ66" i="1"/>
  <c r="BJ62" i="1"/>
  <c r="BJ58" i="1"/>
  <c r="BJ54" i="1"/>
  <c r="BJ50" i="1"/>
  <c r="BJ46" i="1"/>
  <c r="BJ42" i="1"/>
  <c r="BJ38" i="1"/>
  <c r="BJ34" i="1"/>
  <c r="BJ30" i="1"/>
  <c r="BJ26" i="1"/>
  <c r="BJ22" i="1"/>
  <c r="BJ18" i="1"/>
  <c r="BJ14" i="1"/>
  <c r="BJ10" i="1"/>
  <c r="BG66" i="1"/>
  <c r="BG62" i="1"/>
  <c r="BG58" i="1"/>
  <c r="BG54" i="1"/>
  <c r="BG50" i="1"/>
  <c r="BG46" i="1"/>
  <c r="BG42" i="1"/>
  <c r="BG38" i="1"/>
  <c r="BG34" i="1"/>
  <c r="BG30" i="1"/>
  <c r="BG26" i="1"/>
  <c r="BG22" i="1"/>
  <c r="BG18" i="1"/>
  <c r="BG14" i="1"/>
  <c r="BG10" i="1"/>
  <c r="CB66" i="1"/>
  <c r="CB62" i="1"/>
  <c r="CB58" i="1"/>
  <c r="CB54" i="1"/>
  <c r="CB50" i="1"/>
  <c r="CB46" i="1"/>
  <c r="CB42" i="1"/>
  <c r="CB38" i="1"/>
  <c r="CB34" i="1"/>
  <c r="CB30" i="1"/>
  <c r="CB26" i="1"/>
  <c r="CB22" i="1"/>
  <c r="CB18" i="1"/>
  <c r="CB14" i="1"/>
  <c r="CB10" i="1"/>
  <c r="BO3" i="1" l="1"/>
  <c r="BP3" i="1"/>
  <c r="BO4" i="1"/>
  <c r="BP4" i="1"/>
  <c r="BO5" i="1"/>
  <c r="BP5" i="1"/>
  <c r="BO6" i="1"/>
  <c r="BP6" i="1"/>
  <c r="BN6" i="1"/>
  <c r="BN3" i="1"/>
  <c r="BL3" i="1"/>
  <c r="BM3" i="1"/>
  <c r="BL4" i="1"/>
  <c r="BM4" i="1"/>
  <c r="BL5" i="1"/>
  <c r="BM5" i="1"/>
  <c r="BL6" i="1"/>
  <c r="BM6" i="1"/>
  <c r="BK3" i="1"/>
  <c r="BD6" i="1"/>
  <c r="BC6" i="1"/>
  <c r="BB6" i="1"/>
  <c r="BD5" i="1"/>
  <c r="BC5" i="1"/>
  <c r="BB5" i="1"/>
  <c r="BD4" i="1"/>
  <c r="BC4" i="1"/>
  <c r="BB4" i="1"/>
  <c r="BD3" i="1"/>
  <c r="BC3" i="1"/>
  <c r="BB3" i="1"/>
  <c r="BA6" i="1"/>
  <c r="AZ6" i="1"/>
  <c r="AY6" i="1"/>
  <c r="BA5" i="1"/>
  <c r="AZ5" i="1"/>
  <c r="AY5" i="1"/>
  <c r="BA4" i="1"/>
  <c r="AZ4" i="1"/>
  <c r="AY4" i="1"/>
  <c r="BA3" i="1"/>
  <c r="AZ3" i="1"/>
  <c r="AY3" i="1"/>
  <c r="AX6" i="1"/>
  <c r="AW6" i="1"/>
  <c r="AV6" i="1"/>
  <c r="AX5" i="1"/>
  <c r="AW5" i="1"/>
  <c r="AV5" i="1"/>
  <c r="AX4" i="1"/>
  <c r="AW4" i="1"/>
  <c r="AV4" i="1"/>
  <c r="AX3" i="1"/>
  <c r="AW3" i="1"/>
  <c r="AV3" i="1"/>
  <c r="AJ6" i="1"/>
  <c r="AI6" i="1"/>
  <c r="AH6" i="1"/>
  <c r="AJ5" i="1"/>
  <c r="AI5" i="1"/>
  <c r="AH5" i="1"/>
  <c r="AJ4" i="1"/>
  <c r="AI4" i="1"/>
  <c r="AH4" i="1"/>
  <c r="AJ3" i="1"/>
  <c r="AI3" i="1"/>
  <c r="AH3" i="1"/>
  <c r="AE6" i="1"/>
  <c r="AD6" i="1"/>
  <c r="AC6" i="1"/>
  <c r="AE5" i="1"/>
  <c r="AD5" i="1"/>
  <c r="AC5" i="1"/>
  <c r="AE4" i="1"/>
  <c r="AD4" i="1"/>
  <c r="AC4" i="1"/>
  <c r="AE3" i="1"/>
  <c r="AD3" i="1"/>
  <c r="AC3" i="1"/>
  <c r="Y6" i="1"/>
  <c r="X6" i="1"/>
  <c r="W6" i="1"/>
  <c r="Y5" i="1"/>
  <c r="X5" i="1"/>
  <c r="W5" i="1"/>
  <c r="Y4" i="1"/>
  <c r="X4" i="1"/>
  <c r="W4" i="1"/>
  <c r="Y3" i="1"/>
  <c r="X3" i="1"/>
  <c r="W3" i="1"/>
  <c r="S6" i="1"/>
  <c r="R6" i="1"/>
  <c r="Q6" i="1"/>
  <c r="S5" i="1"/>
  <c r="R5" i="1"/>
  <c r="Q5" i="1"/>
  <c r="S4" i="1"/>
  <c r="R4" i="1"/>
  <c r="Q4" i="1"/>
  <c r="S3" i="1"/>
  <c r="R3" i="1"/>
  <c r="Q3" i="1"/>
  <c r="M6" i="1"/>
  <c r="L6" i="1"/>
  <c r="K6" i="1"/>
  <c r="M5" i="1"/>
  <c r="L5" i="1"/>
  <c r="K5" i="1"/>
  <c r="M4" i="1"/>
  <c r="L4" i="1"/>
  <c r="K4" i="1"/>
  <c r="M3" i="1"/>
  <c r="L3" i="1"/>
  <c r="K3" i="1"/>
  <c r="E3" i="1"/>
  <c r="G6" i="1"/>
  <c r="F6" i="1"/>
  <c r="E6" i="1"/>
  <c r="G5" i="1"/>
  <c r="F5" i="1"/>
  <c r="E5" i="1"/>
  <c r="G4" i="1"/>
  <c r="F4" i="1"/>
  <c r="E4" i="1"/>
  <c r="G3" i="1"/>
  <c r="F3" i="1"/>
  <c r="C3" i="1"/>
  <c r="D3" i="1"/>
  <c r="C4" i="1"/>
  <c r="D4" i="1"/>
  <c r="C5" i="1"/>
  <c r="D5" i="1"/>
  <c r="C6" i="1"/>
  <c r="D6" i="1"/>
  <c r="H6" i="1" s="1"/>
  <c r="B4" i="1"/>
  <c r="B6" i="1"/>
  <c r="B3" i="1"/>
  <c r="AM3" i="1" l="1"/>
  <c r="BT59" i="1"/>
  <c r="BU59" i="1" s="1"/>
  <c r="BV59" i="1" l="1"/>
  <c r="BQ68" i="1" l="1"/>
  <c r="BR68" i="1" s="1"/>
  <c r="BT68" i="1"/>
  <c r="BU68" i="1" s="1"/>
  <c r="BW68" i="1"/>
  <c r="BY68" i="1" s="1"/>
  <c r="AM68" i="1"/>
  <c r="AN68" i="1" s="1"/>
  <c r="AP68" i="1"/>
  <c r="AQ68" i="1" s="1"/>
  <c r="AS68" i="1"/>
  <c r="AU68" i="1" s="1"/>
  <c r="AK68" i="1"/>
  <c r="AL68" i="1"/>
  <c r="AF68" i="1"/>
  <c r="AG68" i="1"/>
  <c r="Z68" i="1"/>
  <c r="AA68" i="1" s="1"/>
  <c r="T68" i="1"/>
  <c r="U68" i="1" s="1"/>
  <c r="N68" i="1"/>
  <c r="O68" i="1" s="1"/>
  <c r="H68" i="1"/>
  <c r="I68" i="1" s="1"/>
  <c r="BX68" i="1" l="1"/>
  <c r="BV68" i="1"/>
  <c r="AT68" i="1"/>
  <c r="AO68" i="1"/>
  <c r="AR68" i="1"/>
  <c r="BS68" i="1"/>
  <c r="AB68" i="1"/>
  <c r="V68" i="1"/>
  <c r="P68" i="1"/>
  <c r="J68" i="1"/>
  <c r="BQ24" i="1" l="1"/>
  <c r="BT24" i="1"/>
  <c r="BW24" i="1"/>
  <c r="AM24" i="1"/>
  <c r="AP24" i="1"/>
  <c r="AS24" i="1"/>
  <c r="Z24" i="1"/>
  <c r="T24" i="1"/>
  <c r="BY24" i="1" l="1"/>
  <c r="BX24" i="1"/>
  <c r="V24" i="1"/>
  <c r="U24" i="1"/>
  <c r="AB24" i="1"/>
  <c r="AA24" i="1"/>
  <c r="AU24" i="1"/>
  <c r="AT24" i="1"/>
  <c r="BV24" i="1"/>
  <c r="BU24" i="1"/>
  <c r="BS24" i="1"/>
  <c r="BR24" i="1"/>
  <c r="AO24" i="1"/>
  <c r="AN24" i="1"/>
  <c r="AR24" i="1"/>
  <c r="AQ24" i="1"/>
  <c r="H24" i="1"/>
  <c r="N24" i="1"/>
  <c r="P24" i="1" l="1"/>
  <c r="O24" i="1"/>
  <c r="J24" i="1"/>
  <c r="I24" i="1"/>
  <c r="CA6" i="1"/>
  <c r="BZ6" i="1"/>
  <c r="BZ3" i="1"/>
  <c r="CA3" i="1"/>
  <c r="CB3" i="1" l="1"/>
  <c r="CB6" i="1"/>
  <c r="CB4" i="1"/>
  <c r="CB5" i="1"/>
  <c r="BW67" i="1" l="1"/>
  <c r="BY67" i="1" s="1"/>
  <c r="BT67" i="1"/>
  <c r="BV67" i="1" s="1"/>
  <c r="BQ67" i="1"/>
  <c r="AS67" i="1"/>
  <c r="AU67" i="1" s="1"/>
  <c r="AP67" i="1"/>
  <c r="AM67" i="1"/>
  <c r="AN67" i="1" s="1"/>
  <c r="AL67" i="1"/>
  <c r="AK67" i="1"/>
  <c r="AG67" i="1"/>
  <c r="AF67" i="1"/>
  <c r="Z67" i="1"/>
  <c r="AB67" i="1" s="1"/>
  <c r="T67" i="1"/>
  <c r="V67" i="1" s="1"/>
  <c r="N67" i="1"/>
  <c r="H67" i="1"/>
  <c r="BW66" i="1"/>
  <c r="BT66" i="1"/>
  <c r="BU66" i="1" s="1"/>
  <c r="BQ66" i="1"/>
  <c r="BS66" i="1" s="1"/>
  <c r="AS66" i="1"/>
  <c r="AT66" i="1" s="1"/>
  <c r="AP66" i="1"/>
  <c r="AR66" i="1" s="1"/>
  <c r="AM66" i="1"/>
  <c r="AO66" i="1" s="1"/>
  <c r="AL66" i="1"/>
  <c r="AK66" i="1"/>
  <c r="AG66" i="1"/>
  <c r="AF66" i="1"/>
  <c r="Z66" i="1"/>
  <c r="T66" i="1"/>
  <c r="U66" i="1" s="1"/>
  <c r="N66" i="1"/>
  <c r="H66" i="1"/>
  <c r="J66" i="1" s="1"/>
  <c r="BW65" i="1"/>
  <c r="BX65" i="1" s="1"/>
  <c r="BT65" i="1"/>
  <c r="BV65" i="1" s="1"/>
  <c r="BQ65" i="1"/>
  <c r="AS65" i="1"/>
  <c r="AU65" i="1" s="1"/>
  <c r="AP65" i="1"/>
  <c r="AM65" i="1"/>
  <c r="AL65" i="1"/>
  <c r="AK65" i="1"/>
  <c r="AG65" i="1"/>
  <c r="AF65" i="1"/>
  <c r="Z65" i="1"/>
  <c r="AA65" i="1" s="1"/>
  <c r="T65" i="1"/>
  <c r="N65" i="1"/>
  <c r="H65" i="1"/>
  <c r="BW64" i="1"/>
  <c r="BT64" i="1"/>
  <c r="BQ64" i="1"/>
  <c r="AS64" i="1"/>
  <c r="AP64" i="1"/>
  <c r="AQ64" i="1" s="1"/>
  <c r="AM64" i="1"/>
  <c r="AO64" i="1" s="1"/>
  <c r="AL64" i="1"/>
  <c r="AK64" i="1"/>
  <c r="AG64" i="1"/>
  <c r="AF64" i="1"/>
  <c r="Z64" i="1"/>
  <c r="T64" i="1"/>
  <c r="N64" i="1"/>
  <c r="H64" i="1"/>
  <c r="J64" i="1" s="1"/>
  <c r="BW63" i="1"/>
  <c r="BT63" i="1"/>
  <c r="BQ63" i="1"/>
  <c r="AS63" i="1"/>
  <c r="AP63" i="1"/>
  <c r="AM63" i="1"/>
  <c r="AO63" i="1" s="1"/>
  <c r="AL63" i="1"/>
  <c r="AK63" i="1"/>
  <c r="AG63" i="1"/>
  <c r="AF63" i="1"/>
  <c r="Z63" i="1"/>
  <c r="T63" i="1"/>
  <c r="V63" i="1" s="1"/>
  <c r="N63" i="1"/>
  <c r="H63" i="1"/>
  <c r="I63" i="1" s="1"/>
  <c r="BW62" i="1"/>
  <c r="BT62" i="1"/>
  <c r="BU62" i="1" s="1"/>
  <c r="BQ62" i="1"/>
  <c r="BS62" i="1" s="1"/>
  <c r="AS62" i="1"/>
  <c r="AP62" i="1"/>
  <c r="AQ62" i="1" s="1"/>
  <c r="AM62" i="1"/>
  <c r="AO62" i="1" s="1"/>
  <c r="AL62" i="1"/>
  <c r="AK62" i="1"/>
  <c r="AG62" i="1"/>
  <c r="AF62" i="1"/>
  <c r="Z62" i="1"/>
  <c r="T62" i="1"/>
  <c r="N62" i="1"/>
  <c r="H62" i="1"/>
  <c r="J62" i="1" s="1"/>
  <c r="BW61" i="1"/>
  <c r="BX61" i="1" s="1"/>
  <c r="BT61" i="1"/>
  <c r="BV61" i="1" s="1"/>
  <c r="BQ61" i="1"/>
  <c r="AS61" i="1"/>
  <c r="AU61" i="1" s="1"/>
  <c r="AP61" i="1"/>
  <c r="AM61" i="1"/>
  <c r="AN61" i="1" s="1"/>
  <c r="AL61" i="1"/>
  <c r="AK61" i="1"/>
  <c r="AG61" i="1"/>
  <c r="AF61" i="1"/>
  <c r="Z61" i="1"/>
  <c r="T61" i="1"/>
  <c r="V61" i="1" s="1"/>
  <c r="N61" i="1"/>
  <c r="H61" i="1"/>
  <c r="J61" i="1" s="1"/>
  <c r="BW60" i="1"/>
  <c r="BT60" i="1"/>
  <c r="BQ60" i="1"/>
  <c r="BR60" i="1" s="1"/>
  <c r="AS60" i="1"/>
  <c r="AP60" i="1"/>
  <c r="AM60" i="1"/>
  <c r="AO60" i="1" s="1"/>
  <c r="AL60" i="1"/>
  <c r="AK60" i="1"/>
  <c r="AG60" i="1"/>
  <c r="AF60" i="1"/>
  <c r="Z60" i="1"/>
  <c r="T60" i="1"/>
  <c r="V60" i="1" s="1"/>
  <c r="N60" i="1"/>
  <c r="H60" i="1"/>
  <c r="J60" i="1" s="1"/>
  <c r="BW59" i="1"/>
  <c r="BQ59" i="1"/>
  <c r="AS59" i="1"/>
  <c r="AU59" i="1" s="1"/>
  <c r="AP59" i="1"/>
  <c r="AM59" i="1"/>
  <c r="AN59" i="1" s="1"/>
  <c r="AL59" i="1"/>
  <c r="AK59" i="1"/>
  <c r="AG59" i="1"/>
  <c r="AF59" i="1"/>
  <c r="Z59" i="1"/>
  <c r="T59" i="1"/>
  <c r="N59" i="1"/>
  <c r="H59" i="1"/>
  <c r="BW58" i="1"/>
  <c r="BT58" i="1"/>
  <c r="BQ58" i="1"/>
  <c r="BR58" i="1" s="1"/>
  <c r="AS58" i="1"/>
  <c r="AU58" i="1" s="1"/>
  <c r="AP58" i="1"/>
  <c r="AM58" i="1"/>
  <c r="AL58" i="1"/>
  <c r="AK58" i="1"/>
  <c r="AG58" i="1"/>
  <c r="AF58" i="1"/>
  <c r="Z58" i="1"/>
  <c r="T58" i="1"/>
  <c r="N58" i="1"/>
  <c r="P58" i="1" s="1"/>
  <c r="H58" i="1"/>
  <c r="BW57" i="1"/>
  <c r="BX57" i="1" s="1"/>
  <c r="BT57" i="1"/>
  <c r="BQ57" i="1"/>
  <c r="AS57" i="1"/>
  <c r="AP57" i="1"/>
  <c r="AM57" i="1"/>
  <c r="AL57" i="1"/>
  <c r="AK57" i="1"/>
  <c r="AG57" i="1"/>
  <c r="AF57" i="1"/>
  <c r="Z57" i="1"/>
  <c r="T57" i="1"/>
  <c r="V57" i="1" s="1"/>
  <c r="N57" i="1"/>
  <c r="H57" i="1"/>
  <c r="I57" i="1" s="1"/>
  <c r="BW55" i="1"/>
  <c r="BT55" i="1"/>
  <c r="BQ55" i="1"/>
  <c r="AS55" i="1"/>
  <c r="AU55" i="1" s="1"/>
  <c r="AP55" i="1"/>
  <c r="AM55" i="1"/>
  <c r="AN55" i="1" s="1"/>
  <c r="AL55" i="1"/>
  <c r="AK55" i="1"/>
  <c r="AG55" i="1"/>
  <c r="AF55" i="1"/>
  <c r="Z55" i="1"/>
  <c r="AB55" i="1" s="1"/>
  <c r="T55" i="1"/>
  <c r="N55" i="1"/>
  <c r="H55" i="1"/>
  <c r="BW54" i="1"/>
  <c r="BT54" i="1"/>
  <c r="BV54" i="1" s="1"/>
  <c r="BQ54" i="1"/>
  <c r="AS54" i="1"/>
  <c r="AP54" i="1"/>
  <c r="AR54" i="1" s="1"/>
  <c r="AM54" i="1"/>
  <c r="AO54" i="1" s="1"/>
  <c r="AL54" i="1"/>
  <c r="AK54" i="1"/>
  <c r="AG54" i="1"/>
  <c r="AF54" i="1"/>
  <c r="Z54" i="1"/>
  <c r="T54" i="1"/>
  <c r="U54" i="1" s="1"/>
  <c r="N54" i="1"/>
  <c r="H54" i="1"/>
  <c r="BW53" i="1"/>
  <c r="BY53" i="1" s="1"/>
  <c r="BT53" i="1"/>
  <c r="BV53" i="1" s="1"/>
  <c r="BQ53" i="1"/>
  <c r="AS53" i="1"/>
  <c r="AP53" i="1"/>
  <c r="AM53" i="1"/>
  <c r="AL53" i="1"/>
  <c r="AK53" i="1"/>
  <c r="AG53" i="1"/>
  <c r="AF53" i="1"/>
  <c r="Z53" i="1"/>
  <c r="AA53" i="1" s="1"/>
  <c r="T53" i="1"/>
  <c r="V53" i="1" s="1"/>
  <c r="N53" i="1"/>
  <c r="H53" i="1"/>
  <c r="BW52" i="1"/>
  <c r="BT52" i="1"/>
  <c r="BU52" i="1" s="1"/>
  <c r="BQ52" i="1"/>
  <c r="BS52" i="1" s="1"/>
  <c r="AS52" i="1"/>
  <c r="AU52" i="1" s="1"/>
  <c r="AP52" i="1"/>
  <c r="AR52" i="1" s="1"/>
  <c r="AM52" i="1"/>
  <c r="AL52" i="1"/>
  <c r="AK52" i="1"/>
  <c r="AG52" i="1"/>
  <c r="AF52" i="1"/>
  <c r="Z52" i="1"/>
  <c r="T52" i="1"/>
  <c r="N52" i="1"/>
  <c r="O52" i="1" s="1"/>
  <c r="H52" i="1"/>
  <c r="BW51" i="1"/>
  <c r="BY51" i="1" s="1"/>
  <c r="BT51" i="1"/>
  <c r="BQ51" i="1"/>
  <c r="AS51" i="1"/>
  <c r="AU51" i="1" s="1"/>
  <c r="AP51" i="1"/>
  <c r="AM51" i="1"/>
  <c r="AO51" i="1" s="1"/>
  <c r="AL51" i="1"/>
  <c r="AK51" i="1"/>
  <c r="AG51" i="1"/>
  <c r="AF51" i="1"/>
  <c r="Z51" i="1"/>
  <c r="T51" i="1"/>
  <c r="V51" i="1" s="1"/>
  <c r="N51" i="1"/>
  <c r="H51" i="1"/>
  <c r="J51" i="1" s="1"/>
  <c r="BW50" i="1"/>
  <c r="BT50" i="1"/>
  <c r="BU50" i="1" s="1"/>
  <c r="BQ50" i="1"/>
  <c r="BS50" i="1" s="1"/>
  <c r="AS50" i="1"/>
  <c r="AP50" i="1"/>
  <c r="AQ50" i="1" s="1"/>
  <c r="AL50" i="1"/>
  <c r="AK50" i="1"/>
  <c r="AG50" i="1"/>
  <c r="AF50" i="1"/>
  <c r="Z50" i="1"/>
  <c r="T50" i="1"/>
  <c r="V50" i="1" s="1"/>
  <c r="N50" i="1"/>
  <c r="H50" i="1"/>
  <c r="J50" i="1" s="1"/>
  <c r="BW49" i="1"/>
  <c r="BT49" i="1"/>
  <c r="BV49" i="1" s="1"/>
  <c r="BQ49" i="1"/>
  <c r="AS49" i="1"/>
  <c r="AU49" i="1" s="1"/>
  <c r="AP49" i="1"/>
  <c r="AM49" i="1"/>
  <c r="AN49" i="1" s="1"/>
  <c r="AL49" i="1"/>
  <c r="AK49" i="1"/>
  <c r="AG49" i="1"/>
  <c r="AF49" i="1"/>
  <c r="Z49" i="1"/>
  <c r="AB49" i="1" s="1"/>
  <c r="T49" i="1"/>
  <c r="V49" i="1" s="1"/>
  <c r="N49" i="1"/>
  <c r="H49" i="1"/>
  <c r="I49" i="1" s="1"/>
  <c r="BW48" i="1"/>
  <c r="BT48" i="1"/>
  <c r="BU48" i="1" s="1"/>
  <c r="BQ48" i="1"/>
  <c r="AS48" i="1"/>
  <c r="AP48" i="1"/>
  <c r="AQ48" i="1" s="1"/>
  <c r="AM48" i="1"/>
  <c r="AO48" i="1" s="1"/>
  <c r="AL48" i="1"/>
  <c r="AK48" i="1"/>
  <c r="AG48" i="1"/>
  <c r="AF48" i="1"/>
  <c r="Z48" i="1"/>
  <c r="T48" i="1"/>
  <c r="V48" i="1" s="1"/>
  <c r="N48" i="1"/>
  <c r="H48" i="1"/>
  <c r="J48" i="1" s="1"/>
  <c r="BW47" i="1"/>
  <c r="BY47" i="1" s="1"/>
  <c r="BT47" i="1"/>
  <c r="BQ47" i="1"/>
  <c r="AS47" i="1"/>
  <c r="AU47" i="1" s="1"/>
  <c r="AP47" i="1"/>
  <c r="AM47" i="1"/>
  <c r="AL47" i="1"/>
  <c r="AK47" i="1"/>
  <c r="AG47" i="1"/>
  <c r="AF47" i="1"/>
  <c r="Z47" i="1"/>
  <c r="AA47" i="1" s="1"/>
  <c r="T47" i="1"/>
  <c r="N47" i="1"/>
  <c r="H47" i="1"/>
  <c r="BW46" i="1"/>
  <c r="BT46" i="1"/>
  <c r="BQ46" i="1"/>
  <c r="AS46" i="1"/>
  <c r="AU46" i="1" s="1"/>
  <c r="AP46" i="1"/>
  <c r="AR46" i="1" s="1"/>
  <c r="AM46" i="1"/>
  <c r="AO46" i="1" s="1"/>
  <c r="AL46" i="1"/>
  <c r="AK46" i="1"/>
  <c r="AG46" i="1"/>
  <c r="AF46" i="1"/>
  <c r="Z46" i="1"/>
  <c r="T46" i="1"/>
  <c r="V46" i="1" s="1"/>
  <c r="N46" i="1"/>
  <c r="H46" i="1"/>
  <c r="BW45" i="1"/>
  <c r="BT45" i="1"/>
  <c r="BV45" i="1" s="1"/>
  <c r="BQ45" i="1"/>
  <c r="AS45" i="1"/>
  <c r="AP45" i="1"/>
  <c r="AM45" i="1"/>
  <c r="AL45" i="1"/>
  <c r="AK45" i="1"/>
  <c r="AG45" i="1"/>
  <c r="AF45" i="1"/>
  <c r="Z45" i="1"/>
  <c r="T45" i="1"/>
  <c r="V45" i="1" s="1"/>
  <c r="N45" i="1"/>
  <c r="O45" i="1" s="1"/>
  <c r="H45" i="1"/>
  <c r="I45" i="1" s="1"/>
  <c r="BW44" i="1"/>
  <c r="BT44" i="1"/>
  <c r="BV44" i="1" s="1"/>
  <c r="BQ44" i="1"/>
  <c r="BS44" i="1" s="1"/>
  <c r="AS44" i="1"/>
  <c r="AU44" i="1" s="1"/>
  <c r="AP44" i="1"/>
  <c r="AM44" i="1"/>
  <c r="AO44" i="1" s="1"/>
  <c r="AL44" i="1"/>
  <c r="AK44" i="1"/>
  <c r="AG44" i="1"/>
  <c r="AF44" i="1"/>
  <c r="Z44" i="1"/>
  <c r="AA44" i="1" s="1"/>
  <c r="T44" i="1"/>
  <c r="V44" i="1" s="1"/>
  <c r="N44" i="1"/>
  <c r="P44" i="1" s="1"/>
  <c r="H44" i="1"/>
  <c r="J44" i="1" s="1"/>
  <c r="BW43" i="1"/>
  <c r="BY43" i="1" s="1"/>
  <c r="BT43" i="1"/>
  <c r="BQ43" i="1"/>
  <c r="BR43" i="1" s="1"/>
  <c r="AS43" i="1"/>
  <c r="AT43" i="1" s="1"/>
  <c r="AP43" i="1"/>
  <c r="AM43" i="1"/>
  <c r="AO43" i="1" s="1"/>
  <c r="AL43" i="1"/>
  <c r="AK43" i="1"/>
  <c r="AG43" i="1"/>
  <c r="AF43" i="1"/>
  <c r="Z43" i="1"/>
  <c r="T43" i="1"/>
  <c r="N43" i="1"/>
  <c r="P43" i="1" s="1"/>
  <c r="H43" i="1"/>
  <c r="J43" i="1" s="1"/>
  <c r="BW42" i="1"/>
  <c r="BY42" i="1" s="1"/>
  <c r="BT42" i="1"/>
  <c r="BQ42" i="1"/>
  <c r="AS42" i="1"/>
  <c r="AU42" i="1" s="1"/>
  <c r="AP42" i="1"/>
  <c r="AM42" i="1"/>
  <c r="AL42" i="1"/>
  <c r="AK42" i="1"/>
  <c r="AG42" i="1"/>
  <c r="AF42" i="1"/>
  <c r="Z42" i="1"/>
  <c r="T42" i="1"/>
  <c r="V42" i="1" s="1"/>
  <c r="N42" i="1"/>
  <c r="H42" i="1"/>
  <c r="I42" i="1" s="1"/>
  <c r="BW41" i="1"/>
  <c r="BT41" i="1"/>
  <c r="BU41" i="1" s="1"/>
  <c r="BQ41" i="1"/>
  <c r="AS41" i="1"/>
  <c r="AT41" i="1" s="1"/>
  <c r="AP41" i="1"/>
  <c r="AM41" i="1"/>
  <c r="AO41" i="1" s="1"/>
  <c r="AL41" i="1"/>
  <c r="AK41" i="1"/>
  <c r="AG41" i="1"/>
  <c r="AF41" i="1"/>
  <c r="Z41" i="1"/>
  <c r="T41" i="1"/>
  <c r="U41" i="1" s="1"/>
  <c r="N41" i="1"/>
  <c r="H41" i="1"/>
  <c r="J41" i="1" s="1"/>
  <c r="BW40" i="1"/>
  <c r="BT40" i="1"/>
  <c r="BQ40" i="1"/>
  <c r="AS40" i="1"/>
  <c r="AP40" i="1"/>
  <c r="AM40" i="1"/>
  <c r="AN40" i="1" s="1"/>
  <c r="AL40" i="1"/>
  <c r="AK40" i="1"/>
  <c r="AG40" i="1"/>
  <c r="AF40" i="1"/>
  <c r="Z40" i="1"/>
  <c r="AB40" i="1" s="1"/>
  <c r="T40" i="1"/>
  <c r="N40" i="1"/>
  <c r="H40" i="1"/>
  <c r="I40" i="1" s="1"/>
  <c r="BW39" i="1"/>
  <c r="BT39" i="1"/>
  <c r="BQ39" i="1"/>
  <c r="BR39" i="1" s="1"/>
  <c r="AS39" i="1"/>
  <c r="AP39" i="1"/>
  <c r="AM39" i="1"/>
  <c r="AN39" i="1" s="1"/>
  <c r="AL39" i="1"/>
  <c r="AK39" i="1"/>
  <c r="AG39" i="1"/>
  <c r="AF39" i="1"/>
  <c r="Z39" i="1"/>
  <c r="T39" i="1"/>
  <c r="N39" i="1"/>
  <c r="O39" i="1" s="1"/>
  <c r="H39" i="1"/>
  <c r="J39" i="1" s="1"/>
  <c r="BW38" i="1"/>
  <c r="BT38" i="1"/>
  <c r="BU38" i="1" s="1"/>
  <c r="BQ38" i="1"/>
  <c r="BS38" i="1" s="1"/>
  <c r="AS38" i="1"/>
  <c r="AU38" i="1" s="1"/>
  <c r="AP38" i="1"/>
  <c r="AM38" i="1"/>
  <c r="AL38" i="1"/>
  <c r="AK38" i="1"/>
  <c r="AG38" i="1"/>
  <c r="AF38" i="1"/>
  <c r="Z38" i="1"/>
  <c r="T38" i="1"/>
  <c r="V38" i="1" s="1"/>
  <c r="N38" i="1"/>
  <c r="P38" i="1" s="1"/>
  <c r="H38" i="1"/>
  <c r="BW37" i="1"/>
  <c r="BY37" i="1" s="1"/>
  <c r="BT37" i="1"/>
  <c r="BQ37" i="1"/>
  <c r="BR37" i="1" s="1"/>
  <c r="AS37" i="1"/>
  <c r="AP37" i="1"/>
  <c r="AQ37" i="1" s="1"/>
  <c r="AM37" i="1"/>
  <c r="AL37" i="1"/>
  <c r="AK37" i="1"/>
  <c r="AG37" i="1"/>
  <c r="AF37" i="1"/>
  <c r="Z37" i="1"/>
  <c r="AB37" i="1" s="1"/>
  <c r="T37" i="1"/>
  <c r="N37" i="1"/>
  <c r="P37" i="1" s="1"/>
  <c r="H37" i="1"/>
  <c r="J37" i="1" s="1"/>
  <c r="BW36" i="1"/>
  <c r="BT36" i="1"/>
  <c r="BQ36" i="1"/>
  <c r="BS36" i="1" s="1"/>
  <c r="AS36" i="1"/>
  <c r="AP36" i="1"/>
  <c r="AR36" i="1" s="1"/>
  <c r="AM36" i="1"/>
  <c r="AL36" i="1"/>
  <c r="AK36" i="1"/>
  <c r="AG36" i="1"/>
  <c r="AF36" i="1"/>
  <c r="Z36" i="1"/>
  <c r="AA36" i="1" s="1"/>
  <c r="T36" i="1"/>
  <c r="V36" i="1" s="1"/>
  <c r="N36" i="1"/>
  <c r="P36" i="1" s="1"/>
  <c r="H36" i="1"/>
  <c r="BW35" i="1"/>
  <c r="BT35" i="1"/>
  <c r="BQ35" i="1"/>
  <c r="AS35" i="1"/>
  <c r="AP35" i="1"/>
  <c r="AR35" i="1" s="1"/>
  <c r="AM35" i="1"/>
  <c r="AL35" i="1"/>
  <c r="AK35" i="1"/>
  <c r="AG35" i="1"/>
  <c r="AF35" i="1"/>
  <c r="Z35" i="1"/>
  <c r="AB35" i="1" s="1"/>
  <c r="T35" i="1"/>
  <c r="N35" i="1"/>
  <c r="P35" i="1" s="1"/>
  <c r="H35" i="1"/>
  <c r="J35" i="1" s="1"/>
  <c r="BW34" i="1"/>
  <c r="BT34" i="1"/>
  <c r="BQ34" i="1"/>
  <c r="BS34" i="1" s="1"/>
  <c r="AS34" i="1"/>
  <c r="AP34" i="1"/>
  <c r="AM34" i="1"/>
  <c r="AL34" i="1"/>
  <c r="AK34" i="1"/>
  <c r="AG34" i="1"/>
  <c r="AF34" i="1"/>
  <c r="Z34" i="1"/>
  <c r="T34" i="1"/>
  <c r="V34" i="1" s="1"/>
  <c r="N34" i="1"/>
  <c r="H34" i="1"/>
  <c r="BW33" i="1"/>
  <c r="BT33" i="1"/>
  <c r="BQ33" i="1"/>
  <c r="AS33" i="1"/>
  <c r="AP33" i="1"/>
  <c r="AR33" i="1" s="1"/>
  <c r="AM33" i="1"/>
  <c r="AL33" i="1"/>
  <c r="AK33" i="1"/>
  <c r="AG33" i="1"/>
  <c r="AF33" i="1"/>
  <c r="Z33" i="1"/>
  <c r="AB33" i="1" s="1"/>
  <c r="T33" i="1"/>
  <c r="N33" i="1"/>
  <c r="P33" i="1" s="1"/>
  <c r="H33" i="1"/>
  <c r="J33" i="1" s="1"/>
  <c r="BW32" i="1"/>
  <c r="BT32" i="1"/>
  <c r="BU32" i="1" s="1"/>
  <c r="BQ32" i="1"/>
  <c r="BS32" i="1" s="1"/>
  <c r="AS32" i="1"/>
  <c r="AP32" i="1"/>
  <c r="AM32" i="1"/>
  <c r="AL32" i="1"/>
  <c r="AK32" i="1"/>
  <c r="AG32" i="1"/>
  <c r="AF32" i="1"/>
  <c r="Z32" i="1"/>
  <c r="T32" i="1"/>
  <c r="N32" i="1"/>
  <c r="P32" i="1" s="1"/>
  <c r="H32" i="1"/>
  <c r="BW31" i="1"/>
  <c r="BY31" i="1" s="1"/>
  <c r="BT31" i="1"/>
  <c r="BQ31" i="1"/>
  <c r="BR31" i="1" s="1"/>
  <c r="AS31" i="1"/>
  <c r="AP31" i="1"/>
  <c r="AR31" i="1" s="1"/>
  <c r="AM31" i="1"/>
  <c r="AO31" i="1" s="1"/>
  <c r="AL31" i="1"/>
  <c r="AK31" i="1"/>
  <c r="AG31" i="1"/>
  <c r="AF31" i="1"/>
  <c r="Z31" i="1"/>
  <c r="T31" i="1"/>
  <c r="N31" i="1"/>
  <c r="H31" i="1"/>
  <c r="J31" i="1" s="1"/>
  <c r="BW30" i="1"/>
  <c r="BT30" i="1"/>
  <c r="BU30" i="1" s="1"/>
  <c r="BQ30" i="1"/>
  <c r="BS30" i="1" s="1"/>
  <c r="AS30" i="1"/>
  <c r="AP30" i="1"/>
  <c r="AM30" i="1"/>
  <c r="AL30" i="1"/>
  <c r="AK30" i="1"/>
  <c r="AG30" i="1"/>
  <c r="AF30" i="1"/>
  <c r="Z30" i="1"/>
  <c r="T30" i="1"/>
  <c r="V30" i="1" s="1"/>
  <c r="N30" i="1"/>
  <c r="H30" i="1"/>
  <c r="BW29" i="1"/>
  <c r="BY29" i="1" s="1"/>
  <c r="BT29" i="1"/>
  <c r="BQ29" i="1"/>
  <c r="BS29" i="1" s="1"/>
  <c r="AS29" i="1"/>
  <c r="AP29" i="1"/>
  <c r="AR29" i="1" s="1"/>
  <c r="AM29" i="1"/>
  <c r="AL29" i="1"/>
  <c r="AK29" i="1"/>
  <c r="AG29" i="1"/>
  <c r="AF29" i="1"/>
  <c r="Z29" i="1"/>
  <c r="T29" i="1"/>
  <c r="N29" i="1"/>
  <c r="P29" i="1" s="1"/>
  <c r="H29" i="1"/>
  <c r="BW28" i="1"/>
  <c r="BY28" i="1" s="1"/>
  <c r="BT28" i="1"/>
  <c r="BV28" i="1" s="1"/>
  <c r="BQ28" i="1"/>
  <c r="BS28" i="1" s="1"/>
  <c r="AS28" i="1"/>
  <c r="AT28" i="1" s="1"/>
  <c r="AP28" i="1"/>
  <c r="AM28" i="1"/>
  <c r="AN28" i="1" s="1"/>
  <c r="AL28" i="1"/>
  <c r="AK28" i="1"/>
  <c r="AG28" i="1"/>
  <c r="AF28" i="1"/>
  <c r="Z28" i="1"/>
  <c r="T28" i="1"/>
  <c r="N28" i="1"/>
  <c r="P28" i="1" s="1"/>
  <c r="H28" i="1"/>
  <c r="BW27" i="1"/>
  <c r="BT27" i="1"/>
  <c r="BU27" i="1" s="1"/>
  <c r="BQ27" i="1"/>
  <c r="BS27" i="1" s="1"/>
  <c r="AS27" i="1"/>
  <c r="AP27" i="1"/>
  <c r="AM27" i="1"/>
  <c r="AO27" i="1" s="1"/>
  <c r="AL27" i="1"/>
  <c r="AK27" i="1"/>
  <c r="AG27" i="1"/>
  <c r="AF27" i="1"/>
  <c r="Z27" i="1"/>
  <c r="T27" i="1"/>
  <c r="V27" i="1" s="1"/>
  <c r="N27" i="1"/>
  <c r="H27" i="1"/>
  <c r="J27" i="1" s="1"/>
  <c r="BW26" i="1"/>
  <c r="BT26" i="1"/>
  <c r="BV26" i="1" s="1"/>
  <c r="BQ26" i="1"/>
  <c r="AS26" i="1"/>
  <c r="AU26" i="1" s="1"/>
  <c r="AP26" i="1"/>
  <c r="AQ26" i="1" s="1"/>
  <c r="AM26" i="1"/>
  <c r="AO26" i="1" s="1"/>
  <c r="AL26" i="1"/>
  <c r="AK26" i="1"/>
  <c r="AG26" i="1"/>
  <c r="AF26" i="1"/>
  <c r="Z26" i="1"/>
  <c r="T26" i="1"/>
  <c r="V26" i="1" s="1"/>
  <c r="N26" i="1"/>
  <c r="O26" i="1" s="1"/>
  <c r="H26" i="1"/>
  <c r="BW25" i="1"/>
  <c r="BX25" i="1" s="1"/>
  <c r="BT25" i="1"/>
  <c r="BV25" i="1" s="1"/>
  <c r="BQ25" i="1"/>
  <c r="BR25" i="1" s="1"/>
  <c r="AS25" i="1"/>
  <c r="AP25" i="1"/>
  <c r="AM25" i="1"/>
  <c r="AO25" i="1" s="1"/>
  <c r="AL25" i="1"/>
  <c r="AK25" i="1"/>
  <c r="AG25" i="1"/>
  <c r="AF25" i="1"/>
  <c r="Z25" i="1"/>
  <c r="T25" i="1"/>
  <c r="U25" i="1" s="1"/>
  <c r="N25" i="1"/>
  <c r="H25" i="1"/>
  <c r="J25" i="1" s="1"/>
  <c r="BW23" i="1"/>
  <c r="BT23" i="1"/>
  <c r="BV23" i="1" s="1"/>
  <c r="BQ23" i="1"/>
  <c r="BR23" i="1" s="1"/>
  <c r="AS23" i="1"/>
  <c r="AU23" i="1" s="1"/>
  <c r="AP23" i="1"/>
  <c r="AQ23" i="1" s="1"/>
  <c r="AM23" i="1"/>
  <c r="AO23" i="1" s="1"/>
  <c r="AL23" i="1"/>
  <c r="AK23" i="1"/>
  <c r="AG23" i="1"/>
  <c r="AF23" i="1"/>
  <c r="Z23" i="1"/>
  <c r="T23" i="1"/>
  <c r="V23" i="1" s="1"/>
  <c r="N23" i="1"/>
  <c r="O23" i="1" s="1"/>
  <c r="H23" i="1"/>
  <c r="BW22" i="1"/>
  <c r="BX22" i="1" s="1"/>
  <c r="BT22" i="1"/>
  <c r="BV22" i="1" s="1"/>
  <c r="BQ22" i="1"/>
  <c r="AS22" i="1"/>
  <c r="AP22" i="1"/>
  <c r="AM22" i="1"/>
  <c r="AO22" i="1" s="1"/>
  <c r="AL22" i="1"/>
  <c r="AK22" i="1"/>
  <c r="AG22" i="1"/>
  <c r="AF22" i="1"/>
  <c r="Z22" i="1"/>
  <c r="T22" i="1"/>
  <c r="V22" i="1" s="1"/>
  <c r="N22" i="1"/>
  <c r="H22" i="1"/>
  <c r="J22" i="1" s="1"/>
  <c r="BW21" i="1"/>
  <c r="BT21" i="1"/>
  <c r="BV21" i="1" s="1"/>
  <c r="BQ21" i="1"/>
  <c r="BR21" i="1" s="1"/>
  <c r="AS21" i="1"/>
  <c r="AU21" i="1" s="1"/>
  <c r="AP21" i="1"/>
  <c r="AQ21" i="1" s="1"/>
  <c r="AM21" i="1"/>
  <c r="AO21" i="1" s="1"/>
  <c r="AL21" i="1"/>
  <c r="AK21" i="1"/>
  <c r="AG21" i="1"/>
  <c r="AF21" i="1"/>
  <c r="Z21" i="1"/>
  <c r="T21" i="1"/>
  <c r="V21" i="1" s="1"/>
  <c r="N21" i="1"/>
  <c r="O21" i="1" s="1"/>
  <c r="H21" i="1"/>
  <c r="BW20" i="1"/>
  <c r="BX20" i="1" s="1"/>
  <c r="BT20" i="1"/>
  <c r="BV20" i="1" s="1"/>
  <c r="BQ20" i="1"/>
  <c r="AS20" i="1"/>
  <c r="AP20" i="1"/>
  <c r="AM20" i="1"/>
  <c r="AO20" i="1" s="1"/>
  <c r="AL20" i="1"/>
  <c r="AK20" i="1"/>
  <c r="AG20" i="1"/>
  <c r="AF20" i="1"/>
  <c r="Z20" i="1"/>
  <c r="T20" i="1"/>
  <c r="V20" i="1" s="1"/>
  <c r="N20" i="1"/>
  <c r="H20" i="1"/>
  <c r="J20" i="1" s="1"/>
  <c r="BW19" i="1"/>
  <c r="BT19" i="1"/>
  <c r="BV19" i="1" s="1"/>
  <c r="BQ19" i="1"/>
  <c r="BR19" i="1" s="1"/>
  <c r="AS19" i="1"/>
  <c r="AU19" i="1" s="1"/>
  <c r="AP19" i="1"/>
  <c r="AQ19" i="1" s="1"/>
  <c r="AM19" i="1"/>
  <c r="AL19" i="1"/>
  <c r="AK19" i="1"/>
  <c r="AG19" i="1"/>
  <c r="AF19" i="1"/>
  <c r="Z19" i="1"/>
  <c r="T19" i="1"/>
  <c r="V19" i="1" s="1"/>
  <c r="N19" i="1"/>
  <c r="H19" i="1"/>
  <c r="BW18" i="1"/>
  <c r="BT18" i="1"/>
  <c r="BV18" i="1" s="1"/>
  <c r="BQ18" i="1"/>
  <c r="AS18" i="1"/>
  <c r="AP18" i="1"/>
  <c r="AM18" i="1"/>
  <c r="AO18" i="1" s="1"/>
  <c r="AL18" i="1"/>
  <c r="AK18" i="1"/>
  <c r="AG18" i="1"/>
  <c r="AF18" i="1"/>
  <c r="Z18" i="1"/>
  <c r="T18" i="1"/>
  <c r="V18" i="1" s="1"/>
  <c r="N18" i="1"/>
  <c r="H18" i="1"/>
  <c r="J18" i="1" s="1"/>
  <c r="BW17" i="1"/>
  <c r="BT17" i="1"/>
  <c r="BV17" i="1" s="1"/>
  <c r="BQ17" i="1"/>
  <c r="AS17" i="1"/>
  <c r="AP17" i="1"/>
  <c r="AQ17" i="1" s="1"/>
  <c r="AM17" i="1"/>
  <c r="AO17" i="1" s="1"/>
  <c r="AL17" i="1"/>
  <c r="AK17" i="1"/>
  <c r="AG17" i="1"/>
  <c r="AF17" i="1"/>
  <c r="Z17" i="1"/>
  <c r="AB17" i="1" s="1"/>
  <c r="T17" i="1"/>
  <c r="N17" i="1"/>
  <c r="O17" i="1" s="1"/>
  <c r="H17" i="1"/>
  <c r="BW16" i="1"/>
  <c r="BX16" i="1" s="1"/>
  <c r="BT16" i="1"/>
  <c r="BV16" i="1" s="1"/>
  <c r="BQ16" i="1"/>
  <c r="BS16" i="1" s="1"/>
  <c r="AS16" i="1"/>
  <c r="AU16" i="1" s="1"/>
  <c r="AP16" i="1"/>
  <c r="AM16" i="1"/>
  <c r="AL16" i="1"/>
  <c r="AK16" i="1"/>
  <c r="AG16" i="1"/>
  <c r="AF16" i="1"/>
  <c r="Z16" i="1"/>
  <c r="AA16" i="1" s="1"/>
  <c r="T16" i="1"/>
  <c r="V16" i="1" s="1"/>
  <c r="N16" i="1"/>
  <c r="P16" i="1" s="1"/>
  <c r="H16" i="1"/>
  <c r="BW15" i="1"/>
  <c r="BT15" i="1"/>
  <c r="BV15" i="1" s="1"/>
  <c r="BQ15" i="1"/>
  <c r="AS15" i="1"/>
  <c r="AP15" i="1"/>
  <c r="AR15" i="1" s="1"/>
  <c r="AM15" i="1"/>
  <c r="AL15" i="1"/>
  <c r="AK15" i="1"/>
  <c r="AG15" i="1"/>
  <c r="AF15" i="1"/>
  <c r="Z15" i="1"/>
  <c r="AA15" i="1" s="1"/>
  <c r="T15" i="1"/>
  <c r="N15" i="1"/>
  <c r="P15" i="1" s="1"/>
  <c r="H15" i="1"/>
  <c r="BW14" i="1"/>
  <c r="BY14" i="1" s="1"/>
  <c r="BT14" i="1"/>
  <c r="BV14" i="1" s="1"/>
  <c r="BQ14" i="1"/>
  <c r="BR14" i="1" s="1"/>
  <c r="AS14" i="1"/>
  <c r="AU14" i="1" s="1"/>
  <c r="AP14" i="1"/>
  <c r="AM14" i="1"/>
  <c r="AO14" i="1" s="1"/>
  <c r="AL14" i="1"/>
  <c r="AK14" i="1"/>
  <c r="AG14" i="1"/>
  <c r="AF14" i="1"/>
  <c r="Z14" i="1"/>
  <c r="AB14" i="1" s="1"/>
  <c r="T14" i="1"/>
  <c r="V14" i="1" s="1"/>
  <c r="N14" i="1"/>
  <c r="O14" i="1" s="1"/>
  <c r="H14" i="1"/>
  <c r="J14" i="1" s="1"/>
  <c r="BW13" i="1"/>
  <c r="BX13" i="1" s="1"/>
  <c r="BT13" i="1"/>
  <c r="BQ13" i="1"/>
  <c r="BS13" i="1" s="1"/>
  <c r="AS13" i="1"/>
  <c r="AU13" i="1" s="1"/>
  <c r="AP13" i="1"/>
  <c r="AR13" i="1" s="1"/>
  <c r="AM13" i="1"/>
  <c r="AO13" i="1" s="1"/>
  <c r="AL13" i="1"/>
  <c r="AK13" i="1"/>
  <c r="AG13" i="1"/>
  <c r="AF13" i="1"/>
  <c r="Z13" i="1"/>
  <c r="AA13" i="1" s="1"/>
  <c r="T13" i="1"/>
  <c r="V13" i="1" s="1"/>
  <c r="N13" i="1"/>
  <c r="P13" i="1" s="1"/>
  <c r="H13" i="1"/>
  <c r="I13" i="1" s="1"/>
  <c r="BW12" i="1"/>
  <c r="BY12" i="1" s="1"/>
  <c r="BT12" i="1"/>
  <c r="BQ12" i="1"/>
  <c r="BR12" i="1" s="1"/>
  <c r="AS12" i="1"/>
  <c r="AP12" i="1"/>
  <c r="AM12" i="1"/>
  <c r="AL12" i="1"/>
  <c r="AK12" i="1"/>
  <c r="AG12" i="1"/>
  <c r="AF12" i="1"/>
  <c r="Z12" i="1"/>
  <c r="AB12" i="1" s="1"/>
  <c r="T12" i="1"/>
  <c r="N12" i="1"/>
  <c r="O12" i="1" s="1"/>
  <c r="H12" i="1"/>
  <c r="BW11" i="1"/>
  <c r="BT11" i="1"/>
  <c r="BQ11" i="1"/>
  <c r="BS11" i="1" s="1"/>
  <c r="AS11" i="1"/>
  <c r="AU11" i="1" s="1"/>
  <c r="AP11" i="1"/>
  <c r="AR11" i="1" s="1"/>
  <c r="AM11" i="1"/>
  <c r="AO11" i="1" s="1"/>
  <c r="AL11" i="1"/>
  <c r="AK11" i="1"/>
  <c r="AG11" i="1"/>
  <c r="AF11" i="1"/>
  <c r="Z11" i="1"/>
  <c r="T11" i="1"/>
  <c r="V11" i="1" s="1"/>
  <c r="N11" i="1"/>
  <c r="P11" i="1" s="1"/>
  <c r="H11" i="1"/>
  <c r="I11" i="1" s="1"/>
  <c r="BW10" i="1"/>
  <c r="BT10" i="1"/>
  <c r="BV10" i="1" s="1"/>
  <c r="BQ10" i="1"/>
  <c r="BR10" i="1" s="1"/>
  <c r="AS10" i="1"/>
  <c r="AU10" i="1" s="1"/>
  <c r="AP10" i="1"/>
  <c r="AQ10" i="1" s="1"/>
  <c r="AM10" i="1"/>
  <c r="AO10" i="1" s="1"/>
  <c r="AL10" i="1"/>
  <c r="AK10" i="1"/>
  <c r="AG10" i="1"/>
  <c r="AF10" i="1"/>
  <c r="Z10" i="1"/>
  <c r="AB10" i="1" s="1"/>
  <c r="T10" i="1"/>
  <c r="V10" i="1" s="1"/>
  <c r="N10" i="1"/>
  <c r="O10" i="1" s="1"/>
  <c r="H10" i="1"/>
  <c r="J10" i="1" s="1"/>
  <c r="BW9" i="1"/>
  <c r="BX9" i="1" s="1"/>
  <c r="BT9" i="1"/>
  <c r="BV9" i="1" s="1"/>
  <c r="BQ9" i="1"/>
  <c r="AS9" i="1"/>
  <c r="AU9" i="1" s="1"/>
  <c r="AP9" i="1"/>
  <c r="AR9" i="1" s="1"/>
  <c r="AM9" i="1"/>
  <c r="AO9" i="1" s="1"/>
  <c r="AL9" i="1"/>
  <c r="AK9" i="1"/>
  <c r="AG9" i="1"/>
  <c r="AF9" i="1"/>
  <c r="Z9" i="1"/>
  <c r="AA9" i="1" s="1"/>
  <c r="T9" i="1"/>
  <c r="V9" i="1" s="1"/>
  <c r="N9" i="1"/>
  <c r="P9" i="1" s="1"/>
  <c r="H9" i="1"/>
  <c r="J9" i="1" s="1"/>
  <c r="BW8" i="1"/>
  <c r="BY8" i="1" s="1"/>
  <c r="BT8" i="1"/>
  <c r="BV8" i="1" s="1"/>
  <c r="BQ8" i="1"/>
  <c r="AS8" i="1"/>
  <c r="AT8" i="1" s="1"/>
  <c r="AP8" i="1"/>
  <c r="AM8" i="1"/>
  <c r="AO8" i="1" s="1"/>
  <c r="AL8" i="1"/>
  <c r="AK8" i="1"/>
  <c r="AG8" i="1"/>
  <c r="AF8" i="1"/>
  <c r="Z8" i="1"/>
  <c r="AB8" i="1" s="1"/>
  <c r="T8" i="1"/>
  <c r="V8" i="1" s="1"/>
  <c r="H8" i="1"/>
  <c r="J8" i="1" s="1"/>
  <c r="BW7" i="1"/>
  <c r="BT7" i="1"/>
  <c r="BQ7" i="1"/>
  <c r="AS7" i="1"/>
  <c r="AP7" i="1"/>
  <c r="AR7" i="1" s="1"/>
  <c r="AM7" i="1"/>
  <c r="AL7" i="1"/>
  <c r="AK7" i="1"/>
  <c r="Z7" i="1"/>
  <c r="AA7" i="1" s="1"/>
  <c r="N7" i="1"/>
  <c r="P7" i="1" s="1"/>
  <c r="H7" i="1"/>
  <c r="BN5" i="1"/>
  <c r="BK5" i="1"/>
  <c r="B5" i="1"/>
  <c r="BN4" i="1"/>
  <c r="BK4" i="1"/>
  <c r="BR9" i="1" l="1"/>
  <c r="BS9" i="1"/>
  <c r="BX55" i="1"/>
  <c r="BW6" i="1"/>
  <c r="BX7" i="1"/>
  <c r="BW3" i="1"/>
  <c r="AL5" i="1"/>
  <c r="AF5" i="1"/>
  <c r="AF6" i="1"/>
  <c r="AG6" i="1"/>
  <c r="AF3" i="1"/>
  <c r="AF4" i="1"/>
  <c r="I44" i="1"/>
  <c r="BQ3" i="1"/>
  <c r="BV50" i="1"/>
  <c r="BU60" i="1"/>
  <c r="BV60" i="1"/>
  <c r="BT3" i="1"/>
  <c r="BS21" i="1"/>
  <c r="BR55" i="1"/>
  <c r="BQ6" i="1"/>
  <c r="BT6" i="1"/>
  <c r="AL6" i="1"/>
  <c r="AL4" i="1"/>
  <c r="AL3" i="1"/>
  <c r="AG5" i="1"/>
  <c r="AG4" i="1"/>
  <c r="AG3" i="1"/>
  <c r="AK6" i="1"/>
  <c r="AK5" i="1"/>
  <c r="AK4" i="1"/>
  <c r="AK3" i="1"/>
  <c r="BX28" i="1"/>
  <c r="U60" i="1"/>
  <c r="U34" i="1"/>
  <c r="BY9" i="1"/>
  <c r="BR27" i="1"/>
  <c r="N6" i="1"/>
  <c r="P6" i="1" s="1"/>
  <c r="U44" i="1"/>
  <c r="AN51" i="1"/>
  <c r="P52" i="1"/>
  <c r="BU61" i="1"/>
  <c r="BX43" i="1"/>
  <c r="BR16" i="1"/>
  <c r="V25" i="1"/>
  <c r="BV30" i="1"/>
  <c r="BS58" i="1"/>
  <c r="O16" i="1"/>
  <c r="U30" i="1"/>
  <c r="O37" i="1"/>
  <c r="I9" i="1"/>
  <c r="AM4" i="1"/>
  <c r="AN4" i="1" s="1"/>
  <c r="BY16" i="1"/>
  <c r="BX37" i="1"/>
  <c r="BS19" i="1"/>
  <c r="BS23" i="1"/>
  <c r="BS31" i="1"/>
  <c r="BY55" i="1"/>
  <c r="BY65" i="1"/>
  <c r="BS12" i="1"/>
  <c r="BX51" i="1"/>
  <c r="BU20" i="1"/>
  <c r="BY22" i="1"/>
  <c r="BY25" i="1"/>
  <c r="BV32" i="1"/>
  <c r="BY61" i="1"/>
  <c r="BY7" i="1"/>
  <c r="BU8" i="1"/>
  <c r="BY20" i="1"/>
  <c r="BE6" i="1"/>
  <c r="BG6" i="1" s="1"/>
  <c r="AS5" i="1"/>
  <c r="AU5" i="1" s="1"/>
  <c r="AR21" i="1"/>
  <c r="AR23" i="1"/>
  <c r="AN11" i="1"/>
  <c r="AO49" i="1"/>
  <c r="AN63" i="1"/>
  <c r="AB36" i="1"/>
  <c r="AB9" i="1"/>
  <c r="AB7" i="1"/>
  <c r="AA35" i="1"/>
  <c r="U8" i="1"/>
  <c r="U57" i="1"/>
  <c r="U27" i="1"/>
  <c r="U42" i="1"/>
  <c r="U51" i="1"/>
  <c r="BU15" i="1"/>
  <c r="O36" i="1"/>
  <c r="U53" i="1"/>
  <c r="U18" i="1"/>
  <c r="U61" i="1"/>
  <c r="BR62" i="1"/>
  <c r="U63" i="1"/>
  <c r="AB65" i="1"/>
  <c r="BV66" i="1"/>
  <c r="BS14" i="1"/>
  <c r="AB16" i="1"/>
  <c r="U20" i="1"/>
  <c r="O35" i="1"/>
  <c r="BR38" i="1"/>
  <c r="O43" i="1"/>
  <c r="AB47" i="1"/>
  <c r="U50" i="1"/>
  <c r="BV52" i="1"/>
  <c r="AT61" i="1"/>
  <c r="V66" i="1"/>
  <c r="BQ5" i="1"/>
  <c r="BR32" i="1"/>
  <c r="BR34" i="1"/>
  <c r="BV38" i="1"/>
  <c r="AA40" i="1"/>
  <c r="U45" i="1"/>
  <c r="BU49" i="1"/>
  <c r="AA55" i="1"/>
  <c r="AU66" i="1"/>
  <c r="U48" i="1"/>
  <c r="AN66" i="1"/>
  <c r="AN13" i="1"/>
  <c r="J45" i="1"/>
  <c r="J11" i="1"/>
  <c r="I39" i="1"/>
  <c r="J63" i="1"/>
  <c r="J13" i="1"/>
  <c r="I64" i="1"/>
  <c r="AQ33" i="1"/>
  <c r="I37" i="1"/>
  <c r="AO59" i="1"/>
  <c r="AN60" i="1"/>
  <c r="AR64" i="1"/>
  <c r="AO61" i="1"/>
  <c r="AO39" i="1"/>
  <c r="AN41" i="1"/>
  <c r="AN48" i="1"/>
  <c r="I60" i="1"/>
  <c r="AN8" i="1"/>
  <c r="I61" i="1"/>
  <c r="AO67" i="1"/>
  <c r="J40" i="1"/>
  <c r="J57" i="1"/>
  <c r="BE4" i="1"/>
  <c r="BG4" i="1" s="1"/>
  <c r="AT38" i="1"/>
  <c r="AQ46" i="1"/>
  <c r="AT52" i="1"/>
  <c r="AT59" i="1"/>
  <c r="AT11" i="1"/>
  <c r="AT13" i="1"/>
  <c r="AR19" i="1"/>
  <c r="AR26" i="1"/>
  <c r="AQ31" i="1"/>
  <c r="AQ36" i="1"/>
  <c r="AT49" i="1"/>
  <c r="AR50" i="1"/>
  <c r="AT58" i="1"/>
  <c r="AU8" i="1"/>
  <c r="AR17" i="1"/>
  <c r="AN42" i="1"/>
  <c r="AO42" i="1"/>
  <c r="BH3" i="1"/>
  <c r="BJ3" i="1" s="1"/>
  <c r="AM5" i="1"/>
  <c r="AN5" i="1" s="1"/>
  <c r="Z5" i="1"/>
  <c r="AB5" i="1" s="1"/>
  <c r="I8" i="1"/>
  <c r="I10" i="1"/>
  <c r="U10" i="1"/>
  <c r="AN10" i="1"/>
  <c r="AT10" i="1"/>
  <c r="BU10" i="1"/>
  <c r="P12" i="1"/>
  <c r="AQ12" i="1"/>
  <c r="AR12" i="1"/>
  <c r="P14" i="1"/>
  <c r="AQ14" i="1"/>
  <c r="AR14" i="1"/>
  <c r="AO19" i="1"/>
  <c r="AN19" i="1"/>
  <c r="BU28" i="1"/>
  <c r="P31" i="1"/>
  <c r="O31" i="1"/>
  <c r="AB32" i="1"/>
  <c r="AA32" i="1"/>
  <c r="AR34" i="1"/>
  <c r="AQ34" i="1"/>
  <c r="AR38" i="1"/>
  <c r="AQ38" i="1"/>
  <c r="AQ39" i="1"/>
  <c r="AR39" i="1"/>
  <c r="AR43" i="1"/>
  <c r="AQ43" i="1"/>
  <c r="AO45" i="1"/>
  <c r="AN45" i="1"/>
  <c r="P46" i="1"/>
  <c r="O46" i="1"/>
  <c r="AR48" i="1"/>
  <c r="BS48" i="1"/>
  <c r="BR48" i="1"/>
  <c r="I51" i="1"/>
  <c r="V54" i="1"/>
  <c r="AU54" i="1"/>
  <c r="AT54" i="1"/>
  <c r="BS55" i="1"/>
  <c r="AB61" i="1"/>
  <c r="AA61" i="1"/>
  <c r="AN62" i="1"/>
  <c r="BY63" i="1"/>
  <c r="BX63" i="1"/>
  <c r="BU65" i="1"/>
  <c r="AQ66" i="1"/>
  <c r="BV34" i="1"/>
  <c r="BU34" i="1"/>
  <c r="BS64" i="1"/>
  <c r="BR64" i="1"/>
  <c r="I67" i="1"/>
  <c r="J67" i="1"/>
  <c r="T5" i="1"/>
  <c r="U5" i="1" s="1"/>
  <c r="BR17" i="1"/>
  <c r="BS17" i="1"/>
  <c r="O19" i="1"/>
  <c r="P19" i="1"/>
  <c r="BR26" i="1"/>
  <c r="BS26" i="1"/>
  <c r="AA33" i="1"/>
  <c r="BV36" i="1"/>
  <c r="BU36" i="1"/>
  <c r="BS37" i="1"/>
  <c r="U38" i="1"/>
  <c r="BS39" i="1"/>
  <c r="BY40" i="1"/>
  <c r="BX40" i="1"/>
  <c r="U43" i="1"/>
  <c r="V43" i="1"/>
  <c r="BX47" i="1"/>
  <c r="I50" i="1"/>
  <c r="BR50" i="1"/>
  <c r="AQ52" i="1"/>
  <c r="BU54" i="1"/>
  <c r="BY57" i="1"/>
  <c r="V58" i="1"/>
  <c r="U58" i="1"/>
  <c r="AB59" i="1"/>
  <c r="AA59" i="1"/>
  <c r="V62" i="1"/>
  <c r="U62" i="1"/>
  <c r="AU63" i="1"/>
  <c r="AT63" i="1"/>
  <c r="P64" i="1"/>
  <c r="O64" i="1"/>
  <c r="V65" i="1"/>
  <c r="U65" i="1"/>
  <c r="P30" i="1"/>
  <c r="O30" i="1"/>
  <c r="P34" i="1"/>
  <c r="O34" i="1"/>
  <c r="AO58" i="1"/>
  <c r="AN58" i="1"/>
  <c r="Z3" i="1"/>
  <c r="AA3" i="1" s="1"/>
  <c r="AS4" i="1"/>
  <c r="AT4" i="1" s="1"/>
  <c r="BH5" i="1"/>
  <c r="BJ5" i="1" s="1"/>
  <c r="AP6" i="1"/>
  <c r="AR6" i="1" s="1"/>
  <c r="Z6" i="1"/>
  <c r="AB6" i="1" s="1"/>
  <c r="P10" i="1"/>
  <c r="AR10" i="1"/>
  <c r="BS10" i="1"/>
  <c r="U11" i="1"/>
  <c r="BV11" i="1"/>
  <c r="BU11" i="1"/>
  <c r="U13" i="1"/>
  <c r="BV13" i="1"/>
  <c r="BU13" i="1"/>
  <c r="AB15" i="1"/>
  <c r="U16" i="1"/>
  <c r="AR16" i="1"/>
  <c r="AQ16" i="1"/>
  <c r="BX18" i="1"/>
  <c r="BY18" i="1"/>
  <c r="U22" i="1"/>
  <c r="AB28" i="1"/>
  <c r="AA28" i="1"/>
  <c r="AU30" i="1"/>
  <c r="AT30" i="1"/>
  <c r="O33" i="1"/>
  <c r="AB34" i="1"/>
  <c r="AA34" i="1"/>
  <c r="AA37" i="1"/>
  <c r="AT42" i="1"/>
  <c r="BV42" i="1"/>
  <c r="BU42" i="1"/>
  <c r="AU43" i="1"/>
  <c r="BS43" i="1"/>
  <c r="AT44" i="1"/>
  <c r="BV48" i="1"/>
  <c r="J49" i="1"/>
  <c r="AA49" i="1"/>
  <c r="BX49" i="1"/>
  <c r="BY49" i="1"/>
  <c r="AB53" i="1"/>
  <c r="P54" i="1"/>
  <c r="O54" i="1"/>
  <c r="I59" i="1"/>
  <c r="J59" i="1"/>
  <c r="P60" i="1"/>
  <c r="O60" i="1"/>
  <c r="U67" i="1"/>
  <c r="O32" i="1"/>
  <c r="P39" i="1"/>
  <c r="AO40" i="1"/>
  <c r="I41" i="1"/>
  <c r="AU41" i="1"/>
  <c r="AO55" i="1"/>
  <c r="BS60" i="1"/>
  <c r="I62" i="1"/>
  <c r="AR62" i="1"/>
  <c r="BV62" i="1"/>
  <c r="AO57" i="1"/>
  <c r="AN57" i="1"/>
  <c r="BU9" i="1"/>
  <c r="BU14" i="1"/>
  <c r="AO15" i="1"/>
  <c r="AN15" i="1"/>
  <c r="BY15" i="1"/>
  <c r="BX15" i="1"/>
  <c r="J17" i="1"/>
  <c r="I17" i="1"/>
  <c r="AU18" i="1"/>
  <c r="AT18" i="1"/>
  <c r="P21" i="1"/>
  <c r="AN21" i="1"/>
  <c r="BU22" i="1"/>
  <c r="AA25" i="1"/>
  <c r="AB25" i="1"/>
  <c r="J26" i="1"/>
  <c r="I26" i="1"/>
  <c r="AU27" i="1"/>
  <c r="AT27" i="1"/>
  <c r="O29" i="1"/>
  <c r="AN31" i="1"/>
  <c r="AO33" i="1"/>
  <c r="AN33" i="1"/>
  <c r="I35" i="1"/>
  <c r="BS35" i="1"/>
  <c r="BR35" i="1"/>
  <c r="AU36" i="1"/>
  <c r="AT36" i="1"/>
  <c r="AR37" i="1"/>
  <c r="O38" i="1"/>
  <c r="AA38" i="1"/>
  <c r="AB38" i="1"/>
  <c r="BV40" i="1"/>
  <c r="BU40" i="1"/>
  <c r="BV46" i="1"/>
  <c r="BU46" i="1"/>
  <c r="J52" i="1"/>
  <c r="I52" i="1"/>
  <c r="V12" i="1"/>
  <c r="U12" i="1"/>
  <c r="AO29" i="1"/>
  <c r="AN29" i="1"/>
  <c r="AT9" i="1"/>
  <c r="BX11" i="1"/>
  <c r="BY11" i="1"/>
  <c r="AO12" i="1"/>
  <c r="AN12" i="1"/>
  <c r="BV12" i="1"/>
  <c r="BU12" i="1"/>
  <c r="AN14" i="1"/>
  <c r="AT14" i="1"/>
  <c r="V15" i="1"/>
  <c r="U15" i="1"/>
  <c r="BR15" i="1"/>
  <c r="BS15" i="1"/>
  <c r="BU16" i="1"/>
  <c r="AA18" i="1"/>
  <c r="AB18" i="1"/>
  <c r="J19" i="1"/>
  <c r="I19" i="1"/>
  <c r="AU20" i="1"/>
  <c r="AT20" i="1"/>
  <c r="P23" i="1"/>
  <c r="AN23" i="1"/>
  <c r="BU25" i="1"/>
  <c r="AA27" i="1"/>
  <c r="AB27" i="1"/>
  <c r="AQ29" i="1"/>
  <c r="I31" i="1"/>
  <c r="V32" i="1"/>
  <c r="U32" i="1"/>
  <c r="I33" i="1"/>
  <c r="BS33" i="1"/>
  <c r="BR33" i="1"/>
  <c r="AU34" i="1"/>
  <c r="AT34" i="1"/>
  <c r="AQ35" i="1"/>
  <c r="U36" i="1"/>
  <c r="BR36" i="1"/>
  <c r="BY36" i="1"/>
  <c r="BX36" i="1"/>
  <c r="AB39" i="1"/>
  <c r="AA39" i="1"/>
  <c r="AU40" i="1"/>
  <c r="AT40" i="1"/>
  <c r="V41" i="1"/>
  <c r="AR41" i="1"/>
  <c r="AQ41" i="1"/>
  <c r="BV41" i="1"/>
  <c r="J42" i="1"/>
  <c r="AB42" i="1"/>
  <c r="AA42" i="1"/>
  <c r="BV57" i="1"/>
  <c r="BU57" i="1"/>
  <c r="AU60" i="1"/>
  <c r="AT60" i="1"/>
  <c r="V7" i="1"/>
  <c r="U7" i="1"/>
  <c r="BY10" i="1"/>
  <c r="BW4" i="1"/>
  <c r="AA11" i="1"/>
  <c r="AB11" i="1"/>
  <c r="J15" i="1"/>
  <c r="I15" i="1"/>
  <c r="AA22" i="1"/>
  <c r="AB22" i="1"/>
  <c r="J23" i="1"/>
  <c r="I23" i="1"/>
  <c r="AU25" i="1"/>
  <c r="AT25" i="1"/>
  <c r="AB30" i="1"/>
  <c r="AA30" i="1"/>
  <c r="BY30" i="1"/>
  <c r="BX30" i="1"/>
  <c r="BY32" i="1"/>
  <c r="BX32" i="1"/>
  <c r="BY33" i="1"/>
  <c r="BX33" i="1"/>
  <c r="AO35" i="1"/>
  <c r="AN35" i="1"/>
  <c r="BY39" i="1"/>
  <c r="BX39" i="1"/>
  <c r="P41" i="1"/>
  <c r="O41" i="1"/>
  <c r="BS41" i="1"/>
  <c r="BR41" i="1"/>
  <c r="BX44" i="1"/>
  <c r="BY44" i="1"/>
  <c r="J47" i="1"/>
  <c r="I47" i="1"/>
  <c r="BV47" i="1"/>
  <c r="BU47" i="1"/>
  <c r="O57" i="1"/>
  <c r="P57" i="1"/>
  <c r="U64" i="1"/>
  <c r="V64" i="1"/>
  <c r="P66" i="1"/>
  <c r="O66" i="1"/>
  <c r="AU7" i="1"/>
  <c r="AT7" i="1"/>
  <c r="BS7" i="1"/>
  <c r="BR8" i="1"/>
  <c r="BS8" i="1"/>
  <c r="J12" i="1"/>
  <c r="I12" i="1"/>
  <c r="AU12" i="1"/>
  <c r="AT12" i="1"/>
  <c r="N4" i="1"/>
  <c r="O4" i="1" s="1"/>
  <c r="BT4" i="1"/>
  <c r="J7" i="1"/>
  <c r="I7" i="1"/>
  <c r="BV7" i="1"/>
  <c r="BU7" i="1"/>
  <c r="AQ8" i="1"/>
  <c r="AR8" i="1"/>
  <c r="H3" i="1"/>
  <c r="I3" i="1" s="1"/>
  <c r="AS3" i="1"/>
  <c r="AU3" i="1" s="1"/>
  <c r="AM6" i="1"/>
  <c r="AN6" i="1" s="1"/>
  <c r="AS6" i="1"/>
  <c r="AT6" i="1" s="1"/>
  <c r="AO7" i="1"/>
  <c r="AN7" i="1"/>
  <c r="O8" i="1"/>
  <c r="P8" i="1"/>
  <c r="U9" i="1"/>
  <c r="AN9" i="1"/>
  <c r="AB13" i="1"/>
  <c r="BY13" i="1"/>
  <c r="I14" i="1"/>
  <c r="U14" i="1"/>
  <c r="AU15" i="1"/>
  <c r="AT15" i="1"/>
  <c r="AT16" i="1"/>
  <c r="P17" i="1"/>
  <c r="AN17" i="1"/>
  <c r="BU18" i="1"/>
  <c r="AA20" i="1"/>
  <c r="AB20" i="1"/>
  <c r="J21" i="1"/>
  <c r="I21" i="1"/>
  <c r="AU22" i="1"/>
  <c r="AT22" i="1"/>
  <c r="P26" i="1"/>
  <c r="AN26" i="1"/>
  <c r="AU28" i="1"/>
  <c r="J29" i="1"/>
  <c r="I29" i="1"/>
  <c r="BR29" i="1"/>
  <c r="AU32" i="1"/>
  <c r="AT32" i="1"/>
  <c r="BT5" i="1"/>
  <c r="BY34" i="1"/>
  <c r="BX34" i="1"/>
  <c r="BY35" i="1"/>
  <c r="BX35" i="1"/>
  <c r="AO37" i="1"/>
  <c r="AN37" i="1"/>
  <c r="BX38" i="1"/>
  <c r="BY38" i="1"/>
  <c r="V40" i="1"/>
  <c r="U40" i="1"/>
  <c r="AR44" i="1"/>
  <c r="AQ44" i="1"/>
  <c r="AB45" i="1"/>
  <c r="AA45" i="1"/>
  <c r="BX45" i="1"/>
  <c r="BY45" i="1"/>
  <c r="J53" i="1"/>
  <c r="I53" i="1"/>
  <c r="V55" i="1"/>
  <c r="U55" i="1"/>
  <c r="BS54" i="1"/>
  <c r="BR54" i="1"/>
  <c r="AR58" i="1"/>
  <c r="AQ58" i="1"/>
  <c r="BV58" i="1"/>
  <c r="BU58" i="1"/>
  <c r="BV63" i="1"/>
  <c r="BU63" i="1"/>
  <c r="I65" i="1"/>
  <c r="J65" i="1"/>
  <c r="AU50" i="1"/>
  <c r="AT50" i="1"/>
  <c r="V52" i="1"/>
  <c r="U52" i="1"/>
  <c r="AU53" i="1"/>
  <c r="AT53" i="1"/>
  <c r="J54" i="1"/>
  <c r="I54" i="1"/>
  <c r="T3" i="1"/>
  <c r="U3" i="1" s="1"/>
  <c r="AP4" i="1"/>
  <c r="AQ4" i="1" s="1"/>
  <c r="Z4" i="1"/>
  <c r="AA4" i="1" s="1"/>
  <c r="T6" i="1"/>
  <c r="V6" i="1" s="1"/>
  <c r="BX42" i="1"/>
  <c r="I43" i="1"/>
  <c r="AN43" i="1"/>
  <c r="AB44" i="1"/>
  <c r="BU44" i="1"/>
  <c r="U46" i="1"/>
  <c r="AT46" i="1"/>
  <c r="P48" i="1"/>
  <c r="O48" i="1"/>
  <c r="AU48" i="1"/>
  <c r="AT48" i="1"/>
  <c r="AN50" i="1"/>
  <c r="AT51" i="1"/>
  <c r="BR52" i="1"/>
  <c r="BX53" i="1"/>
  <c r="AQ54" i="1"/>
  <c r="J55" i="1"/>
  <c r="I55" i="1"/>
  <c r="O58" i="1"/>
  <c r="P62" i="1"/>
  <c r="O62" i="1"/>
  <c r="AU62" i="1"/>
  <c r="AT62" i="1"/>
  <c r="AB63" i="1"/>
  <c r="AA63" i="1"/>
  <c r="BU64" i="1"/>
  <c r="BV64" i="1"/>
  <c r="AT65" i="1"/>
  <c r="AA67" i="1"/>
  <c r="BX67" i="1"/>
  <c r="AO47" i="1"/>
  <c r="AN47" i="1"/>
  <c r="P50" i="1"/>
  <c r="O50" i="1"/>
  <c r="AB51" i="1"/>
  <c r="AA51" i="1"/>
  <c r="T4" i="1"/>
  <c r="U4" i="1" s="1"/>
  <c r="H5" i="1"/>
  <c r="J5" i="1" s="1"/>
  <c r="BE5" i="1"/>
  <c r="BG5" i="1" s="1"/>
  <c r="BS46" i="1"/>
  <c r="BR46" i="1"/>
  <c r="BV51" i="1"/>
  <c r="BU51" i="1"/>
  <c r="AO52" i="1"/>
  <c r="AN52" i="1"/>
  <c r="AO53" i="1"/>
  <c r="AN53" i="1"/>
  <c r="AB57" i="1"/>
  <c r="AA57" i="1"/>
  <c r="BY59" i="1"/>
  <c r="BX59" i="1"/>
  <c r="AR60" i="1"/>
  <c r="AQ60" i="1"/>
  <c r="AN64" i="1"/>
  <c r="AT64" i="1"/>
  <c r="AU64" i="1"/>
  <c r="AN65" i="1"/>
  <c r="AO65" i="1"/>
  <c r="BR66" i="1"/>
  <c r="U49" i="1"/>
  <c r="BU53" i="1"/>
  <c r="AN54" i="1"/>
  <c r="AT55" i="1"/>
  <c r="I66" i="1"/>
  <c r="AT67" i="1"/>
  <c r="BU67" i="1"/>
  <c r="AN3" i="1"/>
  <c r="AO3" i="1"/>
  <c r="BE3" i="1"/>
  <c r="AO16" i="1"/>
  <c r="AN16" i="1"/>
  <c r="BS22" i="1"/>
  <c r="BR22" i="1"/>
  <c r="AU33" i="1"/>
  <c r="AT33" i="1"/>
  <c r="V47" i="1"/>
  <c r="U47" i="1"/>
  <c r="AR59" i="1"/>
  <c r="AQ59" i="1"/>
  <c r="P61" i="1"/>
  <c r="O61" i="1"/>
  <c r="BY62" i="1"/>
  <c r="BX62" i="1"/>
  <c r="AB66" i="1"/>
  <c r="AA66" i="1"/>
  <c r="BY66" i="1"/>
  <c r="BX66" i="1"/>
  <c r="N3" i="1"/>
  <c r="AP3" i="1"/>
  <c r="H4" i="1"/>
  <c r="BH4" i="1"/>
  <c r="N5" i="1"/>
  <c r="AP5" i="1"/>
  <c r="BZ5" i="1"/>
  <c r="BH6" i="1"/>
  <c r="O7" i="1"/>
  <c r="AQ7" i="1"/>
  <c r="BR7" i="1"/>
  <c r="AA8" i="1"/>
  <c r="BX8" i="1"/>
  <c r="O9" i="1"/>
  <c r="AQ9" i="1"/>
  <c r="AA10" i="1"/>
  <c r="BX10" i="1"/>
  <c r="O11" i="1"/>
  <c r="AQ11" i="1"/>
  <c r="BR11" i="1"/>
  <c r="AA12" i="1"/>
  <c r="BX12" i="1"/>
  <c r="O13" i="1"/>
  <c r="AQ13" i="1"/>
  <c r="BR13" i="1"/>
  <c r="AA14" i="1"/>
  <c r="BX14" i="1"/>
  <c r="O15" i="1"/>
  <c r="AQ15" i="1"/>
  <c r="V17" i="1"/>
  <c r="U17" i="1"/>
  <c r="AU17" i="1"/>
  <c r="AT17" i="1"/>
  <c r="AR18" i="1"/>
  <c r="AQ18" i="1"/>
  <c r="AR20" i="1"/>
  <c r="AQ20" i="1"/>
  <c r="AR22" i="1"/>
  <c r="AQ22" i="1"/>
  <c r="AR25" i="1"/>
  <c r="AQ25" i="1"/>
  <c r="AR27" i="1"/>
  <c r="AQ27" i="1"/>
  <c r="I28" i="1"/>
  <c r="J28" i="1"/>
  <c r="AB29" i="1"/>
  <c r="AA29" i="1"/>
  <c r="AR32" i="1"/>
  <c r="AQ32" i="1"/>
  <c r="J16" i="1"/>
  <c r="I16" i="1"/>
  <c r="BS18" i="1"/>
  <c r="BR18" i="1"/>
  <c r="AB21" i="1"/>
  <c r="AA21" i="1"/>
  <c r="BS25" i="1"/>
  <c r="AB26" i="1"/>
  <c r="AA26" i="1"/>
  <c r="AR28" i="1"/>
  <c r="AQ28" i="1"/>
  <c r="AB31" i="1"/>
  <c r="AA31" i="1"/>
  <c r="AU35" i="1"/>
  <c r="AT35" i="1"/>
  <c r="P49" i="1"/>
  <c r="O49" i="1"/>
  <c r="BY50" i="1"/>
  <c r="BX50" i="1"/>
  <c r="AQ55" i="1"/>
  <c r="AR55" i="1"/>
  <c r="AR67" i="1"/>
  <c r="AQ67" i="1"/>
  <c r="BS67" i="1"/>
  <c r="BR67" i="1"/>
  <c r="BQ4" i="1"/>
  <c r="BW5" i="1"/>
  <c r="BY17" i="1"/>
  <c r="BX17" i="1"/>
  <c r="P18" i="1"/>
  <c r="O18" i="1"/>
  <c r="BY19" i="1"/>
  <c r="BX19" i="1"/>
  <c r="P20" i="1"/>
  <c r="O20" i="1"/>
  <c r="BY21" i="1"/>
  <c r="BX21" i="1"/>
  <c r="P22" i="1"/>
  <c r="O22" i="1"/>
  <c r="BY23" i="1"/>
  <c r="BX23" i="1"/>
  <c r="P25" i="1"/>
  <c r="O25" i="1"/>
  <c r="BY26" i="1"/>
  <c r="BX26" i="1"/>
  <c r="P27" i="1"/>
  <c r="O27" i="1"/>
  <c r="AR30" i="1"/>
  <c r="AQ30" i="1"/>
  <c r="AB19" i="1"/>
  <c r="AA19" i="1"/>
  <c r="BS20" i="1"/>
  <c r="BR20" i="1"/>
  <c r="AB23" i="1"/>
  <c r="AA23" i="1"/>
  <c r="AU29" i="1"/>
  <c r="AT29" i="1"/>
  <c r="J38" i="1"/>
  <c r="I38" i="1"/>
  <c r="AO38" i="1"/>
  <c r="AN38" i="1"/>
  <c r="AU45" i="1"/>
  <c r="AT45" i="1"/>
  <c r="BS53" i="1"/>
  <c r="BR53" i="1"/>
  <c r="AB54" i="1"/>
  <c r="AA54" i="1"/>
  <c r="P67" i="1"/>
  <c r="O67" i="1"/>
  <c r="BZ4" i="1"/>
  <c r="AA17" i="1"/>
  <c r="BY27" i="1"/>
  <c r="BX27" i="1"/>
  <c r="V28" i="1"/>
  <c r="U28" i="1"/>
  <c r="AU31" i="1"/>
  <c r="AT31" i="1"/>
  <c r="BV29" i="1"/>
  <c r="BU29" i="1"/>
  <c r="BV31" i="1"/>
  <c r="BU31" i="1"/>
  <c r="BV33" i="1"/>
  <c r="BU33" i="1"/>
  <c r="BV35" i="1"/>
  <c r="BU35" i="1"/>
  <c r="V39" i="1"/>
  <c r="U39" i="1"/>
  <c r="AU39" i="1"/>
  <c r="AT39" i="1"/>
  <c r="BV39" i="1"/>
  <c r="BU39" i="1"/>
  <c r="P40" i="1"/>
  <c r="O40" i="1"/>
  <c r="AR40" i="1"/>
  <c r="AQ40" i="1"/>
  <c r="BS40" i="1"/>
  <c r="BR40" i="1"/>
  <c r="AB43" i="1"/>
  <c r="AA43" i="1"/>
  <c r="AB46" i="1"/>
  <c r="AA46" i="1"/>
  <c r="BU17" i="1"/>
  <c r="I18" i="1"/>
  <c r="AN18" i="1"/>
  <c r="U19" i="1"/>
  <c r="AT19" i="1"/>
  <c r="BU19" i="1"/>
  <c r="I20" i="1"/>
  <c r="AN20" i="1"/>
  <c r="U21" i="1"/>
  <c r="AT21" i="1"/>
  <c r="BU21" i="1"/>
  <c r="I22" i="1"/>
  <c r="AN22" i="1"/>
  <c r="U23" i="1"/>
  <c r="AT23" i="1"/>
  <c r="BU23" i="1"/>
  <c r="I25" i="1"/>
  <c r="AN25" i="1"/>
  <c r="U26" i="1"/>
  <c r="AT26" i="1"/>
  <c r="BU26" i="1"/>
  <c r="I27" i="1"/>
  <c r="AN27" i="1"/>
  <c r="BR28" i="1"/>
  <c r="J30" i="1"/>
  <c r="I30" i="1"/>
  <c r="BR30" i="1"/>
  <c r="J32" i="1"/>
  <c r="I32" i="1"/>
  <c r="J34" i="1"/>
  <c r="I34" i="1"/>
  <c r="J36" i="1"/>
  <c r="I36" i="1"/>
  <c r="BV43" i="1"/>
  <c r="BU43" i="1"/>
  <c r="J46" i="1"/>
  <c r="I46" i="1"/>
  <c r="BV27" i="1"/>
  <c r="O28" i="1"/>
  <c r="AO28" i="1"/>
  <c r="V29" i="1"/>
  <c r="U29" i="1"/>
  <c r="BX29" i="1"/>
  <c r="AO30" i="1"/>
  <c r="AN30" i="1"/>
  <c r="V31" i="1"/>
  <c r="U31" i="1"/>
  <c r="BX31" i="1"/>
  <c r="AO32" i="1"/>
  <c r="AN32" i="1"/>
  <c r="V33" i="1"/>
  <c r="U33" i="1"/>
  <c r="AO34" i="1"/>
  <c r="AN34" i="1"/>
  <c r="V35" i="1"/>
  <c r="U35" i="1"/>
  <c r="AO36" i="1"/>
  <c r="AN36" i="1"/>
  <c r="V37" i="1"/>
  <c r="U37" i="1"/>
  <c r="AU37" i="1"/>
  <c r="AT37" i="1"/>
  <c r="BV37" i="1"/>
  <c r="BU37" i="1"/>
  <c r="AB41" i="1"/>
  <c r="AA41" i="1"/>
  <c r="BY41" i="1"/>
  <c r="BX41" i="1"/>
  <c r="P42" i="1"/>
  <c r="O42" i="1"/>
  <c r="AR42" i="1"/>
  <c r="AQ42" i="1"/>
  <c r="BS42" i="1"/>
  <c r="BR42" i="1"/>
  <c r="BS45" i="1"/>
  <c r="BR45" i="1"/>
  <c r="AR47" i="1"/>
  <c r="AQ47" i="1"/>
  <c r="BS47" i="1"/>
  <c r="BR47" i="1"/>
  <c r="AB48" i="1"/>
  <c r="AA48" i="1"/>
  <c r="AR49" i="1"/>
  <c r="AQ49" i="1"/>
  <c r="P51" i="1"/>
  <c r="O51" i="1"/>
  <c r="BY52" i="1"/>
  <c r="BX52" i="1"/>
  <c r="BV55" i="1"/>
  <c r="BU55" i="1"/>
  <c r="AB58" i="1"/>
  <c r="AA58" i="1"/>
  <c r="V59" i="1"/>
  <c r="U59" i="1"/>
  <c r="O44" i="1"/>
  <c r="AN44" i="1"/>
  <c r="BR44" i="1"/>
  <c r="P45" i="1"/>
  <c r="BU45" i="1"/>
  <c r="AN46" i="1"/>
  <c r="BY46" i="1"/>
  <c r="BX46" i="1"/>
  <c r="AT47" i="1"/>
  <c r="I48" i="1"/>
  <c r="BS49" i="1"/>
  <c r="BR49" i="1"/>
  <c r="AB50" i="1"/>
  <c r="AA50" i="1"/>
  <c r="AR51" i="1"/>
  <c r="AQ51" i="1"/>
  <c r="P53" i="1"/>
  <c r="O53" i="1"/>
  <c r="BY54" i="1"/>
  <c r="BX54" i="1"/>
  <c r="BS57" i="1"/>
  <c r="BR57" i="1"/>
  <c r="J58" i="1"/>
  <c r="I58" i="1"/>
  <c r="AR45" i="1"/>
  <c r="AQ45" i="1"/>
  <c r="P47" i="1"/>
  <c r="O47" i="1"/>
  <c r="BY48" i="1"/>
  <c r="BX48" i="1"/>
  <c r="BS51" i="1"/>
  <c r="BR51" i="1"/>
  <c r="AB52" i="1"/>
  <c r="AA52" i="1"/>
  <c r="AR53" i="1"/>
  <c r="AQ53" i="1"/>
  <c r="P55" i="1"/>
  <c r="O55" i="1"/>
  <c r="AU57" i="1"/>
  <c r="AT57" i="1"/>
  <c r="BS59" i="1"/>
  <c r="BR59" i="1"/>
  <c r="AB60" i="1"/>
  <c r="AA60" i="1"/>
  <c r="AR61" i="1"/>
  <c r="AQ61" i="1"/>
  <c r="P63" i="1"/>
  <c r="O63" i="1"/>
  <c r="BY58" i="1"/>
  <c r="BX58" i="1"/>
  <c r="BS61" i="1"/>
  <c r="BR61" i="1"/>
  <c r="AB62" i="1"/>
  <c r="AA62" i="1"/>
  <c r="AR63" i="1"/>
  <c r="AQ63" i="1"/>
  <c r="AB64" i="1"/>
  <c r="AA64" i="1"/>
  <c r="BY64" i="1"/>
  <c r="BX64" i="1"/>
  <c r="P65" i="1"/>
  <c r="O65" i="1"/>
  <c r="AR65" i="1"/>
  <c r="AQ65" i="1"/>
  <c r="BS65" i="1"/>
  <c r="BR65" i="1"/>
  <c r="AR57" i="1"/>
  <c r="AQ57" i="1"/>
  <c r="P59" i="1"/>
  <c r="O59" i="1"/>
  <c r="BY60" i="1"/>
  <c r="BX60" i="1"/>
  <c r="BS63" i="1"/>
  <c r="BR63" i="1"/>
  <c r="BX6" i="1" l="1"/>
  <c r="BX3" i="1"/>
  <c r="BS5" i="1"/>
  <c r="BY5" i="1"/>
  <c r="BY3" i="1"/>
  <c r="BY4" i="1"/>
  <c r="BY6" i="1"/>
  <c r="BV5" i="1"/>
  <c r="BS6" i="1"/>
  <c r="BV6" i="1"/>
  <c r="BS3" i="1"/>
  <c r="BS4" i="1"/>
  <c r="BV3" i="1"/>
  <c r="BV4" i="1"/>
  <c r="BR3" i="1"/>
  <c r="BR6" i="1"/>
  <c r="BU6" i="1"/>
  <c r="BU3" i="1"/>
  <c r="J3" i="1"/>
  <c r="O6" i="1"/>
  <c r="AU4" i="1"/>
  <c r="AO4" i="1"/>
  <c r="BF6" i="1"/>
  <c r="BF4" i="1"/>
  <c r="AR4" i="1"/>
  <c r="AT3" i="1"/>
  <c r="AB3" i="1"/>
  <c r="BI5" i="1"/>
  <c r="BF5" i="1"/>
  <c r="AT5" i="1"/>
  <c r="AA5" i="1"/>
  <c r="V4" i="1"/>
  <c r="I5" i="1"/>
  <c r="AQ6" i="1"/>
  <c r="BI3" i="1"/>
  <c r="V5" i="1"/>
  <c r="P4" i="1"/>
  <c r="AO6" i="1"/>
  <c r="V3" i="1"/>
  <c r="AA6" i="1"/>
  <c r="AO5" i="1"/>
  <c r="U6" i="1"/>
  <c r="BX4" i="1"/>
  <c r="AB4" i="1"/>
  <c r="AU6" i="1"/>
  <c r="BU4" i="1"/>
  <c r="BR5" i="1"/>
  <c r="J6" i="1"/>
  <c r="I6" i="1"/>
  <c r="J4" i="1"/>
  <c r="I4" i="1"/>
  <c r="AR3" i="1"/>
  <c r="AQ3" i="1"/>
  <c r="CA5" i="1"/>
  <c r="BX5" i="1"/>
  <c r="BU5" i="1"/>
  <c r="BJ4" i="1"/>
  <c r="BI4" i="1"/>
  <c r="CA4" i="1"/>
  <c r="BR4" i="1"/>
  <c r="P5" i="1"/>
  <c r="O5" i="1"/>
  <c r="BG3" i="1"/>
  <c r="BF3" i="1"/>
  <c r="BJ6" i="1"/>
  <c r="BI6" i="1"/>
  <c r="AR5" i="1"/>
  <c r="AQ5" i="1"/>
  <c r="P3" i="1"/>
  <c r="O3" i="1"/>
</calcChain>
</file>

<file path=xl/sharedStrings.xml><?xml version="1.0" encoding="utf-8"?>
<sst xmlns="http://schemas.openxmlformats.org/spreadsheetml/2006/main" count="1694" uniqueCount="1005">
  <si>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</si>
  <si>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</si>
  <si>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</si>
  <si>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</si>
  <si>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</si>
  <si>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</si>
  <si>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</si>
  <si>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</si>
  <si>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</si>
  <si>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</si>
  <si>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</si>
  <si>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</si>
  <si>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</si>
  <si>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</si>
  <si>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</si>
  <si>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</si>
  <si>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</si>
  <si>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</si>
  <si>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</si>
  <si>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</si>
  <si>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</si>
  <si>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</si>
  <si>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</si>
  <si>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</si>
  <si>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Текущо тримесечие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</si>
  <si>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</si>
  <si>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</si>
  <si>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</si>
  <si>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</si>
  <si>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</si>
  <si>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</si>
  <si>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</si>
  <si>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</si>
  <si>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</si>
  <si>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СБАЛББ "Св. София"ЕАД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</si>
  <si>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</si>
  <si>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</si>
  <si>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</si>
  <si>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</si>
  <si>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</si>
  <si>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</si>
  <si>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</si>
  <si>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</si>
  <si>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</si>
  <si>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</si>
  <si>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 по онкология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</si>
  <si>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</si>
  <si>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</si>
  <si>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</si>
  <si>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</si>
  <si>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</si>
  <si>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</si>
  <si>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</si>
  <si>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</si>
  <si>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</si>
  <si>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</si>
  <si>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</si>
  <si>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</si>
  <si>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</si>
  <si>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</si>
  <si>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</si>
  <si>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</si>
  <si>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</si>
  <si>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</si>
  <si>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</si>
  <si>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</si>
  <si>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</si>
  <si>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</si>
  <si>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</si>
  <si>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</si>
  <si>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</si>
  <si>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</si>
  <si>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</si>
  <si>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</si>
  <si>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</si>
  <si>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</si>
  <si>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</si>
  <si>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</si>
  <si>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</si>
  <si>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>ДСБДПЛББ - ТРЯВНА ЕООД, гр. Трявна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</si>
  <si>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</si>
  <si>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</si>
  <si>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</si>
  <si>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</si>
  <si>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</si>
  <si>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</si>
  <si>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</si>
  <si>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</si>
  <si>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Област</t>
  </si>
  <si>
    <t xml:space="preserve">Разходи за издръжка в хил. лв.
</t>
  </si>
  <si>
    <t>ОБЩО/СРЕДНО:</t>
  </si>
  <si>
    <t>Благоевград</t>
  </si>
  <si>
    <t>МБАЛ "Д-р  Ив.Скендеров" ЕООД Гоце Делчев</t>
  </si>
  <si>
    <t>МБАЛ Разлог ЕООД</t>
  </si>
  <si>
    <t>МБАЛ Югозпадна болница ООД Сандански, Петрич</t>
  </si>
  <si>
    <t>Бургас</t>
  </si>
  <si>
    <t>МБАЛ  Карнобат  ЕООД</t>
  </si>
  <si>
    <t>МБАЛ Айтос  ЕООД</t>
  </si>
  <si>
    <t>МБАЛ Поморие  ЕООД</t>
  </si>
  <si>
    <t>МБАЛ Средец  ЕООД</t>
  </si>
  <si>
    <t>Варна</t>
  </si>
  <si>
    <t>МБАЛ  "Царица Йоанна" ЕООД Провадия</t>
  </si>
  <si>
    <t>МБАЛ  Девня ЕООД</t>
  </si>
  <si>
    <t>Велико Търново</t>
  </si>
  <si>
    <t xml:space="preserve">МБАЛ  Павликени  ЕООД  </t>
  </si>
  <si>
    <t>МБАЛ "Д-р Димитър Павлович" ЕООД   Свищов</t>
  </si>
  <si>
    <t>МБАЛ "Св. Иван Рилски" ЕООД - Горна Оряховица</t>
  </si>
  <si>
    <t>Видин</t>
  </si>
  <si>
    <t>МБАЛ "Проф. д-р Г. Златарски" ЕООД Белоградчик</t>
  </si>
  <si>
    <t>Враца</t>
  </si>
  <si>
    <t xml:space="preserve">МБАЛ "Св. Иван Рилски" ЕООД Козлодуй </t>
  </si>
  <si>
    <t>МБАЛ Мездра ЕООД</t>
  </si>
  <si>
    <t>МБАЛ Бяла Слатина  ЕООД</t>
  </si>
  <si>
    <t>Габрово</t>
  </si>
  <si>
    <t>МБАЛ "Д-р Теодоси Витанов" ЕООД Трявна</t>
  </si>
  <si>
    <t>МБАЛ "Д-р Стойчо Христов" ЕООД Севлиево</t>
  </si>
  <si>
    <t>Добрич</t>
  </si>
  <si>
    <t xml:space="preserve">МБАЛ Каварна ЕООД </t>
  </si>
  <si>
    <t xml:space="preserve">МБАЛ Балчик ЕООД </t>
  </si>
  <si>
    <t>Кърджали</t>
  </si>
  <si>
    <t>МБАЛ Д-р С. Ростовцев ЕООД Момчилград</t>
  </si>
  <si>
    <t>МБАЛ  Живот+ ЕООД  Крумовград</t>
  </si>
  <si>
    <t>МБАЛ Ардино ЕООД</t>
  </si>
  <si>
    <t>Кюстендил</t>
  </si>
  <si>
    <t>МБАЛ "Св. Иван Рилски" ЕООД Дупница</t>
  </si>
  <si>
    <t>Ловеч</t>
  </si>
  <si>
    <t xml:space="preserve">МБАЛ Троян </t>
  </si>
  <si>
    <t xml:space="preserve">МБАЛ Тетевен </t>
  </si>
  <si>
    <t xml:space="preserve">МБАЛ Луковит </t>
  </si>
  <si>
    <t>Монтана</t>
  </si>
  <si>
    <t>МБАЛ ЕООД гр. Берковица</t>
  </si>
  <si>
    <t>МБАЛ "Св. Николай Чудотворец" ЕООД гр. Лом</t>
  </si>
  <si>
    <t>Пазарджик</t>
  </si>
  <si>
    <t>МБАЛ Велинград ЕООД</t>
  </si>
  <si>
    <t>Плевен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</si>
  <si>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</si>
  <si>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</si>
  <si>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</si>
  <si>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</si>
  <si>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</si>
  <si>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</si>
  <si>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Пловдив</t>
  </si>
  <si>
    <t>МБАЛ Първомай ЕООД гр. Първомай</t>
  </si>
  <si>
    <t>МБАЛ "Св. Пантелеймон" ЕООД Пловдив</t>
  </si>
  <si>
    <t>МБАЛ "Д-р Киро Попов" ЕООД Карлово</t>
  </si>
  <si>
    <t>МБАЛ "Св.Мина" ЕООД Пловдив</t>
  </si>
  <si>
    <t>МБАЛ Асеновград ЕООД</t>
  </si>
  <si>
    <t>МБАЛ Раковски ЕООД гр. Раковски</t>
  </si>
  <si>
    <t>Разград</t>
  </si>
  <si>
    <t>МБАЛ   Кубрат ЕООД</t>
  </si>
  <si>
    <t>МБАЛ  Исперих ЕООД</t>
  </si>
  <si>
    <t>Русе</t>
  </si>
  <si>
    <t>МБАЛ "Д-р Юлия Вревска" ЕООД Бяла</t>
  </si>
  <si>
    <t>Силистра</t>
  </si>
  <si>
    <t>МБАЛ Дулово ЕООД</t>
  </si>
  <si>
    <t>МБАЛ Тутракан ЕООД</t>
  </si>
  <si>
    <t>Сливен</t>
  </si>
  <si>
    <t>МБАЛ "Св.Петка Българска- Нова Загора" ЕООД</t>
  </si>
  <si>
    <t>Смолян</t>
  </si>
  <si>
    <t>МБАЛ"Проф. д-р Асен Шопов"ЕООД Златоград</t>
  </si>
  <si>
    <t>МБАЛ"Проф. д-р Константин Чилов"ЕООД Мадан</t>
  </si>
  <si>
    <t xml:space="preserve">МБАЛ Девин ЕАД </t>
  </si>
  <si>
    <t>София град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</si>
  <si>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</si>
  <si>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</si>
  <si>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</si>
  <si>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</si>
  <si>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София област</t>
  </si>
  <si>
    <t>МБАЛ Ботевград ЕООД</t>
  </si>
  <si>
    <t>МБАЛ Елин Пелин ЕООД</t>
  </si>
  <si>
    <t>МБАЛ "Проф. д-р  Ал. Герчев" Етрополе ЕООД</t>
  </si>
  <si>
    <t>МБАЛ Ихтиман ЕООД</t>
  </si>
  <si>
    <t>МБАЛ Самоков ЕООД</t>
  </si>
  <si>
    <t>МБАЛ Своге ЕООД</t>
  </si>
  <si>
    <t>МБАЛ Пирдоп АД</t>
  </si>
  <si>
    <t>Стара Загора</t>
  </si>
  <si>
    <t>МБАЛ Чирпан ЕООД</t>
  </si>
  <si>
    <t>МБАЛ "Д-р Христо Стамболски" ЕООД Казанлък</t>
  </si>
  <si>
    <t>МБАЛ "Д-р Д. Чакмаков"  ЕООД Раднево</t>
  </si>
  <si>
    <t>МБАЛ Гълъбово ЕАД</t>
  </si>
  <si>
    <t>Търговище</t>
  </si>
  <si>
    <t xml:space="preserve">МБАЛ Попово  ЕООД  </t>
  </si>
  <si>
    <t xml:space="preserve">МБАЛ Омуртаг ЕАД </t>
  </si>
  <si>
    <t>Хасково</t>
  </si>
  <si>
    <t>МБАЛ Харманли ЕООД</t>
  </si>
  <si>
    <t>МБАЛ "Св. Екатерина"  ЕООД Димитровград</t>
  </si>
  <si>
    <t>МБАЛ Свиленград ЕООД</t>
  </si>
  <si>
    <t>Шумен</t>
  </si>
  <si>
    <t>МБАЛ Велики Преслав ЕООД</t>
  </si>
  <si>
    <t>Ямбол</t>
  </si>
  <si>
    <t>МБАЛ "Св. Иван Рилски" ЕООД Елхово</t>
  </si>
  <si>
    <t>СБАЛО "Св.Мина" ЕООД Благоевград</t>
  </si>
  <si>
    <t>СБАЛПФЗ Благоевград ЕООД</t>
  </si>
  <si>
    <t>СБАЛПФЗ Бургас ЕООД</t>
  </si>
  <si>
    <t>СБАГАЛ "Проф. Д-р П Стаматов"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</si>
  <si>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</si>
  <si>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</si>
  <si>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</si>
  <si>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"Д-р Трейман" ЕООД</t>
  </si>
  <si>
    <t>СБАЛПФЗ  Враца ЕООД</t>
  </si>
  <si>
    <t xml:space="preserve">СБАЛПФЗ Пазарджик ЕООД </t>
  </si>
  <si>
    <t>СБАЛПФЗ  "Д-р Димитър Граматиков"  ЕООД</t>
  </si>
  <si>
    <t>Първа САГБАЛ "Св. София" АД</t>
  </si>
  <si>
    <t>СБАЛОЗ ЕООД  София</t>
  </si>
  <si>
    <t>Втора САГБАЛ Шейново АД</t>
  </si>
  <si>
    <t>СБАЛПФЗ  Хасково  ЕООД</t>
  </si>
  <si>
    <t>СБАЛО Хасково  ЕООД</t>
  </si>
  <si>
    <t>СБАЛВБ Тополовград  ЕООД</t>
  </si>
  <si>
    <t>МБПЛ Стамболийски ЕООД</t>
  </si>
  <si>
    <t>МБПЛ Иван Раев Сопот ЕООД</t>
  </si>
  <si>
    <t>Перник</t>
  </si>
  <si>
    <t>СБПЛР ЕООД Перник</t>
  </si>
  <si>
    <t>СБПЛР  Кремиковци ЕООД</t>
  </si>
  <si>
    <t>СБДПЛР„Панчарево“</t>
  </si>
  <si>
    <t>СБПЛРДЦП "Св. София"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</si>
  <si>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</si>
  <si>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</si>
  <si>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</si>
  <si>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</si>
  <si>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</si>
  <si>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</si>
  <si>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</si>
  <si>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</si>
  <si>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</si>
  <si>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</si>
  <si>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</si>
  <si>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</si>
  <si>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</si>
  <si>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</si>
  <si>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"Проф.д-р Иван Темков"Бургас ЕООД</t>
  </si>
  <si>
    <t>ЦПЗ В. Търново ЕООД</t>
  </si>
  <si>
    <t xml:space="preserve">ЦПЗ Враца ЕООД     </t>
  </si>
  <si>
    <t>ЦПЗ "Д-р П Станчев" Добрич  ЕООД</t>
  </si>
  <si>
    <t>ЦПЗ Пловдив ЕООД</t>
  </si>
  <si>
    <t>ЦПЗ Русе ЕООД</t>
  </si>
  <si>
    <t>ЦПЗ Смолян ЕООД</t>
  </si>
  <si>
    <t>ЦПЗ "Проф. Шипковенски" ЕООД София</t>
  </si>
  <si>
    <t>ЦПЗ Стара Загора ЕООД</t>
  </si>
  <si>
    <t>ЦПЗ Хасково ЕООД</t>
  </si>
  <si>
    <t>ЦПЗ-СОФИЯ ЕООД</t>
  </si>
  <si>
    <t>МБАЛ Лозенец ЕАД</t>
  </si>
  <si>
    <t>Q2 2020</t>
  </si>
  <si>
    <t>СБАЛПФЗ Стара Загора ЕООД</t>
  </si>
  <si>
    <t>МБАЛ "Св. Анна"- Варна АД</t>
  </si>
  <si>
    <t>Q1 2021</t>
  </si>
  <si>
    <t>Q2 2021</t>
  </si>
  <si>
    <t>Лечебни заведения за болнична помощ 
с над 50% държавно участие в капитала
към 30.06.2021 г.</t>
  </si>
  <si>
    <t>Изменение Q2 2021 спрямо Q2 2020</t>
  </si>
  <si>
    <t>Изменение Q2 2021 спрямо Q1 2021</t>
  </si>
  <si>
    <t>Лечебни заведения за болнична помощ и Комплексни онкологични центрове с над 50% общинско участие в капитала
към 30.06.21 г.</t>
  </si>
  <si>
    <t>Медико-статистическа и финансова информация</t>
  </si>
  <si>
    <t>Изплатени средства за здравноосигурени пациенти по изпълнители на болнична медицинска помощ (БМП) за болничната медицинска помощ, за медицински изделия, прилагани в БМП и за лекарствени продукти за лечение на злокачествени заболявания, 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
 за IІ-ро тримесечие на 2021 година</t>
  </si>
  <si>
    <t>Рег. № ЛЗ</t>
  </si>
  <si>
    <t>ІІ тримесечие на 2020 година
Q2 2020 в лева</t>
  </si>
  <si>
    <t>І тримесечие на 2021 година
Q1 2021 в лева</t>
  </si>
  <si>
    <t>ІI тримесечие на 2021 година
Q2 2020</t>
  </si>
  <si>
    <t>Брой клинични пътеки</t>
  </si>
  <si>
    <t>Здравноосигурителни плащания за БМП</t>
  </si>
  <si>
    <t>Здравноосигурителни плащания за медицински изделия</t>
  </si>
  <si>
    <t>Здравноосигурителни плащания за лекарствени продукти</t>
  </si>
  <si>
    <t>в т.ч. 
по НРД</t>
  </si>
  <si>
    <t>в т.ч. 
по чл. 5 от ЗБНЗОК за 2021 г.</t>
  </si>
  <si>
    <t>Изплатени средства от НЗОК за БМП
в лева</t>
  </si>
  <si>
    <t>в т.ч. по чл.5 от ЗБНЗОК за 2021 г.
в лева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</si>
  <si>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</si>
  <si>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</si>
  <si>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 xml:space="preserve">ОБЩО: 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</si>
  <si>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</si>
  <si>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</si>
  <si>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</si>
  <si>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</si>
  <si>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</si>
  <si>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</si>
  <si>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</si>
  <si>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</si>
  <si>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</si>
  <si>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</si>
  <si>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</si>
  <si>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</si>
  <si>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</si>
  <si>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</si>
  <si>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</si>
  <si>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</si>
  <si>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</si>
  <si>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</si>
  <si>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</si>
  <si>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</si>
  <si>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</si>
  <si>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</si>
  <si>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</si>
  <si>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</si>
  <si>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</si>
  <si>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</si>
  <si>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</si>
  <si>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</si>
  <si>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</si>
  <si>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</si>
  <si>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</si>
  <si>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</si>
  <si>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</si>
  <si>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</si>
  <si>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</si>
  <si>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</si>
  <si>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</si>
  <si>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</si>
  <si>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</si>
  <si>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</si>
  <si>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</si>
  <si>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</si>
  <si>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</si>
  <si>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</si>
  <si>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</si>
  <si>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</si>
  <si>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</si>
  <si>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</si>
  <si>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</si>
  <si>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</si>
  <si>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</si>
  <si>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</si>
  <si>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</si>
  <si>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</si>
  <si>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</si>
  <si>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</si>
  <si>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</si>
  <si>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</si>
  <si>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</si>
  <si>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</si>
  <si>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</si>
  <si>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</si>
  <si>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</si>
  <si>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</si>
  <si>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</si>
  <si>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</si>
  <si>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</si>
  <si>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</si>
  <si>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</si>
  <si>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</si>
  <si>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</si>
  <si>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</si>
  <si>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</si>
  <si>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</si>
  <si>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</si>
  <si>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</si>
  <si>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</si>
  <si>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</si>
  <si>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</si>
  <si>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</si>
  <si>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</si>
  <si>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0290232001</t>
  </si>
  <si>
    <t>"СБР- Вита" ЕООД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</si>
  <si>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</si>
  <si>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</si>
  <si>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</si>
  <si>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</si>
  <si>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</si>
  <si>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</si>
  <si>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</si>
  <si>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</si>
  <si>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</si>
  <si>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</si>
  <si>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</si>
  <si>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</si>
  <si>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</si>
  <si>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</si>
  <si>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</si>
  <si>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</si>
  <si>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</si>
  <si>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</si>
  <si>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</si>
  <si>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</si>
  <si>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</si>
  <si>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</si>
  <si>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</si>
  <si>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</si>
  <si>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</si>
  <si>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</si>
  <si>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</si>
  <si>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</si>
  <si>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</si>
  <si>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</si>
  <si>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</si>
  <si>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</si>
  <si>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</si>
  <si>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</si>
  <si>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</si>
  <si>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</si>
  <si>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</si>
  <si>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</si>
  <si>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0306253028</t>
  </si>
  <si>
    <t>МИ-МВР-ФИЛИАЛ ВАРНА "БДПЛР"</t>
  </si>
  <si>
    <t>0306391031</t>
  </si>
  <si>
    <t>ДЦ ВИРТУС МЕДИКАЛ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</si>
  <si>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</si>
  <si>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</si>
  <si>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</si>
  <si>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</si>
  <si>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</si>
  <si>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</si>
  <si>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</si>
  <si>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</si>
  <si>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</si>
  <si>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</si>
  <si>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</si>
  <si>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</si>
  <si>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</si>
  <si>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</si>
  <si>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</si>
  <si>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</si>
  <si>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</si>
  <si>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</si>
  <si>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</si>
  <si>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</si>
  <si>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</si>
  <si>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</si>
  <si>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</si>
  <si>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</si>
  <si>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</si>
  <si>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</si>
  <si>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</si>
  <si>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</si>
  <si>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</si>
  <si>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</si>
  <si>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</si>
  <si>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0501211002</t>
  </si>
  <si>
    <t>МБАЛ Проф. д-р Г. Златарски ЕООД Белоградчик</t>
  </si>
  <si>
    <t>0509211001</t>
  </si>
  <si>
    <t>МБАЛ "Света Петка" АД</t>
  </si>
  <si>
    <t>0509391009</t>
  </si>
  <si>
    <t>ДЦ Омега ЕООД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</si>
  <si>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</si>
  <si>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</si>
  <si>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</si>
  <si>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</si>
  <si>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</si>
  <si>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</si>
  <si>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</si>
  <si>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</si>
  <si>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</si>
  <si>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</si>
  <si>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</si>
  <si>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</si>
  <si>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</si>
  <si>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</si>
  <si>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</si>
  <si>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</si>
  <si>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</si>
  <si>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</si>
  <si>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</si>
  <si>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</si>
  <si>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</si>
  <si>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</si>
  <si>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</si>
  <si>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</si>
  <si>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</si>
  <si>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</si>
  <si>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</si>
  <si>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</si>
  <si>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</si>
  <si>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</si>
  <si>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</si>
  <si>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</si>
  <si>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</si>
  <si>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</si>
  <si>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</si>
  <si>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</si>
  <si>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</si>
  <si>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</si>
  <si>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</si>
  <si>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</si>
  <si>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</si>
  <si>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</si>
  <si>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</si>
  <si>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</si>
  <si>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</si>
  <si>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</si>
  <si>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</si>
  <si>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</si>
  <si>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</si>
  <si>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</si>
  <si>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</si>
  <si>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</si>
  <si>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</si>
  <si>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</si>
  <si>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</si>
  <si>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</si>
  <si>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</si>
  <si>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</si>
  <si>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</si>
  <si>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</si>
  <si>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</si>
  <si>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</si>
  <si>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</si>
  <si>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</si>
  <si>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</si>
  <si>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</si>
  <si>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</si>
  <si>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</si>
  <si>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</si>
  <si>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</si>
  <si>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</si>
  <si>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</si>
  <si>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</si>
  <si>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</si>
  <si>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</si>
  <si>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</si>
  <si>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</si>
  <si>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</si>
  <si>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</si>
  <si>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</si>
  <si>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</si>
  <si>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</si>
  <si>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1202211002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</si>
  <si>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</si>
  <si>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</si>
  <si>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</si>
  <si>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</si>
  <si>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</si>
  <si>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</si>
  <si>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</si>
  <si>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</si>
  <si>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</si>
  <si>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</si>
  <si>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</si>
  <si>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</si>
  <si>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</si>
  <si>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</si>
  <si>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</si>
  <si>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</si>
  <si>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</si>
  <si>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</si>
  <si>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</si>
  <si>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</si>
  <si>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</si>
  <si>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</si>
  <si>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</si>
  <si>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</si>
  <si>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1319211012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</si>
  <si>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</si>
  <si>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</si>
  <si>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</si>
  <si>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</si>
  <si>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</si>
  <si>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</si>
  <si>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</si>
  <si>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</si>
  <si>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</si>
  <si>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</si>
  <si>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</si>
  <si>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</si>
  <si>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</si>
  <si>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</si>
  <si>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</si>
  <si>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</si>
  <si>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</si>
  <si>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</si>
  <si>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</si>
  <si>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</si>
  <si>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</si>
  <si>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</si>
  <si>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</si>
  <si>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</si>
  <si>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</si>
  <si>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</si>
  <si>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</si>
  <si>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</si>
  <si>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</si>
  <si>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</si>
  <si>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</si>
  <si>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</si>
  <si>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</si>
  <si>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</si>
  <si>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</si>
  <si>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</si>
  <si>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</si>
  <si>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</si>
  <si>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</si>
  <si>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</si>
  <si>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</si>
  <si>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</si>
  <si>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</si>
  <si>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</si>
  <si>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</si>
  <si>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</si>
  <si>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</si>
  <si>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</si>
  <si>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</si>
  <si>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</si>
  <si>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</si>
  <si>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</si>
  <si>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</si>
  <si>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</si>
  <si>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</si>
  <si>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</si>
  <si>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</si>
  <si>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</si>
  <si>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</si>
  <si>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</si>
  <si>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</si>
  <si>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</si>
  <si>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</si>
  <si>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</si>
  <si>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</si>
  <si>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</si>
  <si>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</si>
  <si>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</si>
  <si>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</si>
  <si>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</si>
  <si>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</si>
  <si>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</si>
  <si>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МБАЛ Д-р Киро Попов ЕООД Карлово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</si>
  <si>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</si>
  <si>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</si>
  <si>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</si>
  <si>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</si>
  <si>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</si>
  <si>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</si>
  <si>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</si>
  <si>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</si>
  <si>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</si>
  <si>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</si>
  <si>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</si>
  <si>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</si>
  <si>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</si>
  <si>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МБАЛ Св.Мина ЕООД Пловдив</t>
  </si>
  <si>
    <t>1622211004</t>
  </si>
  <si>
    <t>МБАЛ Св. Пантелеймон ЕООД Пловдив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</si>
  <si>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</si>
  <si>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</si>
  <si>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</si>
  <si>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</si>
  <si>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</si>
  <si>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</si>
  <si>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</si>
  <si>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</si>
  <si>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</si>
  <si>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</si>
  <si>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</si>
  <si>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</si>
  <si>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</si>
  <si>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</si>
  <si>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</si>
  <si>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</si>
  <si>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</si>
  <si>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</si>
  <si>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</si>
  <si>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</si>
  <si>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</si>
  <si>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</si>
  <si>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</si>
  <si>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</si>
  <si>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</si>
  <si>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</si>
  <si>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</si>
  <si>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</si>
  <si>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</si>
  <si>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</si>
  <si>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</si>
  <si>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</si>
  <si>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</si>
  <si>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</si>
  <si>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</si>
  <si>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</si>
  <si>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</si>
  <si>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</si>
  <si>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</si>
  <si>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</si>
  <si>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</si>
  <si>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</si>
  <si>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</si>
  <si>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</si>
  <si>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</si>
  <si>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</si>
  <si>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</si>
  <si>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</si>
  <si>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</si>
  <si>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</si>
  <si>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</si>
  <si>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</si>
  <si>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</si>
  <si>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</si>
  <si>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</si>
  <si>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</si>
  <si>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</si>
  <si>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</si>
  <si>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</si>
  <si>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</si>
  <si>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</si>
  <si>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</si>
  <si>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</si>
  <si>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</si>
  <si>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</si>
  <si>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</si>
  <si>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</si>
  <si>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</si>
  <si>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</si>
  <si>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</si>
  <si>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</si>
  <si>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</si>
  <si>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</si>
  <si>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</si>
  <si>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</si>
  <si>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</si>
  <si>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</si>
  <si>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</si>
  <si>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</si>
  <si>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</si>
  <si>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</si>
  <si>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</si>
  <si>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</si>
  <si>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</si>
  <si>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</si>
  <si>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</si>
  <si>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1910211003</t>
  </si>
  <si>
    <t>1931211001</t>
  </si>
  <si>
    <t>МБАЛ Силистра АД</t>
  </si>
  <si>
    <t>1934211002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</si>
  <si>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</si>
  <si>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</si>
  <si>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</si>
  <si>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</si>
  <si>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</si>
  <si>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</si>
  <si>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</si>
  <si>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</si>
  <si>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</si>
  <si>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</si>
  <si>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</si>
  <si>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</si>
  <si>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</si>
  <si>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</si>
  <si>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</si>
  <si>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</si>
  <si>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</si>
  <si>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</si>
  <si>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</si>
  <si>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</si>
  <si>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</si>
  <si>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</si>
  <si>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</si>
  <si>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</si>
  <si>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</si>
  <si>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</si>
  <si>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</si>
  <si>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</si>
  <si>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</si>
  <si>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</si>
  <si>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София - град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</si>
  <si>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</si>
  <si>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</si>
  <si>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</si>
  <si>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</si>
  <si>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</si>
  <si>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</si>
  <si>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</si>
  <si>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</si>
  <si>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</si>
  <si>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Св. Екатерина -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</si>
  <si>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</si>
  <si>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</si>
  <si>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</si>
  <si>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</si>
  <si>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</si>
  <si>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</si>
  <si>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</si>
  <si>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</si>
  <si>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</si>
  <si>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</si>
  <si>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</si>
  <si>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</si>
  <si>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</si>
  <si>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</si>
  <si>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</si>
  <si>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</si>
  <si>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</si>
  <si>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</si>
  <si>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</si>
  <si>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</si>
  <si>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</si>
  <si>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</si>
  <si>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</si>
  <si>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</si>
  <si>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</si>
  <si>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</si>
  <si>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</si>
  <si>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</si>
  <si>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</si>
  <si>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</si>
  <si>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</si>
  <si>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</si>
  <si>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</si>
  <si>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</si>
  <si>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</si>
  <si>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</si>
  <si>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</si>
  <si>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</si>
  <si>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</si>
  <si>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</si>
  <si>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</si>
  <si>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</si>
  <si>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</si>
  <si>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</si>
  <si>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</si>
  <si>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</si>
  <si>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</si>
  <si>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</si>
  <si>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</si>
  <si>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</si>
  <si>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</si>
  <si>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</si>
  <si>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</si>
  <si>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</si>
  <si>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</si>
  <si>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</si>
  <si>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</si>
  <si>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</si>
  <si>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</si>
  <si>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</si>
  <si>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</si>
  <si>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</si>
  <si>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</si>
  <si>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</si>
  <si>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</si>
  <si>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</si>
  <si>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</si>
  <si>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</si>
  <si>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</si>
  <si>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</si>
  <si>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</si>
  <si>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</si>
  <si>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</si>
  <si>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</si>
  <si>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</si>
  <si>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</si>
  <si>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</si>
  <si>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</si>
  <si>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</si>
  <si>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</si>
  <si>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</si>
  <si>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</si>
  <si>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</si>
  <si>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</si>
  <si>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</si>
  <si>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</si>
  <si>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</si>
  <si>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</si>
  <si>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</si>
  <si>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</si>
  <si>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</si>
  <si>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</si>
  <si>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</si>
  <si>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</si>
  <si>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</si>
  <si>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</si>
  <si>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</si>
  <si>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</si>
  <si>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</si>
  <si>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</si>
  <si>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</si>
  <si>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</si>
  <si>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</si>
  <si>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</si>
  <si>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</si>
  <si>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</si>
  <si>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</si>
  <si>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</si>
  <si>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</si>
  <si>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</si>
  <si>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</si>
  <si>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</si>
  <si>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</si>
  <si>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</si>
  <si>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</si>
  <si>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</si>
  <si>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</si>
  <si>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</si>
  <si>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</si>
  <si>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</si>
  <si>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</si>
  <si>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</si>
  <si>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</si>
  <si>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2201911040</t>
  </si>
  <si>
    <t>УБ Лозенец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</si>
  <si>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</si>
  <si>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</si>
  <si>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</si>
  <si>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</si>
  <si>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</si>
  <si>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</si>
  <si>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</si>
  <si>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</si>
  <si>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</si>
  <si>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</si>
  <si>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</si>
  <si>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</si>
  <si>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</si>
  <si>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</si>
  <si>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</si>
  <si>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</si>
  <si>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</si>
  <si>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</si>
  <si>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2217134501</t>
  </si>
  <si>
    <t>ДКЦ СВЕТА СОФИЯ-ЕООД</t>
  </si>
  <si>
    <t>2218131516</t>
  </si>
  <si>
    <t>МЦ-ГОРНА БАНЯ ЕООД</t>
  </si>
  <si>
    <t>2220134001</t>
  </si>
  <si>
    <t>ДКЦ ХХХ- София ЕООД</t>
  </si>
  <si>
    <t>София - област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</si>
  <si>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</si>
  <si>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</si>
  <si>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</si>
  <si>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</si>
  <si>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</si>
  <si>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</si>
  <si>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</si>
  <si>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</si>
  <si>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</si>
  <si>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</si>
  <si>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</si>
  <si>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</si>
  <si>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</si>
  <si>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</si>
  <si>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</si>
  <si>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</si>
  <si>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</si>
  <si>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</si>
  <si>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</si>
  <si>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</si>
  <si>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</si>
  <si>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</si>
  <si>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</si>
  <si>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</si>
  <si>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</si>
  <si>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</si>
  <si>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</si>
  <si>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</si>
  <si>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</si>
  <si>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</si>
  <si>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</si>
  <si>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</si>
  <si>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</si>
  <si>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</si>
  <si>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</si>
  <si>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</si>
  <si>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</si>
  <si>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</si>
  <si>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</si>
  <si>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</si>
  <si>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</si>
  <si>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</si>
  <si>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</si>
  <si>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</si>
  <si>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</si>
  <si>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</si>
  <si>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</si>
  <si>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</si>
  <si>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СБАЛПЗ Стара Загора ЕООД</t>
  </si>
  <si>
    <t>2431334012</t>
  </si>
  <si>
    <t>2431391030</t>
  </si>
  <si>
    <t>Диализен център Виа Диал ООД</t>
  </si>
  <si>
    <t>2436211004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</si>
  <si>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</si>
  <si>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</si>
  <si>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</si>
  <si>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</si>
  <si>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</si>
  <si>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</si>
  <si>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</si>
  <si>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</si>
  <si>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</si>
  <si>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</si>
  <si>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</si>
  <si>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</si>
  <si>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</si>
  <si>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</si>
  <si>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</si>
  <si>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</si>
  <si>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</si>
  <si>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</si>
  <si>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</si>
  <si>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</si>
  <si>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</si>
  <si>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</si>
  <si>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</si>
  <si>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</si>
  <si>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</si>
  <si>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</si>
  <si>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</si>
  <si>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</si>
  <si>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</si>
  <si>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</si>
  <si>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</si>
  <si>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</si>
  <si>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</si>
  <si>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</si>
  <si>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</si>
  <si>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</si>
  <si>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</si>
  <si>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</si>
  <si>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</si>
  <si>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</si>
  <si>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</si>
  <si>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</si>
  <si>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</si>
  <si>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 xml:space="preserve"> Изпълнители на болнична медицинска помощ, към 30.06.2021 г.</t>
  </si>
  <si>
    <t>в т.ч. по НРД
в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</si>
</sst>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л_в_._-;\-* #,##0.00\ _л_в_._-;_-* &quot;-&quot;??\ _л_в_._-;_-@_-"/>
    <numFmt numFmtId="164" formatCode="_(* #,##0_);_(* \(#,##0\);_(* &quot;-&quot;_);_(@_)"/>
    <numFmt numFmtId="165" formatCode="#&quot; &quot;##0"/>
    <numFmt numFmtId="166" formatCode="0.0%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362">
    <xf numFmtId="0" fontId="0" fillId="0" borderId="0" xfId="0"/>
    <xf numFmtId="0" fontId="7" fillId="0" borderId="0" xfId="3" applyFont="1" applyBorder="1"/>
    <xf numFmtId="0" fontId="10" fillId="2" borderId="10" xfId="3" applyFont="1" applyFill="1" applyBorder="1" applyAlignment="1">
      <alignment horizontal="center" vertical="center" wrapText="1"/>
    </xf>
    <xf numFmtId="14" fontId="9" fillId="2" borderId="8" xfId="1" applyNumberFormat="1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14" fontId="9" fillId="2" borderId="11" xfId="1" applyNumberFormat="1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2" fontId="6" fillId="2" borderId="2" xfId="3" applyNumberFormat="1" applyFont="1" applyFill="1" applyBorder="1" applyAlignment="1">
      <alignment horizontal="center" vertical="center"/>
    </xf>
    <xf numFmtId="2" fontId="6" fillId="2" borderId="3" xfId="3" applyNumberFormat="1" applyFont="1" applyFill="1" applyBorder="1" applyAlignment="1">
      <alignment horizontal="center" vertical="center"/>
    </xf>
    <xf numFmtId="2" fontId="6" fillId="2" borderId="4" xfId="3" applyNumberFormat="1" applyFont="1" applyFill="1" applyBorder="1" applyAlignment="1">
      <alignment horizontal="center" vertical="center"/>
    </xf>
    <xf numFmtId="166" fontId="6" fillId="2" borderId="2" xfId="2" applyNumberFormat="1" applyFont="1" applyFill="1" applyBorder="1" applyAlignment="1">
      <alignment horizontal="center" vertical="center"/>
    </xf>
    <xf numFmtId="166" fontId="6" fillId="2" borderId="3" xfId="3" applyNumberFormat="1" applyFont="1" applyFill="1" applyBorder="1" applyAlignment="1">
      <alignment horizontal="center" vertical="center" wrapText="1"/>
    </xf>
    <xf numFmtId="166" fontId="6" fillId="2" borderId="4" xfId="3" applyNumberFormat="1" applyFont="1" applyFill="1" applyBorder="1" applyAlignment="1">
      <alignment horizontal="center" vertical="center" wrapText="1"/>
    </xf>
    <xf numFmtId="166" fontId="6" fillId="2" borderId="3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3" xfId="3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2" fontId="6" fillId="2" borderId="4" xfId="3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/>
    </xf>
    <xf numFmtId="9" fontId="6" fillId="2" borderId="2" xfId="2" applyFont="1" applyFill="1" applyBorder="1" applyAlignment="1">
      <alignment horizontal="center" vertical="center"/>
    </xf>
    <xf numFmtId="9" fontId="6" fillId="2" borderId="3" xfId="2" applyFont="1" applyFill="1" applyBorder="1" applyAlignment="1">
      <alignment horizontal="center" vertical="center" wrapText="1"/>
    </xf>
    <xf numFmtId="0" fontId="7" fillId="2" borderId="0" xfId="3" applyFont="1" applyFill="1" applyBorder="1"/>
    <xf numFmtId="165" fontId="12" fillId="2" borderId="14" xfId="0" applyNumberFormat="1" applyFont="1" applyFill="1" applyBorder="1" applyAlignment="1">
      <alignment horizontal="right" wrapText="1"/>
    </xf>
    <xf numFmtId="3" fontId="12" fillId="2" borderId="15" xfId="0" applyNumberFormat="1" applyFont="1" applyFill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3" fontId="12" fillId="2" borderId="16" xfId="0" applyNumberFormat="1" applyFont="1" applyFill="1" applyBorder="1" applyAlignment="1">
      <alignment horizontal="right" wrapText="1"/>
    </xf>
    <xf numFmtId="2" fontId="6" fillId="2" borderId="15" xfId="3" applyNumberFormat="1" applyFont="1" applyFill="1" applyBorder="1" applyAlignment="1">
      <alignment horizontal="center" vertical="center"/>
    </xf>
    <xf numFmtId="2" fontId="6" fillId="2" borderId="0" xfId="3" applyNumberFormat="1" applyFont="1" applyFill="1" applyBorder="1" applyAlignment="1">
      <alignment horizontal="center" vertical="center"/>
    </xf>
    <xf numFmtId="2" fontId="6" fillId="2" borderId="16" xfId="3" applyNumberFormat="1" applyFont="1" applyFill="1" applyBorder="1" applyAlignment="1">
      <alignment horizontal="center" vertical="center"/>
    </xf>
    <xf numFmtId="165" fontId="12" fillId="2" borderId="15" xfId="0" applyNumberFormat="1" applyFont="1" applyFill="1" applyBorder="1" applyAlignment="1">
      <alignment horizontal="right" wrapText="1"/>
    </xf>
    <xf numFmtId="165" fontId="12" fillId="2" borderId="0" xfId="0" applyNumberFormat="1" applyFont="1" applyFill="1" applyBorder="1" applyAlignment="1">
      <alignment horizontal="right" wrapText="1"/>
    </xf>
    <xf numFmtId="166" fontId="6" fillId="2" borderId="15" xfId="2" applyNumberFormat="1" applyFont="1" applyFill="1" applyBorder="1" applyAlignment="1">
      <alignment horizontal="center" vertical="center"/>
    </xf>
    <xf numFmtId="166" fontId="6" fillId="2" borderId="0" xfId="2" applyNumberFormat="1" applyFont="1" applyFill="1" applyBorder="1" applyAlignment="1">
      <alignment horizontal="center" vertical="center"/>
    </xf>
    <xf numFmtId="166" fontId="6" fillId="2" borderId="16" xfId="2" applyNumberFormat="1" applyFont="1" applyFill="1" applyBorder="1" applyAlignment="1">
      <alignment horizontal="center" vertical="center"/>
    </xf>
    <xf numFmtId="165" fontId="12" fillId="2" borderId="16" xfId="0" applyNumberFormat="1" applyFont="1" applyFill="1" applyBorder="1" applyAlignment="1">
      <alignment horizontal="right" wrapText="1"/>
    </xf>
    <xf numFmtId="165" fontId="12" fillId="2" borderId="15" xfId="0" applyNumberFormat="1" applyFont="1" applyFill="1" applyBorder="1" applyAlignment="1">
      <alignment wrapText="1"/>
    </xf>
    <xf numFmtId="165" fontId="12" fillId="2" borderId="0" xfId="0" applyNumberFormat="1" applyFont="1" applyFill="1" applyBorder="1" applyAlignment="1">
      <alignment wrapText="1"/>
    </xf>
    <xf numFmtId="165" fontId="12" fillId="2" borderId="16" xfId="0" applyNumberFormat="1" applyFont="1" applyFill="1" applyBorder="1" applyAlignment="1">
      <alignment wrapText="1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2" fontId="6" fillId="2" borderId="16" xfId="2" applyNumberFormat="1" applyFont="1" applyFill="1" applyBorder="1" applyAlignment="1">
      <alignment horizontal="center" vertical="center"/>
    </xf>
    <xf numFmtId="1" fontId="6" fillId="2" borderId="15" xfId="2" applyNumberFormat="1" applyFont="1" applyFill="1" applyBorder="1" applyAlignment="1">
      <alignment horizontal="center" vertical="center"/>
    </xf>
    <xf numFmtId="9" fontId="6" fillId="2" borderId="15" xfId="2" applyFont="1" applyFill="1" applyBorder="1" applyAlignment="1">
      <alignment horizontal="center" vertical="center"/>
    </xf>
    <xf numFmtId="9" fontId="6" fillId="2" borderId="0" xfId="2" applyFont="1" applyFill="1" applyBorder="1" applyAlignment="1">
      <alignment horizontal="center" vertical="center"/>
    </xf>
    <xf numFmtId="165" fontId="12" fillId="2" borderId="17" xfId="0" applyNumberFormat="1" applyFont="1" applyFill="1" applyBorder="1" applyAlignment="1">
      <alignment horizontal="right" wrapText="1"/>
    </xf>
    <xf numFmtId="3" fontId="12" fillId="2" borderId="18" xfId="0" applyNumberFormat="1" applyFont="1" applyFill="1" applyBorder="1" applyAlignment="1">
      <alignment horizontal="right" wrapText="1"/>
    </xf>
    <xf numFmtId="3" fontId="12" fillId="2" borderId="19" xfId="0" applyNumberFormat="1" applyFont="1" applyFill="1" applyBorder="1" applyAlignment="1">
      <alignment horizontal="right" wrapText="1"/>
    </xf>
    <xf numFmtId="3" fontId="12" fillId="2" borderId="20" xfId="0" applyNumberFormat="1" applyFont="1" applyFill="1" applyBorder="1" applyAlignment="1">
      <alignment horizontal="right" wrapText="1"/>
    </xf>
    <xf numFmtId="2" fontId="6" fillId="2" borderId="18" xfId="3" applyNumberFormat="1" applyFont="1" applyFill="1" applyBorder="1" applyAlignment="1">
      <alignment horizontal="center" vertical="center"/>
    </xf>
    <xf numFmtId="2" fontId="6" fillId="2" borderId="19" xfId="3" applyNumberFormat="1" applyFont="1" applyFill="1" applyBorder="1" applyAlignment="1">
      <alignment horizontal="center" vertical="center"/>
    </xf>
    <xf numFmtId="2" fontId="6" fillId="2" borderId="20" xfId="3" applyNumberFormat="1" applyFont="1" applyFill="1" applyBorder="1" applyAlignment="1">
      <alignment horizontal="center" vertical="center"/>
    </xf>
    <xf numFmtId="165" fontId="12" fillId="2" borderId="18" xfId="0" applyNumberFormat="1" applyFont="1" applyFill="1" applyBorder="1" applyAlignment="1">
      <alignment horizontal="right" wrapText="1"/>
    </xf>
    <xf numFmtId="165" fontId="12" fillId="2" borderId="19" xfId="0" applyNumberFormat="1" applyFont="1" applyFill="1" applyBorder="1" applyAlignment="1">
      <alignment horizontal="right" wrapText="1"/>
    </xf>
    <xf numFmtId="166" fontId="6" fillId="2" borderId="18" xfId="2" applyNumberFormat="1" applyFont="1" applyFill="1" applyBorder="1" applyAlignment="1">
      <alignment horizontal="center" vertical="center"/>
    </xf>
    <xf numFmtId="166" fontId="6" fillId="2" borderId="19" xfId="2" applyNumberFormat="1" applyFont="1" applyFill="1" applyBorder="1" applyAlignment="1">
      <alignment horizontal="center" vertical="center"/>
    </xf>
    <xf numFmtId="166" fontId="6" fillId="2" borderId="20" xfId="2" applyNumberFormat="1" applyFont="1" applyFill="1" applyBorder="1" applyAlignment="1">
      <alignment horizontal="center" vertical="center"/>
    </xf>
    <xf numFmtId="165" fontId="12" fillId="2" borderId="20" xfId="0" applyNumberFormat="1" applyFont="1" applyFill="1" applyBorder="1" applyAlignment="1">
      <alignment horizontal="right" wrapText="1"/>
    </xf>
    <xf numFmtId="165" fontId="12" fillId="2" borderId="18" xfId="0" applyNumberFormat="1" applyFont="1" applyFill="1" applyBorder="1" applyAlignment="1">
      <alignment wrapText="1"/>
    </xf>
    <xf numFmtId="165" fontId="12" fillId="2" borderId="19" xfId="0" applyNumberFormat="1" applyFont="1" applyFill="1" applyBorder="1" applyAlignment="1">
      <alignment wrapText="1"/>
    </xf>
    <xf numFmtId="165" fontId="12" fillId="2" borderId="20" xfId="0" applyNumberFormat="1" applyFont="1" applyFill="1" applyBorder="1" applyAlignment="1">
      <alignment wrapText="1"/>
    </xf>
    <xf numFmtId="2" fontId="6" fillId="2" borderId="19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2" fontId="6" fillId="2" borderId="20" xfId="2" applyNumberFormat="1" applyFont="1" applyFill="1" applyBorder="1" applyAlignment="1">
      <alignment horizontal="center" vertical="center"/>
    </xf>
    <xf numFmtId="1" fontId="6" fillId="2" borderId="18" xfId="2" applyNumberFormat="1" applyFont="1" applyFill="1" applyBorder="1" applyAlignment="1">
      <alignment horizontal="center" vertical="center"/>
    </xf>
    <xf numFmtId="9" fontId="6" fillId="2" borderId="18" xfId="2" applyFont="1" applyFill="1" applyBorder="1" applyAlignment="1">
      <alignment horizontal="center" vertical="center"/>
    </xf>
    <xf numFmtId="9" fontId="6" fillId="2" borderId="19" xfId="2" applyFont="1" applyFill="1" applyBorder="1" applyAlignment="1">
      <alignment horizontal="center" vertical="center"/>
    </xf>
    <xf numFmtId="0" fontId="13" fillId="2" borderId="14" xfId="3" applyFont="1" applyFill="1" applyBorder="1"/>
    <xf numFmtId="3" fontId="7" fillId="2" borderId="15" xfId="2" applyNumberFormat="1" applyFont="1" applyFill="1" applyBorder="1" applyAlignment="1">
      <alignment horizontal="right" vertical="center"/>
    </xf>
    <xf numFmtId="3" fontId="7" fillId="2" borderId="0" xfId="2" applyNumberFormat="1" applyFont="1" applyFill="1" applyBorder="1" applyAlignment="1">
      <alignment horizontal="right" vertical="center"/>
    </xf>
    <xf numFmtId="3" fontId="7" fillId="2" borderId="16" xfId="2" applyNumberFormat="1" applyFont="1" applyFill="1" applyBorder="1" applyAlignment="1">
      <alignment horizontal="right" vertical="center"/>
    </xf>
    <xf numFmtId="2" fontId="7" fillId="2" borderId="15" xfId="3" applyNumberFormat="1" applyFont="1" applyFill="1" applyBorder="1" applyAlignment="1">
      <alignment horizontal="center" vertical="center"/>
    </xf>
    <xf numFmtId="2" fontId="7" fillId="2" borderId="0" xfId="3" applyNumberFormat="1" applyFont="1" applyFill="1" applyBorder="1" applyAlignment="1">
      <alignment horizontal="center" vertical="center"/>
    </xf>
    <xf numFmtId="2" fontId="7" fillId="2" borderId="16" xfId="3" applyNumberFormat="1" applyFont="1" applyFill="1" applyBorder="1" applyAlignment="1">
      <alignment horizontal="center" vertical="center"/>
    </xf>
    <xf numFmtId="9" fontId="7" fillId="2" borderId="15" xfId="2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2" borderId="16" xfId="2" applyFont="1" applyFill="1" applyBorder="1" applyAlignment="1">
      <alignment horizontal="center" vertical="center"/>
    </xf>
    <xf numFmtId="9" fontId="7" fillId="2" borderId="15" xfId="2" applyNumberFormat="1" applyFont="1" applyFill="1" applyBorder="1" applyAlignment="1">
      <alignment horizontal="center" vertical="center"/>
    </xf>
    <xf numFmtId="9" fontId="7" fillId="2" borderId="0" xfId="2" applyNumberFormat="1" applyFont="1" applyFill="1" applyBorder="1" applyAlignment="1">
      <alignment horizontal="center" vertical="center"/>
    </xf>
    <xf numFmtId="9" fontId="7" fillId="2" borderId="16" xfId="2" applyNumberFormat="1" applyFont="1" applyFill="1" applyBorder="1" applyAlignment="1">
      <alignment horizontal="center" vertical="center"/>
    </xf>
    <xf numFmtId="3" fontId="7" fillId="2" borderId="15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16" xfId="2" applyNumberFormat="1" applyFont="1" applyFill="1" applyBorder="1" applyAlignment="1">
      <alignment vertical="center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15" xfId="2" applyNumberFormat="1" applyFont="1" applyFill="1" applyBorder="1" applyAlignment="1">
      <alignment horizontal="center" vertical="center"/>
    </xf>
    <xf numFmtId="2" fontId="7" fillId="2" borderId="16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15" xfId="2" applyNumberFormat="1" applyFont="1" applyFill="1" applyBorder="1" applyAlignment="1">
      <alignment horizontal="center" vertical="center"/>
    </xf>
    <xf numFmtId="3" fontId="7" fillId="2" borderId="16" xfId="2" applyNumberFormat="1" applyFont="1" applyFill="1" applyBorder="1" applyAlignment="1">
      <alignment horizontal="center" vertical="center"/>
    </xf>
    <xf numFmtId="3" fontId="7" fillId="2" borderId="0" xfId="3" applyNumberFormat="1" applyFont="1" applyFill="1" applyBorder="1"/>
    <xf numFmtId="1" fontId="7" fillId="2" borderId="0" xfId="2" applyNumberFormat="1" applyFont="1" applyFill="1" applyBorder="1"/>
    <xf numFmtId="3" fontId="13" fillId="2" borderId="15" xfId="2" applyNumberFormat="1" applyFont="1" applyFill="1" applyBorder="1" applyAlignment="1">
      <alignment horizontal="right" vertical="center"/>
    </xf>
    <xf numFmtId="3" fontId="13" fillId="2" borderId="0" xfId="2" applyNumberFormat="1" applyFont="1" applyFill="1" applyBorder="1" applyAlignment="1">
      <alignment horizontal="right" vertical="center"/>
    </xf>
    <xf numFmtId="3" fontId="13" fillId="2" borderId="16" xfId="2" applyNumberFormat="1" applyFont="1" applyFill="1" applyBorder="1" applyAlignment="1">
      <alignment horizontal="right" vertical="center"/>
    </xf>
    <xf numFmtId="2" fontId="13" fillId="2" borderId="15" xfId="3" applyNumberFormat="1" applyFont="1" applyFill="1" applyBorder="1" applyAlignment="1">
      <alignment horizontal="center" vertical="center"/>
    </xf>
    <xf numFmtId="2" fontId="13" fillId="2" borderId="0" xfId="3" applyNumberFormat="1" applyFont="1" applyFill="1" applyBorder="1" applyAlignment="1">
      <alignment horizontal="center" vertical="center"/>
    </xf>
    <xf numFmtId="2" fontId="13" fillId="2" borderId="16" xfId="3" applyNumberFormat="1" applyFont="1" applyFill="1" applyBorder="1" applyAlignment="1">
      <alignment horizontal="center" vertical="center"/>
    </xf>
    <xf numFmtId="9" fontId="13" fillId="2" borderId="15" xfId="2" applyFont="1" applyFill="1" applyBorder="1" applyAlignment="1">
      <alignment horizontal="center" vertical="center"/>
    </xf>
    <xf numFmtId="9" fontId="13" fillId="2" borderId="0" xfId="2" applyFont="1" applyFill="1" applyBorder="1" applyAlignment="1">
      <alignment horizontal="center" vertical="center"/>
    </xf>
    <xf numFmtId="9" fontId="13" fillId="2" borderId="16" xfId="2" applyFont="1" applyFill="1" applyBorder="1" applyAlignment="1">
      <alignment horizontal="center" vertical="center"/>
    </xf>
    <xf numFmtId="9" fontId="13" fillId="2" borderId="15" xfId="2" applyNumberFormat="1" applyFont="1" applyFill="1" applyBorder="1" applyAlignment="1">
      <alignment horizontal="center" vertical="center"/>
    </xf>
    <xf numFmtId="9" fontId="13" fillId="2" borderId="0" xfId="2" applyNumberFormat="1" applyFont="1" applyFill="1" applyBorder="1" applyAlignment="1">
      <alignment horizontal="center" vertical="center"/>
    </xf>
    <xf numFmtId="9" fontId="13" fillId="2" borderId="16" xfId="2" applyNumberFormat="1" applyFont="1" applyFill="1" applyBorder="1" applyAlignment="1">
      <alignment horizontal="center" vertical="center"/>
    </xf>
    <xf numFmtId="3" fontId="13" fillId="2" borderId="15" xfId="2" applyNumberFormat="1" applyFont="1" applyFill="1" applyBorder="1" applyAlignment="1">
      <alignment vertical="center"/>
    </xf>
    <xf numFmtId="3" fontId="13" fillId="2" borderId="0" xfId="2" applyNumberFormat="1" applyFont="1" applyFill="1" applyBorder="1" applyAlignment="1">
      <alignment vertical="center"/>
    </xf>
    <xf numFmtId="3" fontId="13" fillId="2" borderId="16" xfId="2" applyNumberFormat="1" applyFont="1" applyFill="1" applyBorder="1" applyAlignment="1">
      <alignment vertical="center"/>
    </xf>
    <xf numFmtId="2" fontId="13" fillId="2" borderId="0" xfId="2" applyNumberFormat="1" applyFont="1" applyFill="1" applyBorder="1" applyAlignment="1">
      <alignment horizontal="center" vertical="center"/>
    </xf>
    <xf numFmtId="3" fontId="13" fillId="2" borderId="0" xfId="2" applyNumberFormat="1" applyFont="1" applyFill="1" applyBorder="1" applyAlignment="1">
      <alignment horizontal="center" vertical="center"/>
    </xf>
    <xf numFmtId="3" fontId="13" fillId="2" borderId="15" xfId="2" applyNumberFormat="1" applyFont="1" applyFill="1" applyBorder="1" applyAlignment="1">
      <alignment horizontal="center" vertical="center"/>
    </xf>
    <xf numFmtId="3" fontId="13" fillId="2" borderId="16" xfId="2" applyNumberFormat="1" applyFont="1" applyFill="1" applyBorder="1" applyAlignment="1">
      <alignment horizontal="center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165" fontId="12" fillId="2" borderId="24" xfId="0" applyNumberFormat="1" applyFont="1" applyFill="1" applyBorder="1" applyAlignment="1">
      <alignment horizontal="right" wrapText="1"/>
    </xf>
    <xf numFmtId="165" fontId="12" fillId="2" borderId="26" xfId="0" applyNumberFormat="1" applyFont="1" applyFill="1" applyBorder="1" applyAlignment="1">
      <alignment horizontal="right" wrapText="1"/>
    </xf>
    <xf numFmtId="9" fontId="7" fillId="2" borderId="29" xfId="2" applyNumberFormat="1" applyFont="1" applyFill="1" applyBorder="1" applyAlignment="1">
      <alignment horizontal="center" vertical="center"/>
    </xf>
    <xf numFmtId="3" fontId="7" fillId="2" borderId="31" xfId="2" applyNumberFormat="1" applyFont="1" applyFill="1" applyBorder="1" applyAlignment="1">
      <alignment horizontal="right" vertical="center"/>
    </xf>
    <xf numFmtId="9" fontId="7" fillId="2" borderId="28" xfId="2" applyNumberFormat="1" applyFont="1" applyFill="1" applyBorder="1" applyAlignment="1">
      <alignment horizontal="center" vertical="center"/>
    </xf>
    <xf numFmtId="0" fontId="13" fillId="2" borderId="30" xfId="3" applyFont="1" applyFill="1" applyBorder="1"/>
    <xf numFmtId="3" fontId="13" fillId="2" borderId="39" xfId="2" applyNumberFormat="1" applyFont="1" applyFill="1" applyBorder="1" applyAlignment="1">
      <alignment horizontal="right" vertical="center"/>
    </xf>
    <xf numFmtId="3" fontId="13" fillId="2" borderId="31" xfId="2" applyNumberFormat="1" applyFont="1" applyFill="1" applyBorder="1" applyAlignment="1">
      <alignment horizontal="right" vertical="center"/>
    </xf>
    <xf numFmtId="3" fontId="13" fillId="2" borderId="40" xfId="2" applyNumberFormat="1" applyFont="1" applyFill="1" applyBorder="1" applyAlignment="1">
      <alignment horizontal="right" vertical="center"/>
    </xf>
    <xf numFmtId="2" fontId="13" fillId="2" borderId="39" xfId="3" applyNumberFormat="1" applyFont="1" applyFill="1" applyBorder="1" applyAlignment="1">
      <alignment horizontal="center" vertical="center"/>
    </xf>
    <xf numFmtId="2" fontId="13" fillId="2" borderId="31" xfId="3" applyNumberFormat="1" applyFont="1" applyFill="1" applyBorder="1" applyAlignment="1">
      <alignment horizontal="center" vertical="center"/>
    </xf>
    <xf numFmtId="2" fontId="13" fillId="2" borderId="40" xfId="3" applyNumberFormat="1" applyFont="1" applyFill="1" applyBorder="1" applyAlignment="1">
      <alignment horizontal="center" vertical="center"/>
    </xf>
    <xf numFmtId="9" fontId="13" fillId="2" borderId="39" xfId="2" applyFont="1" applyFill="1" applyBorder="1" applyAlignment="1">
      <alignment horizontal="center" vertical="center"/>
    </xf>
    <xf numFmtId="9" fontId="13" fillId="2" borderId="31" xfId="2" applyFont="1" applyFill="1" applyBorder="1" applyAlignment="1">
      <alignment horizontal="center" vertical="center"/>
    </xf>
    <xf numFmtId="9" fontId="13" fillId="2" borderId="40" xfId="2" applyFont="1" applyFill="1" applyBorder="1" applyAlignment="1">
      <alignment horizontal="center" vertical="center"/>
    </xf>
    <xf numFmtId="9" fontId="13" fillId="2" borderId="39" xfId="2" applyNumberFormat="1" applyFont="1" applyFill="1" applyBorder="1" applyAlignment="1">
      <alignment horizontal="center" vertical="center"/>
    </xf>
    <xf numFmtId="9" fontId="13" fillId="2" borderId="31" xfId="2" applyNumberFormat="1" applyFont="1" applyFill="1" applyBorder="1" applyAlignment="1">
      <alignment horizontal="center" vertical="center"/>
    </xf>
    <xf numFmtId="9" fontId="13" fillId="2" borderId="40" xfId="2" applyNumberFormat="1" applyFont="1" applyFill="1" applyBorder="1" applyAlignment="1">
      <alignment horizontal="center" vertical="center"/>
    </xf>
    <xf numFmtId="3" fontId="13" fillId="2" borderId="39" xfId="2" applyNumberFormat="1" applyFont="1" applyFill="1" applyBorder="1" applyAlignment="1">
      <alignment vertical="center"/>
    </xf>
    <xf numFmtId="3" fontId="13" fillId="2" borderId="31" xfId="2" applyNumberFormat="1" applyFont="1" applyFill="1" applyBorder="1" applyAlignment="1">
      <alignment vertical="center"/>
    </xf>
    <xf numFmtId="3" fontId="13" fillId="2" borderId="40" xfId="2" applyNumberFormat="1" applyFont="1" applyFill="1" applyBorder="1" applyAlignment="1">
      <alignment vertical="center"/>
    </xf>
    <xf numFmtId="3" fontId="13" fillId="2" borderId="31" xfId="2" applyNumberFormat="1" applyFont="1" applyFill="1" applyBorder="1" applyAlignment="1">
      <alignment horizontal="center" vertical="center"/>
    </xf>
    <xf numFmtId="3" fontId="13" fillId="2" borderId="39" xfId="2" applyNumberFormat="1" applyFont="1" applyFill="1" applyBorder="1" applyAlignment="1">
      <alignment horizontal="center" vertical="center"/>
    </xf>
    <xf numFmtId="3" fontId="13" fillId="2" borderId="40" xfId="2" applyNumberFormat="1" applyFont="1" applyFill="1" applyBorder="1" applyAlignment="1">
      <alignment horizontal="center" vertical="center"/>
    </xf>
    <xf numFmtId="2" fontId="13" fillId="2" borderId="31" xfId="2" applyNumberFormat="1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 wrapText="1"/>
    </xf>
    <xf numFmtId="0" fontId="11" fillId="2" borderId="0" xfId="3" applyFont="1" applyFill="1" applyBorder="1"/>
    <xf numFmtId="9" fontId="13" fillId="2" borderId="29" xfId="2" applyNumberFormat="1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horizontal="right" vertical="center"/>
    </xf>
    <xf numFmtId="165" fontId="12" fillId="2" borderId="41" xfId="0" applyNumberFormat="1" applyFont="1" applyFill="1" applyBorder="1" applyAlignment="1">
      <alignment horizontal="right" wrapText="1"/>
    </xf>
    <xf numFmtId="165" fontId="12" fillId="2" borderId="42" xfId="0" applyNumberFormat="1" applyFont="1" applyFill="1" applyBorder="1" applyAlignment="1">
      <alignment horizontal="right" wrapText="1"/>
    </xf>
    <xf numFmtId="3" fontId="12" fillId="2" borderId="46" xfId="0" applyNumberFormat="1" applyFont="1" applyFill="1" applyBorder="1" applyAlignment="1">
      <alignment horizontal="right" wrapText="1"/>
    </xf>
    <xf numFmtId="3" fontId="12" fillId="2" borderId="41" xfId="0" applyNumberFormat="1" applyFont="1" applyFill="1" applyBorder="1" applyAlignment="1">
      <alignment horizontal="right" wrapText="1"/>
    </xf>
    <xf numFmtId="3" fontId="12" fillId="2" borderId="47" xfId="0" applyNumberFormat="1" applyFont="1" applyFill="1" applyBorder="1" applyAlignment="1">
      <alignment horizontal="right" wrapText="1"/>
    </xf>
    <xf numFmtId="3" fontId="12" fillId="2" borderId="42" xfId="0" applyNumberFormat="1" applyFont="1" applyFill="1" applyBorder="1" applyAlignment="1">
      <alignment horizontal="right" wrapText="1"/>
    </xf>
    <xf numFmtId="3" fontId="7" fillId="2" borderId="39" xfId="2" applyNumberFormat="1" applyFont="1" applyFill="1" applyBorder="1" applyAlignment="1">
      <alignment horizontal="right" vertical="center"/>
    </xf>
    <xf numFmtId="3" fontId="7" fillId="2" borderId="40" xfId="2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wrapText="1"/>
    </xf>
    <xf numFmtId="3" fontId="12" fillId="2" borderId="27" xfId="0" applyNumberFormat="1" applyFont="1" applyFill="1" applyBorder="1" applyAlignment="1">
      <alignment horizontal="right" wrapText="1"/>
    </xf>
    <xf numFmtId="4" fontId="7" fillId="2" borderId="15" xfId="2" applyNumberFormat="1" applyFont="1" applyFill="1" applyBorder="1" applyAlignment="1">
      <alignment horizontal="right" vertical="center"/>
    </xf>
    <xf numFmtId="4" fontId="7" fillId="2" borderId="16" xfId="2" applyNumberFormat="1" applyFont="1" applyFill="1" applyBorder="1" applyAlignment="1">
      <alignment horizontal="right" vertical="center"/>
    </xf>
    <xf numFmtId="4" fontId="13" fillId="2" borderId="15" xfId="2" applyNumberFormat="1" applyFont="1" applyFill="1" applyBorder="1" applyAlignment="1">
      <alignment horizontal="right" vertical="center"/>
    </xf>
    <xf numFmtId="4" fontId="13" fillId="2" borderId="16" xfId="2" applyNumberFormat="1" applyFont="1" applyFill="1" applyBorder="1" applyAlignment="1">
      <alignment horizontal="right" vertical="center"/>
    </xf>
    <xf numFmtId="4" fontId="7" fillId="2" borderId="39" xfId="2" applyNumberFormat="1" applyFont="1" applyFill="1" applyBorder="1" applyAlignment="1">
      <alignment horizontal="right" vertical="center"/>
    </xf>
    <xf numFmtId="4" fontId="7" fillId="2" borderId="40" xfId="2" applyNumberFormat="1" applyFont="1" applyFill="1" applyBorder="1" applyAlignment="1">
      <alignment horizontal="right" vertical="center"/>
    </xf>
    <xf numFmtId="166" fontId="6" fillId="2" borderId="46" xfId="2" applyNumberFormat="1" applyFont="1" applyFill="1" applyBorder="1" applyAlignment="1">
      <alignment horizontal="center" vertical="center"/>
    </xf>
    <xf numFmtId="166" fontId="6" fillId="2" borderId="41" xfId="2" applyNumberFormat="1" applyFont="1" applyFill="1" applyBorder="1" applyAlignment="1">
      <alignment horizontal="center" vertical="center"/>
    </xf>
    <xf numFmtId="166" fontId="6" fillId="2" borderId="47" xfId="2" applyNumberFormat="1" applyFont="1" applyFill="1" applyBorder="1" applyAlignment="1">
      <alignment horizontal="center" vertical="center"/>
    </xf>
    <xf numFmtId="166" fontId="6" fillId="2" borderId="42" xfId="2" applyNumberFormat="1" applyFont="1" applyFill="1" applyBorder="1" applyAlignment="1">
      <alignment horizontal="center" vertical="center"/>
    </xf>
    <xf numFmtId="9" fontId="7" fillId="2" borderId="39" xfId="2" applyNumberFormat="1" applyFont="1" applyFill="1" applyBorder="1" applyAlignment="1">
      <alignment horizontal="center" vertical="center"/>
    </xf>
    <xf numFmtId="9" fontId="7" fillId="2" borderId="40" xfId="2" applyNumberFormat="1" applyFont="1" applyFill="1" applyBorder="1" applyAlignment="1">
      <alignment horizontal="center" vertical="center"/>
    </xf>
    <xf numFmtId="9" fontId="7" fillId="2" borderId="2" xfId="2" applyNumberFormat="1" applyFont="1" applyFill="1" applyBorder="1" applyAlignment="1">
      <alignment horizontal="center" vertical="center"/>
    </xf>
    <xf numFmtId="9" fontId="7" fillId="2" borderId="4" xfId="2" applyNumberFormat="1" applyFont="1" applyFill="1" applyBorder="1" applyAlignment="1">
      <alignment horizontal="center" vertical="center"/>
    </xf>
    <xf numFmtId="165" fontId="12" fillId="2" borderId="46" xfId="0" applyNumberFormat="1" applyFont="1" applyFill="1" applyBorder="1" applyAlignment="1">
      <alignment horizontal="right" wrapText="1"/>
    </xf>
    <xf numFmtId="165" fontId="12" fillId="2" borderId="47" xfId="0" applyNumberFormat="1" applyFont="1" applyFill="1" applyBorder="1" applyAlignment="1">
      <alignment horizontal="right" wrapText="1"/>
    </xf>
    <xf numFmtId="9" fontId="7" fillId="2" borderId="48" xfId="2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165" fontId="12" fillId="2" borderId="2" xfId="0" applyNumberFormat="1" applyFont="1" applyFill="1" applyBorder="1" applyAlignment="1">
      <alignment horizontal="right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2" fillId="2" borderId="4" xfId="0" applyNumberFormat="1" applyFont="1" applyFill="1" applyBorder="1" applyAlignment="1">
      <alignment horizontal="right" vertical="center" wrapText="1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3" xfId="0" applyNumberFormat="1" applyFont="1" applyFill="1" applyBorder="1" applyAlignment="1">
      <alignment vertical="center" wrapText="1"/>
    </xf>
    <xf numFmtId="165" fontId="12" fillId="2" borderId="4" xfId="0" applyNumberFormat="1" applyFont="1" applyFill="1" applyBorder="1" applyAlignment="1">
      <alignment vertical="center" wrapText="1"/>
    </xf>
    <xf numFmtId="0" fontId="7" fillId="2" borderId="0" xfId="3" applyFont="1" applyFill="1" applyBorder="1" applyAlignment="1">
      <alignment vertical="center"/>
    </xf>
    <xf numFmtId="0" fontId="10" fillId="2" borderId="10" xfId="6" applyFont="1" applyFill="1" applyBorder="1" applyAlignment="1">
      <alignment horizontal="center" vertical="center" wrapText="1"/>
    </xf>
    <xf numFmtId="0" fontId="10" fillId="2" borderId="50" xfId="3" applyFont="1" applyFill="1" applyBorder="1" applyAlignment="1">
      <alignment horizontal="center" vertical="center" wrapText="1"/>
    </xf>
    <xf numFmtId="9" fontId="6" fillId="2" borderId="28" xfId="2" applyFont="1" applyFill="1" applyBorder="1" applyAlignment="1">
      <alignment horizontal="center" vertical="center" wrapText="1"/>
    </xf>
    <xf numFmtId="9" fontId="6" fillId="2" borderId="29" xfId="2" applyFont="1" applyFill="1" applyBorder="1" applyAlignment="1">
      <alignment horizontal="center" vertical="center"/>
    </xf>
    <xf numFmtId="9" fontId="6" fillId="2" borderId="51" xfId="2" applyFont="1" applyFill="1" applyBorder="1" applyAlignment="1">
      <alignment horizontal="center" vertical="center"/>
    </xf>
    <xf numFmtId="2" fontId="7" fillId="2" borderId="31" xfId="2" applyNumberFormat="1" applyFont="1" applyFill="1" applyBorder="1" applyAlignment="1">
      <alignment horizontal="center" vertical="center"/>
    </xf>
    <xf numFmtId="2" fontId="7" fillId="2" borderId="39" xfId="2" applyNumberFormat="1" applyFont="1" applyFill="1" applyBorder="1" applyAlignment="1">
      <alignment horizontal="center" vertical="center"/>
    </xf>
    <xf numFmtId="2" fontId="7" fillId="2" borderId="40" xfId="2" applyNumberFormat="1" applyFont="1" applyFill="1" applyBorder="1" applyAlignment="1">
      <alignment horizontal="center" vertical="center"/>
    </xf>
    <xf numFmtId="9" fontId="7" fillId="2" borderId="31" xfId="2" applyNumberFormat="1" applyFont="1" applyFill="1" applyBorder="1" applyAlignment="1">
      <alignment horizontal="center" vertical="center"/>
    </xf>
    <xf numFmtId="3" fontId="12" fillId="2" borderId="52" xfId="0" applyNumberFormat="1" applyFont="1" applyFill="1" applyBorder="1" applyAlignment="1">
      <alignment horizontal="right" wrapText="1"/>
    </xf>
    <xf numFmtId="3" fontId="12" fillId="2" borderId="53" xfId="0" applyNumberFormat="1" applyFont="1" applyFill="1" applyBorder="1" applyAlignment="1">
      <alignment horizontal="right" wrapText="1"/>
    </xf>
    <xf numFmtId="165" fontId="12" fillId="2" borderId="49" xfId="0" applyNumberFormat="1" applyFont="1" applyFill="1" applyBorder="1" applyAlignment="1">
      <alignment horizontal="right" wrapText="1"/>
    </xf>
    <xf numFmtId="165" fontId="12" fillId="2" borderId="55" xfId="0" applyNumberFormat="1" applyFont="1" applyFill="1" applyBorder="1" applyAlignment="1">
      <alignment horizontal="right" wrapText="1"/>
    </xf>
    <xf numFmtId="165" fontId="12" fillId="2" borderId="30" xfId="0" applyNumberFormat="1" applyFont="1" applyFill="1" applyBorder="1" applyAlignment="1">
      <alignment horizontal="center" wrapText="1"/>
    </xf>
    <xf numFmtId="165" fontId="12" fillId="2" borderId="56" xfId="0" applyNumberFormat="1" applyFont="1" applyFill="1" applyBorder="1" applyAlignment="1">
      <alignment horizontal="center" wrapText="1"/>
    </xf>
    <xf numFmtId="3" fontId="12" fillId="2" borderId="57" xfId="0" applyNumberFormat="1" applyFont="1" applyFill="1" applyBorder="1" applyAlignment="1">
      <alignment horizontal="right" wrapText="1"/>
    </xf>
    <xf numFmtId="3" fontId="12" fillId="2" borderId="58" xfId="0" applyNumberFormat="1" applyFont="1" applyFill="1" applyBorder="1" applyAlignment="1">
      <alignment horizontal="right" wrapText="1"/>
    </xf>
    <xf numFmtId="3" fontId="12" fillId="2" borderId="59" xfId="0" applyNumberFormat="1" applyFont="1" applyFill="1" applyBorder="1" applyAlignment="1">
      <alignment horizontal="right" wrapText="1"/>
    </xf>
    <xf numFmtId="3" fontId="12" fillId="2" borderId="43" xfId="0" applyNumberFormat="1" applyFont="1" applyFill="1" applyBorder="1" applyAlignment="1">
      <alignment horizontal="right" wrapText="1"/>
    </xf>
    <xf numFmtId="4" fontId="12" fillId="2" borderId="59" xfId="0" applyNumberFormat="1" applyFont="1" applyFill="1" applyBorder="1" applyAlignment="1">
      <alignment horizontal="right" wrapText="1"/>
    </xf>
    <xf numFmtId="4" fontId="12" fillId="2" borderId="43" xfId="0" applyNumberFormat="1" applyFont="1" applyFill="1" applyBorder="1" applyAlignment="1">
      <alignment horizontal="right" wrapText="1"/>
    </xf>
    <xf numFmtId="166" fontId="6" fillId="2" borderId="59" xfId="2" applyNumberFormat="1" applyFont="1" applyFill="1" applyBorder="1" applyAlignment="1">
      <alignment horizontal="center" vertical="center"/>
    </xf>
    <xf numFmtId="166" fontId="6" fillId="2" borderId="43" xfId="2" applyNumberFormat="1" applyFont="1" applyFill="1" applyBorder="1" applyAlignment="1">
      <alignment horizontal="center" vertical="center"/>
    </xf>
    <xf numFmtId="9" fontId="6" fillId="2" borderId="39" xfId="2" applyNumberFormat="1" applyFont="1" applyFill="1" applyBorder="1" applyAlignment="1">
      <alignment horizontal="center" vertical="center"/>
    </xf>
    <xf numFmtId="9" fontId="6" fillId="2" borderId="40" xfId="2" applyNumberFormat="1" applyFont="1" applyFill="1" applyBorder="1" applyAlignment="1">
      <alignment horizontal="center" vertical="center"/>
    </xf>
    <xf numFmtId="165" fontId="12" fillId="2" borderId="60" xfId="0" applyNumberFormat="1" applyFont="1" applyFill="1" applyBorder="1" applyAlignment="1">
      <alignment horizontal="right" wrapText="1"/>
    </xf>
    <xf numFmtId="165" fontId="12" fillId="2" borderId="43" xfId="0" applyNumberFormat="1" applyFont="1" applyFill="1" applyBorder="1" applyAlignment="1">
      <alignment horizontal="right" wrapText="1"/>
    </xf>
    <xf numFmtId="165" fontId="12" fillId="2" borderId="59" xfId="0" applyNumberFormat="1" applyFont="1" applyFill="1" applyBorder="1" applyAlignment="1">
      <alignment horizontal="right" wrapText="1"/>
    </xf>
    <xf numFmtId="9" fontId="6" fillId="2" borderId="48" xfId="2" applyNumberFormat="1" applyFont="1" applyFill="1" applyBorder="1" applyAlignment="1">
      <alignment horizontal="center" vertical="center"/>
    </xf>
    <xf numFmtId="0" fontId="7" fillId="0" borderId="0" xfId="2" applyNumberFormat="1" applyFont="1" applyBorder="1"/>
    <xf numFmtId="0" fontId="7" fillId="0" borderId="0" xfId="7" applyFont="1" applyBorder="1"/>
    <xf numFmtId="0" fontId="9" fillId="2" borderId="61" xfId="7" applyFont="1" applyFill="1" applyBorder="1" applyAlignment="1">
      <alignment horizontal="center" vertical="center" wrapText="1"/>
    </xf>
    <xf numFmtId="0" fontId="9" fillId="2" borderId="67" xfId="7" applyFont="1" applyFill="1" applyBorder="1" applyAlignment="1">
      <alignment horizontal="center" vertical="center" wrapText="1"/>
    </xf>
    <xf numFmtId="0" fontId="9" fillId="2" borderId="62" xfId="7" applyFont="1" applyFill="1" applyBorder="1" applyAlignment="1">
      <alignment horizontal="center" vertical="center" wrapText="1"/>
    </xf>
    <xf numFmtId="0" fontId="9" fillId="2" borderId="63" xfId="7" applyFont="1" applyFill="1" applyBorder="1" applyAlignment="1">
      <alignment horizontal="center" vertical="center" wrapText="1"/>
    </xf>
    <xf numFmtId="0" fontId="9" fillId="2" borderId="64" xfId="7" applyFont="1" applyFill="1" applyBorder="1" applyAlignment="1">
      <alignment horizontal="center" vertical="center" wrapText="1"/>
    </xf>
    <xf numFmtId="0" fontId="9" fillId="2" borderId="65" xfId="7" applyFont="1" applyFill="1" applyBorder="1" applyAlignment="1">
      <alignment horizontal="center" vertical="center" wrapText="1"/>
    </xf>
    <xf numFmtId="0" fontId="9" fillId="2" borderId="66" xfId="7" applyFont="1" applyFill="1" applyBorder="1" applyAlignment="1">
      <alignment horizontal="center" vertical="center" wrapText="1"/>
    </xf>
    <xf numFmtId="0" fontId="11" fillId="2" borderId="0" xfId="2" applyNumberFormat="1" applyFont="1" applyFill="1" applyBorder="1"/>
    <xf numFmtId="0" fontId="11" fillId="2" borderId="0" xfId="7" applyFont="1" applyFill="1" applyBorder="1"/>
    <xf numFmtId="3" fontId="12" fillId="2" borderId="31" xfId="0" applyNumberFormat="1" applyFont="1" applyFill="1" applyBorder="1" applyAlignment="1">
      <alignment horizontal="right" wrapText="1"/>
    </xf>
    <xf numFmtId="4" fontId="12" fillId="2" borderId="31" xfId="0" applyNumberFormat="1" applyFont="1" applyFill="1" applyBorder="1" applyAlignment="1">
      <alignment horizontal="right" wrapText="1"/>
    </xf>
    <xf numFmtId="166" fontId="6" fillId="2" borderId="31" xfId="2" applyNumberFormat="1" applyFont="1" applyFill="1" applyBorder="1" applyAlignment="1">
      <alignment horizontal="center" vertical="center"/>
    </xf>
    <xf numFmtId="9" fontId="6" fillId="2" borderId="31" xfId="2" applyNumberFormat="1" applyFont="1" applyFill="1" applyBorder="1" applyAlignment="1">
      <alignment horizontal="center" vertical="center"/>
    </xf>
    <xf numFmtId="165" fontId="12" fillId="2" borderId="58" xfId="0" applyNumberFormat="1" applyFont="1" applyFill="1" applyBorder="1" applyAlignment="1">
      <alignment horizontal="right" wrapText="1"/>
    </xf>
    <xf numFmtId="165" fontId="12" fillId="2" borderId="57" xfId="0" applyNumberFormat="1" applyFont="1" applyFill="1" applyBorder="1" applyAlignment="1">
      <alignment horizontal="right" wrapText="1"/>
    </xf>
    <xf numFmtId="0" fontId="7" fillId="2" borderId="0" xfId="2" applyNumberFormat="1" applyFont="1" applyFill="1" applyBorder="1"/>
    <xf numFmtId="0" fontId="7" fillId="2" borderId="0" xfId="7" applyFont="1" applyFill="1" applyBorder="1"/>
    <xf numFmtId="166" fontId="6" fillId="2" borderId="52" xfId="2" applyNumberFormat="1" applyFont="1" applyFill="1" applyBorder="1" applyAlignment="1">
      <alignment horizontal="center" vertical="center"/>
    </xf>
    <xf numFmtId="165" fontId="12" fillId="2" borderId="25" xfId="0" applyNumberFormat="1" applyFont="1" applyFill="1" applyBorder="1" applyAlignment="1">
      <alignment horizontal="right" wrapText="1"/>
    </xf>
    <xf numFmtId="165" fontId="12" fillId="2" borderId="52" xfId="0" applyNumberFormat="1" applyFont="1" applyFill="1" applyBorder="1" applyAlignment="1">
      <alignment horizontal="right" wrapText="1"/>
    </xf>
    <xf numFmtId="9" fontId="7" fillId="2" borderId="3" xfId="2" applyNumberFormat="1" applyFont="1" applyFill="1" applyBorder="1" applyAlignment="1">
      <alignment horizontal="center" vertical="center"/>
    </xf>
    <xf numFmtId="166" fontId="6" fillId="2" borderId="53" xfId="2" applyNumberFormat="1" applyFont="1" applyFill="1" applyBorder="1" applyAlignment="1">
      <alignment horizontal="center" vertical="center"/>
    </xf>
    <xf numFmtId="165" fontId="12" fillId="2" borderId="27" xfId="0" applyNumberFormat="1" applyFont="1" applyFill="1" applyBorder="1" applyAlignment="1">
      <alignment horizontal="right" wrapText="1"/>
    </xf>
    <xf numFmtId="165" fontId="12" fillId="2" borderId="53" xfId="0" applyNumberFormat="1" applyFont="1" applyFill="1" applyBorder="1" applyAlignment="1">
      <alignment horizontal="right" wrapText="1"/>
    </xf>
    <xf numFmtId="0" fontId="13" fillId="2" borderId="14" xfId="7" applyFont="1" applyFill="1" applyBorder="1"/>
    <xf numFmtId="0" fontId="13" fillId="2" borderId="49" xfId="7" applyFont="1" applyFill="1" applyBorder="1"/>
    <xf numFmtId="3" fontId="13" fillId="2" borderId="3" xfId="2" applyNumberFormat="1" applyFont="1" applyFill="1" applyBorder="1" applyAlignment="1">
      <alignment horizontal="right" vertical="center"/>
    </xf>
    <xf numFmtId="3" fontId="13" fillId="2" borderId="2" xfId="2" applyNumberFormat="1" applyFont="1" applyFill="1" applyBorder="1" applyAlignment="1">
      <alignment horizontal="right" vertical="center"/>
    </xf>
    <xf numFmtId="3" fontId="13" fillId="2" borderId="4" xfId="2" applyNumberFormat="1" applyFont="1" applyFill="1" applyBorder="1" applyAlignment="1">
      <alignment horizontal="right" vertical="center"/>
    </xf>
    <xf numFmtId="4" fontId="13" fillId="2" borderId="2" xfId="2" applyNumberFormat="1" applyFont="1" applyFill="1" applyBorder="1" applyAlignment="1">
      <alignment horizontal="right" vertical="center"/>
    </xf>
    <xf numFmtId="4" fontId="13" fillId="2" borderId="3" xfId="2" applyNumberFormat="1" applyFont="1" applyFill="1" applyBorder="1" applyAlignment="1">
      <alignment horizontal="right" vertical="center"/>
    </xf>
    <xf numFmtId="4" fontId="13" fillId="2" borderId="4" xfId="2" applyNumberFormat="1" applyFont="1" applyFill="1" applyBorder="1" applyAlignment="1">
      <alignment horizontal="right" vertical="center"/>
    </xf>
    <xf numFmtId="9" fontId="13" fillId="2" borderId="2" xfId="2" applyFont="1" applyFill="1" applyBorder="1" applyAlignment="1">
      <alignment horizontal="center" vertical="center"/>
    </xf>
    <xf numFmtId="9" fontId="13" fillId="2" borderId="3" xfId="2" applyFont="1" applyFill="1" applyBorder="1" applyAlignment="1">
      <alignment horizontal="center" vertical="center"/>
    </xf>
    <xf numFmtId="9" fontId="13" fillId="2" borderId="4" xfId="2" applyFont="1" applyFill="1" applyBorder="1" applyAlignment="1">
      <alignment horizontal="center" vertical="center"/>
    </xf>
    <xf numFmtId="9" fontId="13" fillId="2" borderId="2" xfId="2" applyNumberFormat="1" applyFont="1" applyFill="1" applyBorder="1" applyAlignment="1">
      <alignment horizontal="center" vertical="center"/>
    </xf>
    <xf numFmtId="9" fontId="13" fillId="2" borderId="3" xfId="2" applyNumberFormat="1" applyFont="1" applyFill="1" applyBorder="1" applyAlignment="1">
      <alignment horizontal="center" vertical="center"/>
    </xf>
    <xf numFmtId="9" fontId="13" fillId="2" borderId="4" xfId="2" applyNumberFormat="1" applyFont="1" applyFill="1" applyBorder="1" applyAlignment="1">
      <alignment horizontal="center" vertical="center"/>
    </xf>
    <xf numFmtId="9" fontId="13" fillId="2" borderId="28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Border="1"/>
    <xf numFmtId="3" fontId="13" fillId="2" borderId="0" xfId="2" applyNumberFormat="1" applyFont="1" applyFill="1" applyBorder="1"/>
    <xf numFmtId="168" fontId="13" fillId="2" borderId="0" xfId="7" applyNumberFormat="1" applyFont="1" applyFill="1" applyBorder="1"/>
    <xf numFmtId="0" fontId="13" fillId="2" borderId="0" xfId="7" applyFont="1" applyFill="1" applyBorder="1"/>
    <xf numFmtId="4" fontId="13" fillId="2" borderId="0" xfId="2" applyNumberFormat="1" applyFont="1" applyFill="1" applyBorder="1" applyAlignment="1">
      <alignment horizontal="right" vertical="center"/>
    </xf>
    <xf numFmtId="0" fontId="13" fillId="0" borderId="0" xfId="7" applyFont="1" applyBorder="1"/>
    <xf numFmtId="0" fontId="7" fillId="2" borderId="14" xfId="7" applyFont="1" applyFill="1" applyBorder="1"/>
    <xf numFmtId="0" fontId="7" fillId="2" borderId="49" xfId="7" applyFont="1" applyFill="1" applyBorder="1"/>
    <xf numFmtId="4" fontId="7" fillId="2" borderId="0" xfId="2" applyNumberFormat="1" applyFont="1" applyFill="1" applyBorder="1" applyAlignment="1">
      <alignment horizontal="right" vertical="center"/>
    </xf>
    <xf numFmtId="0" fontId="13" fillId="0" borderId="49" xfId="7" applyFont="1" applyFill="1" applyBorder="1"/>
    <xf numFmtId="0" fontId="7" fillId="2" borderId="30" xfId="7" applyFont="1" applyFill="1" applyBorder="1"/>
    <xf numFmtId="0" fontId="7" fillId="2" borderId="56" xfId="7" applyFont="1" applyFill="1" applyBorder="1"/>
    <xf numFmtId="4" fontId="7" fillId="2" borderId="31" xfId="2" applyNumberFormat="1" applyFont="1" applyFill="1" applyBorder="1" applyAlignment="1">
      <alignment horizontal="right" vertical="center"/>
    </xf>
    <xf numFmtId="9" fontId="7" fillId="2" borderId="31" xfId="2" applyFont="1" applyFill="1" applyBorder="1" applyAlignment="1">
      <alignment horizontal="center" vertical="center"/>
    </xf>
    <xf numFmtId="9" fontId="7" fillId="2" borderId="40" xfId="2" applyFont="1" applyFill="1" applyBorder="1" applyAlignment="1">
      <alignment horizontal="center" vertical="center"/>
    </xf>
    <xf numFmtId="9" fontId="13" fillId="2" borderId="48" xfId="2" applyNumberFormat="1" applyFont="1" applyFill="1" applyBorder="1" applyAlignment="1">
      <alignment horizontal="center" vertical="center"/>
    </xf>
    <xf numFmtId="0" fontId="10" fillId="2" borderId="9" xfId="6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0" fontId="6" fillId="2" borderId="35" xfId="3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7" xfId="6" applyFont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164" fontId="12" fillId="2" borderId="44" xfId="0" applyNumberFormat="1" applyFont="1" applyFill="1" applyBorder="1" applyAlignment="1">
      <alignment horizontal="center" vertical="center" wrapText="1"/>
    </xf>
    <xf numFmtId="164" fontId="12" fillId="2" borderId="22" xfId="0" applyNumberFormat="1" applyFont="1" applyFill="1" applyBorder="1" applyAlignment="1">
      <alignment horizontal="center" vertical="center" wrapText="1"/>
    </xf>
    <xf numFmtId="0" fontId="12" fillId="2" borderId="21" xfId="7" applyFont="1" applyFill="1" applyBorder="1" applyAlignment="1">
      <alignment horizontal="center" vertical="center"/>
    </xf>
    <xf numFmtId="0" fontId="12" fillId="2" borderId="17" xfId="7" applyFont="1" applyFill="1" applyBorder="1" applyAlignment="1">
      <alignment horizontal="center" vertical="center"/>
    </xf>
    <xf numFmtId="0" fontId="12" fillId="2" borderId="54" xfId="7" applyFont="1" applyFill="1" applyBorder="1" applyAlignment="1">
      <alignment horizontal="center" vertical="center" wrapText="1"/>
    </xf>
    <xf numFmtId="0" fontId="12" fillId="2" borderId="55" xfId="7" applyFont="1" applyFill="1" applyBorder="1" applyAlignment="1">
      <alignment horizontal="center" vertical="center" wrapText="1"/>
    </xf>
    <xf numFmtId="164" fontId="12" fillId="2" borderId="45" xfId="0" applyNumberFormat="1" applyFont="1" applyFill="1" applyBorder="1" applyAlignment="1">
      <alignment horizontal="center" vertical="center" wrapText="1"/>
    </xf>
    <xf numFmtId="164" fontId="12" fillId="2" borderId="23" xfId="0" applyNumberFormat="1" applyFont="1" applyFill="1" applyBorder="1" applyAlignment="1">
      <alignment horizontal="center" vertical="center" wrapText="1"/>
    </xf>
    <xf numFmtId="3" fontId="15" fillId="2" borderId="0" xfId="8" applyNumberFormat="1" applyFont="1" applyFill="1" applyAlignment="1">
      <alignment horizontal="center" vertical="center"/>
    </xf>
    <xf numFmtId="0" fontId="16" fillId="2" borderId="0" xfId="8" applyFont="1" applyFill="1"/>
    <xf numFmtId="0" fontId="15" fillId="2" borderId="31" xfId="8" applyFont="1" applyFill="1" applyBorder="1" applyAlignment="1">
      <alignment horizontal="center" vertical="center" wrapText="1"/>
    </xf>
    <xf numFmtId="1" fontId="18" fillId="2" borderId="69" xfId="9" applyNumberFormat="1" applyFont="1" applyFill="1" applyBorder="1" applyAlignment="1">
      <alignment horizontal="center" vertical="center"/>
    </xf>
    <xf numFmtId="1" fontId="19" fillId="2" borderId="69" xfId="9" applyNumberFormat="1" applyFont="1" applyFill="1" applyBorder="1" applyAlignment="1">
      <alignment horizontal="center" vertical="center" wrapText="1"/>
    </xf>
    <xf numFmtId="0" fontId="20" fillId="2" borderId="68" xfId="8" applyFont="1" applyFill="1" applyBorder="1" applyAlignment="1">
      <alignment horizontal="center" vertical="center" wrapText="1"/>
    </xf>
    <xf numFmtId="0" fontId="20" fillId="2" borderId="69" xfId="8" applyFont="1" applyFill="1" applyBorder="1" applyAlignment="1">
      <alignment horizontal="center" vertical="center" wrapText="1"/>
    </xf>
    <xf numFmtId="0" fontId="20" fillId="2" borderId="70" xfId="8" applyFont="1" applyFill="1" applyBorder="1" applyAlignment="1">
      <alignment horizontal="center" vertical="center" wrapText="1"/>
    </xf>
    <xf numFmtId="0" fontId="19" fillId="2" borderId="68" xfId="8" applyFont="1" applyFill="1" applyBorder="1" applyAlignment="1">
      <alignment horizontal="center" vertical="center" wrapText="1"/>
    </xf>
    <xf numFmtId="0" fontId="19" fillId="2" borderId="69" xfId="8" applyFont="1" applyFill="1" applyBorder="1" applyAlignment="1">
      <alignment horizontal="center" vertical="center" wrapText="1"/>
    </xf>
    <xf numFmtId="0" fontId="19" fillId="2" borderId="70" xfId="8" applyFont="1" applyFill="1" applyBorder="1" applyAlignment="1">
      <alignment horizontal="center" vertical="center" wrapText="1"/>
    </xf>
    <xf numFmtId="0" fontId="14" fillId="2" borderId="0" xfId="8" applyFont="1" applyFill="1"/>
    <xf numFmtId="1" fontId="18" fillId="2" borderId="72" xfId="9" applyNumberFormat="1" applyFont="1" applyFill="1" applyBorder="1" applyAlignment="1">
      <alignment horizontal="center" vertical="center"/>
    </xf>
    <xf numFmtId="1" fontId="19" fillId="2" borderId="72" xfId="9" applyNumberFormat="1" applyFont="1" applyFill="1" applyBorder="1" applyAlignment="1">
      <alignment horizontal="center" vertical="center" wrapText="1"/>
    </xf>
    <xf numFmtId="3" fontId="21" fillId="2" borderId="73" xfId="9" applyNumberFormat="1" applyFont="1" applyFill="1" applyBorder="1" applyAlignment="1">
      <alignment horizontal="center" vertical="center" wrapText="1"/>
    </xf>
    <xf numFmtId="3" fontId="21" fillId="2" borderId="74" xfId="9" applyNumberFormat="1" applyFont="1" applyFill="1" applyBorder="1" applyAlignment="1">
      <alignment horizontal="center" vertical="center" wrapText="1"/>
    </xf>
    <xf numFmtId="3" fontId="21" fillId="2" borderId="75" xfId="9" applyNumberFormat="1" applyFont="1" applyFill="1" applyBorder="1" applyAlignment="1">
      <alignment horizontal="center" vertical="center" wrapText="1"/>
    </xf>
    <xf numFmtId="3" fontId="18" fillId="2" borderId="73" xfId="9" applyNumberFormat="1" applyFont="1" applyFill="1" applyBorder="1" applyAlignment="1">
      <alignment horizontal="center" vertical="center" wrapText="1"/>
    </xf>
    <xf numFmtId="3" fontId="18" fillId="2" borderId="74" xfId="9" applyNumberFormat="1" applyFont="1" applyFill="1" applyBorder="1" applyAlignment="1">
      <alignment horizontal="center" vertical="center" wrapText="1"/>
    </xf>
    <xf numFmtId="3" fontId="18" fillId="2" borderId="75" xfId="9" applyNumberFormat="1" applyFont="1" applyFill="1" applyBorder="1" applyAlignment="1">
      <alignment horizontal="center" vertical="center" wrapText="1"/>
    </xf>
    <xf numFmtId="1" fontId="18" fillId="2" borderId="77" xfId="9" applyNumberFormat="1" applyFont="1" applyFill="1" applyBorder="1" applyAlignment="1">
      <alignment horizontal="center" vertical="center"/>
    </xf>
    <xf numFmtId="1" fontId="19" fillId="2" borderId="77" xfId="9" applyNumberFormat="1" applyFont="1" applyFill="1" applyBorder="1" applyAlignment="1">
      <alignment horizontal="center" vertical="center" wrapText="1"/>
    </xf>
    <xf numFmtId="3" fontId="21" fillId="2" borderId="78" xfId="9" applyNumberFormat="1" applyFont="1" applyFill="1" applyBorder="1" applyAlignment="1">
      <alignment horizontal="center" vertical="center" wrapText="1"/>
    </xf>
    <xf numFmtId="3" fontId="21" fillId="2" borderId="60" xfId="9" applyNumberFormat="1" applyFont="1" applyFill="1" applyBorder="1" applyAlignment="1">
      <alignment horizontal="center" vertical="center" wrapText="1"/>
    </xf>
    <xf numFmtId="3" fontId="21" fillId="2" borderId="56" xfId="9" applyNumberFormat="1" applyFont="1" applyFill="1" applyBorder="1" applyAlignment="1">
      <alignment horizontal="center" vertical="center" wrapText="1"/>
    </xf>
    <xf numFmtId="3" fontId="18" fillId="2" borderId="78" xfId="9" applyNumberFormat="1" applyFont="1" applyFill="1" applyBorder="1" applyAlignment="1">
      <alignment horizontal="center" vertical="center" wrapText="1"/>
    </xf>
    <xf numFmtId="3" fontId="18" fillId="2" borderId="60" xfId="9" applyNumberFormat="1" applyFont="1" applyFill="1" applyBorder="1" applyAlignment="1">
      <alignment horizontal="center" vertical="center" wrapText="1"/>
    </xf>
    <xf numFmtId="3" fontId="18" fillId="2" borderId="56" xfId="9" applyNumberFormat="1" applyFont="1" applyFill="1" applyBorder="1" applyAlignment="1">
      <alignment horizontal="center" vertical="center" wrapText="1"/>
    </xf>
    <xf numFmtId="1" fontId="18" fillId="2" borderId="79" xfId="9" applyNumberFormat="1" applyFont="1" applyFill="1" applyBorder="1" applyAlignment="1">
      <alignment horizontal="left" vertical="center" wrapText="1"/>
    </xf>
    <xf numFmtId="1" fontId="18" fillId="2" borderId="80" xfId="9" applyNumberFormat="1" applyFont="1" applyFill="1" applyBorder="1" applyAlignment="1">
      <alignment horizontal="right" vertical="center"/>
    </xf>
    <xf numFmtId="3" fontId="21" fillId="2" borderId="81" xfId="8" applyNumberFormat="1" applyFont="1" applyFill="1" applyBorder="1" applyAlignment="1">
      <alignment horizontal="right" vertical="center"/>
    </xf>
    <xf numFmtId="3" fontId="21" fillId="2" borderId="82" xfId="8" applyNumberFormat="1" applyFont="1" applyFill="1" applyBorder="1" applyAlignment="1">
      <alignment horizontal="right" vertical="center"/>
    </xf>
    <xf numFmtId="3" fontId="21" fillId="2" borderId="83" xfId="8" applyNumberFormat="1" applyFont="1" applyFill="1" applyBorder="1" applyAlignment="1">
      <alignment horizontal="right" vertical="center"/>
    </xf>
    <xf numFmtId="3" fontId="18" fillId="2" borderId="81" xfId="8" applyNumberFormat="1" applyFont="1" applyFill="1" applyBorder="1" applyAlignment="1">
      <alignment horizontal="right" vertical="center"/>
    </xf>
    <xf numFmtId="3" fontId="18" fillId="2" borderId="82" xfId="8" applyNumberFormat="1" applyFont="1" applyFill="1" applyBorder="1" applyAlignment="1">
      <alignment horizontal="right" vertical="center"/>
    </xf>
    <xf numFmtId="3" fontId="18" fillId="2" borderId="83" xfId="8" applyNumberFormat="1" applyFont="1" applyFill="1" applyBorder="1" applyAlignment="1">
      <alignment horizontal="right" vertical="center"/>
    </xf>
    <xf numFmtId="0" fontId="14" fillId="2" borderId="0" xfId="8" applyFont="1" applyFill="1" applyAlignment="1">
      <alignment horizontal="right"/>
    </xf>
    <xf numFmtId="49" fontId="22" fillId="2" borderId="71" xfId="8" applyNumberFormat="1" applyFont="1" applyFill="1" applyBorder="1" applyAlignment="1">
      <alignment horizontal="left"/>
    </xf>
    <xf numFmtId="49" fontId="22" fillId="2" borderId="84" xfId="8" applyNumberFormat="1" applyFont="1" applyFill="1" applyBorder="1" applyAlignment="1">
      <alignment horizontal="left"/>
    </xf>
    <xf numFmtId="49" fontId="22" fillId="2" borderId="85" xfId="8" applyNumberFormat="1" applyFont="1" applyFill="1" applyBorder="1" applyAlignment="1">
      <alignment horizontal="left"/>
    </xf>
    <xf numFmtId="3" fontId="23" fillId="2" borderId="86" xfId="8" applyNumberFormat="1" applyFont="1" applyFill="1" applyBorder="1" applyAlignment="1">
      <alignment vertical="center"/>
    </xf>
    <xf numFmtId="3" fontId="23" fillId="2" borderId="87" xfId="8" applyNumberFormat="1" applyFont="1" applyFill="1" applyBorder="1" applyAlignment="1">
      <alignment vertical="center"/>
    </xf>
    <xf numFmtId="3" fontId="23" fillId="2" borderId="88" xfId="8" applyNumberFormat="1" applyFont="1" applyFill="1" applyBorder="1" applyAlignment="1">
      <alignment vertical="center"/>
    </xf>
    <xf numFmtId="3" fontId="16" fillId="2" borderId="0" xfId="8" applyNumberFormat="1" applyFont="1" applyFill="1"/>
    <xf numFmtId="0" fontId="16" fillId="2" borderId="0" xfId="8" applyFont="1" applyFill="1" applyAlignment="1">
      <alignment vertical="center"/>
    </xf>
    <xf numFmtId="3" fontId="23" fillId="2" borderId="71" xfId="8" applyNumberFormat="1" applyFont="1" applyFill="1" applyBorder="1" applyAlignment="1">
      <alignment vertical="center"/>
    </xf>
    <xf numFmtId="3" fontId="23" fillId="2" borderId="72" xfId="8" applyNumberFormat="1" applyFont="1" applyFill="1" applyBorder="1" applyAlignment="1">
      <alignment vertical="center"/>
    </xf>
    <xf numFmtId="3" fontId="23" fillId="2" borderId="89" xfId="8" applyNumberFormat="1" applyFont="1" applyFill="1" applyBorder="1" applyAlignment="1">
      <alignment vertical="center"/>
    </xf>
    <xf numFmtId="49" fontId="17" fillId="2" borderId="71" xfId="8" applyNumberFormat="1" applyFont="1" applyFill="1" applyBorder="1" applyAlignment="1">
      <alignment horizontal="left"/>
    </xf>
    <xf numFmtId="49" fontId="17" fillId="2" borderId="84" xfId="8" applyNumberFormat="1" applyFont="1" applyFill="1" applyBorder="1" applyAlignment="1">
      <alignment horizontal="left"/>
    </xf>
    <xf numFmtId="1" fontId="17" fillId="2" borderId="71" xfId="8" applyNumberFormat="1" applyFont="1" applyFill="1" applyBorder="1" applyAlignment="1">
      <alignment horizontal="left"/>
    </xf>
    <xf numFmtId="1" fontId="17" fillId="2" borderId="84" xfId="8" applyNumberFormat="1" applyFont="1" applyFill="1" applyBorder="1" applyAlignment="1">
      <alignment horizontal="left"/>
    </xf>
    <xf numFmtId="1" fontId="17" fillId="2" borderId="71" xfId="8" quotePrefix="1" applyNumberFormat="1" applyFont="1" applyFill="1" applyBorder="1" applyAlignment="1">
      <alignment horizontal="left"/>
    </xf>
    <xf numFmtId="1" fontId="17" fillId="2" borderId="84" xfId="8" quotePrefix="1" applyNumberFormat="1" applyFont="1" applyFill="1" applyBorder="1" applyAlignment="1">
      <alignment horizontal="left"/>
    </xf>
    <xf numFmtId="1" fontId="17" fillId="2" borderId="0" xfId="8" applyNumberFormat="1" applyFont="1" applyFill="1" applyBorder="1" applyAlignment="1">
      <alignment horizontal="left"/>
    </xf>
    <xf numFmtId="1" fontId="17" fillId="2" borderId="0" xfId="8" applyNumberFormat="1" applyFont="1" applyFill="1" applyBorder="1" applyAlignment="1">
      <alignment horizontal="center"/>
    </xf>
    <xf numFmtId="1" fontId="17" fillId="2" borderId="0" xfId="8" applyNumberFormat="1" applyFont="1" applyFill="1" applyBorder="1" applyAlignment="1"/>
    <xf numFmtId="3" fontId="23" fillId="2" borderId="0" xfId="8" applyNumberFormat="1" applyFont="1" applyFill="1"/>
    <xf numFmtId="0" fontId="18" fillId="2" borderId="0" xfId="8" applyFont="1" applyFill="1"/>
    <xf numFmtId="0" fontId="17" fillId="2" borderId="0" xfId="8" applyFont="1" applyFill="1"/>
    <xf numFmtId="3" fontId="17" fillId="2" borderId="86" xfId="8" applyNumberFormat="1" applyFont="1" applyFill="1" applyBorder="1" applyAlignment="1">
      <alignment vertical="center"/>
    </xf>
    <xf numFmtId="3" fontId="17" fillId="2" borderId="87" xfId="8" applyNumberFormat="1" applyFont="1" applyFill="1" applyBorder="1" applyAlignment="1">
      <alignment vertical="center"/>
    </xf>
    <xf numFmtId="3" fontId="17" fillId="2" borderId="88" xfId="8" applyNumberFormat="1" applyFont="1" applyFill="1" applyBorder="1" applyAlignment="1">
      <alignment vertical="center"/>
    </xf>
    <xf numFmtId="3" fontId="17" fillId="2" borderId="71" xfId="8" applyNumberFormat="1" applyFont="1" applyFill="1" applyBorder="1" applyAlignment="1">
      <alignment vertical="center"/>
    </xf>
    <xf numFmtId="3" fontId="17" fillId="2" borderId="72" xfId="8" applyNumberFormat="1" applyFont="1" applyFill="1" applyBorder="1" applyAlignment="1">
      <alignment vertical="center"/>
    </xf>
    <xf numFmtId="3" fontId="17" fillId="2" borderId="89" xfId="8" applyNumberFormat="1" applyFont="1" applyFill="1" applyBorder="1" applyAlignment="1">
      <alignment vertical="center"/>
    </xf>
    <xf numFmtId="1" fontId="17" fillId="2" borderId="76" xfId="8" applyNumberFormat="1" applyFont="1" applyFill="1" applyBorder="1" applyAlignment="1">
      <alignment horizontal="left"/>
    </xf>
    <xf numFmtId="1" fontId="17" fillId="2" borderId="90" xfId="8" applyNumberFormat="1" applyFont="1" applyFill="1" applyBorder="1" applyAlignment="1">
      <alignment horizontal="left"/>
    </xf>
    <xf numFmtId="3" fontId="23" fillId="2" borderId="76" xfId="8" applyNumberFormat="1" applyFont="1" applyFill="1" applyBorder="1" applyAlignment="1">
      <alignment vertical="center"/>
    </xf>
    <xf numFmtId="3" fontId="23" fillId="2" borderId="77" xfId="8" applyNumberFormat="1" applyFont="1" applyFill="1" applyBorder="1" applyAlignment="1">
      <alignment vertical="center"/>
    </xf>
    <xf numFmtId="3" fontId="23" fillId="2" borderId="91" xfId="8" applyNumberFormat="1" applyFont="1" applyFill="1" applyBorder="1" applyAlignment="1">
      <alignment vertical="center"/>
    </xf>
    <xf numFmtId="3" fontId="17" fillId="2" borderId="76" xfId="8" applyNumberFormat="1" applyFont="1" applyFill="1" applyBorder="1" applyAlignment="1">
      <alignment vertical="center"/>
    </xf>
    <xf numFmtId="3" fontId="17" fillId="2" borderId="77" xfId="8" applyNumberFormat="1" applyFont="1" applyFill="1" applyBorder="1" applyAlignment="1">
      <alignment vertical="center"/>
    </xf>
    <xf numFmtId="3" fontId="17" fillId="2" borderId="91" xfId="8" applyNumberFormat="1" applyFont="1" applyFill="1" applyBorder="1" applyAlignment="1">
      <alignment vertical="center"/>
    </xf>
    <xf numFmtId="1" fontId="19" fillId="2" borderId="68" xfId="9" applyNumberFormat="1" applyFont="1" applyFill="1" applyBorder="1" applyAlignment="1">
      <alignment horizontal="center" vertical="center" wrapText="1"/>
    </xf>
    <xf numFmtId="1" fontId="19" fillId="2" borderId="71" xfId="9" applyNumberFormat="1" applyFont="1" applyFill="1" applyBorder="1" applyAlignment="1">
      <alignment horizontal="center" vertical="center"/>
    </xf>
    <xf numFmtId="1" fontId="19" fillId="2" borderId="76" xfId="9" applyNumberFormat="1" applyFont="1" applyFill="1" applyBorder="1" applyAlignment="1">
      <alignment horizontal="center" vertical="center"/>
    </xf>
  </cellXfs>
  <cellStyles count="10">
    <cellStyle name="Comma" xfId="1" builtinId="3"/>
    <cellStyle name="Normal" xfId="0" builtinId="0"/>
    <cellStyle name="Normal 2" xfId="5"/>
    <cellStyle name="Normal 3" xfId="3"/>
    <cellStyle name="Normal 3 2" xfId="4"/>
    <cellStyle name="Normal 3 2 2" xfId="6"/>
    <cellStyle name="Normal 3 2 2 2" xfId="7"/>
    <cellStyle name="Normal 3 2 2 3" xfId="8"/>
    <cellStyle name="Normal_Payments and Expenditures of Medical care11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8"/>
  <sheetViews>
    <sheetView tabSelected="1" zoomScale="96" zoomScaleNormal="96" zoomScaleSheetLayoutView="87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H10" sqref="H10"/>
    </sheetView>
  </sheetViews>
  <sheetFormatPr defaultColWidth="9.140625" defaultRowHeight="11.25" x14ac:dyDescent="0.2"/>
  <cols>
    <col min="1" max="1" width="35.28515625" style="1" customWidth="1"/>
    <col min="2" max="28" width="8.5703125" style="23" customWidth="1"/>
    <col min="29" max="30" width="8.5703125" style="23" hidden="1" customWidth="1"/>
    <col min="31" max="33" width="8.5703125" style="23" customWidth="1"/>
    <col min="34" max="35" width="8.5703125" style="23" hidden="1" customWidth="1"/>
    <col min="36" max="68" width="8.5703125" style="23" customWidth="1"/>
    <col min="69" max="71" width="8.5703125" style="267" customWidth="1"/>
    <col min="72" max="80" width="8.5703125" style="23" customWidth="1"/>
    <col min="81" max="81" width="7.85546875" style="1" customWidth="1"/>
    <col min="82" max="82" width="6.28515625" style="1" customWidth="1"/>
    <col min="83" max="16384" width="9.140625" style="1"/>
  </cols>
  <sheetData>
    <row r="1" spans="1:83" ht="39" customHeight="1" x14ac:dyDescent="0.2">
      <c r="A1" s="271" t="s">
        <v>246</v>
      </c>
      <c r="B1" s="273" t="s">
        <v>0</v>
      </c>
      <c r="C1" s="274"/>
      <c r="D1" s="275"/>
      <c r="E1" s="273" t="s">
        <v>1</v>
      </c>
      <c r="F1" s="274"/>
      <c r="G1" s="275"/>
      <c r="H1" s="273" t="s">
        <v>2</v>
      </c>
      <c r="I1" s="274"/>
      <c r="J1" s="275"/>
      <c r="K1" s="273" t="s">
        <v>3</v>
      </c>
      <c r="L1" s="274"/>
      <c r="M1" s="274"/>
      <c r="N1" s="273" t="s">
        <v>4</v>
      </c>
      <c r="O1" s="274"/>
      <c r="P1" s="275"/>
      <c r="Q1" s="273" t="s">
        <v>89</v>
      </c>
      <c r="R1" s="274"/>
      <c r="S1" s="275"/>
      <c r="T1" s="273" t="s">
        <v>5</v>
      </c>
      <c r="U1" s="274"/>
      <c r="V1" s="275"/>
      <c r="W1" s="273" t="s">
        <v>6</v>
      </c>
      <c r="X1" s="274"/>
      <c r="Y1" s="275"/>
      <c r="Z1" s="273" t="s">
        <v>7</v>
      </c>
      <c r="AA1" s="274"/>
      <c r="AB1" s="275"/>
      <c r="AC1" s="268" t="s">
        <v>8</v>
      </c>
      <c r="AD1" s="269"/>
      <c r="AE1" s="269"/>
      <c r="AF1" s="269"/>
      <c r="AG1" s="270"/>
      <c r="AH1" s="268" t="s">
        <v>9</v>
      </c>
      <c r="AI1" s="269"/>
      <c r="AJ1" s="269"/>
      <c r="AK1" s="269"/>
      <c r="AL1" s="270"/>
      <c r="AM1" s="273" t="s">
        <v>10</v>
      </c>
      <c r="AN1" s="274"/>
      <c r="AO1" s="275"/>
      <c r="AP1" s="273" t="s">
        <v>11</v>
      </c>
      <c r="AQ1" s="274"/>
      <c r="AR1" s="275"/>
      <c r="AS1" s="274" t="s">
        <v>12</v>
      </c>
      <c r="AT1" s="274"/>
      <c r="AU1" s="274"/>
      <c r="AV1" s="273" t="s">
        <v>13</v>
      </c>
      <c r="AW1" s="274"/>
      <c r="AX1" s="275"/>
      <c r="AY1" s="273" t="s">
        <v>14</v>
      </c>
      <c r="AZ1" s="274"/>
      <c r="BA1" s="275"/>
      <c r="BB1" s="273" t="s">
        <v>15</v>
      </c>
      <c r="BC1" s="274"/>
      <c r="BD1" s="275"/>
      <c r="BE1" s="274" t="s">
        <v>16</v>
      </c>
      <c r="BF1" s="274"/>
      <c r="BG1" s="274"/>
      <c r="BH1" s="273" t="s">
        <v>17</v>
      </c>
      <c r="BI1" s="274"/>
      <c r="BJ1" s="275"/>
      <c r="BK1" s="274" t="s">
        <v>18</v>
      </c>
      <c r="BL1" s="274"/>
      <c r="BM1" s="274"/>
      <c r="BN1" s="273" t="s">
        <v>19</v>
      </c>
      <c r="BO1" s="274"/>
      <c r="BP1" s="275"/>
      <c r="BQ1" s="274" t="s">
        <v>20</v>
      </c>
      <c r="BR1" s="274"/>
      <c r="BS1" s="274"/>
      <c r="BT1" s="273" t="s">
        <v>21</v>
      </c>
      <c r="BU1" s="274"/>
      <c r="BV1" s="275"/>
      <c r="BW1" s="274" t="s">
        <v>22</v>
      </c>
      <c r="BX1" s="274"/>
      <c r="BY1" s="274"/>
      <c r="BZ1" s="273" t="s">
        <v>23</v>
      </c>
      <c r="CA1" s="274"/>
      <c r="CB1" s="276"/>
    </row>
    <row r="2" spans="1:83" s="139" customFormat="1" ht="54" customHeight="1" x14ac:dyDescent="0.2">
      <c r="A2" s="272"/>
      <c r="B2" s="3" t="s">
        <v>241</v>
      </c>
      <c r="C2" s="266" t="s">
        <v>244</v>
      </c>
      <c r="D2" s="180" t="s">
        <v>245</v>
      </c>
      <c r="E2" s="3" t="s">
        <v>241</v>
      </c>
      <c r="F2" s="4" t="s">
        <v>244</v>
      </c>
      <c r="G2" s="2" t="s">
        <v>245</v>
      </c>
      <c r="H2" s="3" t="s">
        <v>24</v>
      </c>
      <c r="I2" s="4" t="s">
        <v>247</v>
      </c>
      <c r="J2" s="2" t="s">
        <v>248</v>
      </c>
      <c r="K2" s="3" t="s">
        <v>241</v>
      </c>
      <c r="L2" s="4" t="s">
        <v>244</v>
      </c>
      <c r="M2" s="2" t="s">
        <v>245</v>
      </c>
      <c r="N2" s="3" t="s">
        <v>24</v>
      </c>
      <c r="O2" s="4" t="s">
        <v>247</v>
      </c>
      <c r="P2" s="2" t="s">
        <v>248</v>
      </c>
      <c r="Q2" s="3" t="s">
        <v>241</v>
      </c>
      <c r="R2" s="4" t="s">
        <v>244</v>
      </c>
      <c r="S2" s="2" t="s">
        <v>245</v>
      </c>
      <c r="T2" s="3" t="s">
        <v>24</v>
      </c>
      <c r="U2" s="4" t="s">
        <v>247</v>
      </c>
      <c r="V2" s="2" t="s">
        <v>248</v>
      </c>
      <c r="W2" s="3" t="s">
        <v>241</v>
      </c>
      <c r="X2" s="4" t="s">
        <v>244</v>
      </c>
      <c r="Y2" s="2" t="s">
        <v>245</v>
      </c>
      <c r="Z2" s="3" t="s">
        <v>24</v>
      </c>
      <c r="AA2" s="4" t="s">
        <v>247</v>
      </c>
      <c r="AB2" s="2" t="s">
        <v>248</v>
      </c>
      <c r="AC2" s="5" t="s">
        <v>241</v>
      </c>
      <c r="AD2" s="6" t="s">
        <v>244</v>
      </c>
      <c r="AE2" s="3" t="s">
        <v>24</v>
      </c>
      <c r="AF2" s="4" t="s">
        <v>247</v>
      </c>
      <c r="AG2" s="2" t="s">
        <v>248</v>
      </c>
      <c r="AH2" s="5" t="s">
        <v>241</v>
      </c>
      <c r="AI2" s="6" t="s">
        <v>244</v>
      </c>
      <c r="AJ2" s="3" t="s">
        <v>24</v>
      </c>
      <c r="AK2" s="4" t="s">
        <v>247</v>
      </c>
      <c r="AL2" s="2" t="s">
        <v>248</v>
      </c>
      <c r="AM2" s="3" t="s">
        <v>24</v>
      </c>
      <c r="AN2" s="4" t="s">
        <v>247</v>
      </c>
      <c r="AO2" s="2" t="s">
        <v>248</v>
      </c>
      <c r="AP2" s="3" t="s">
        <v>24</v>
      </c>
      <c r="AQ2" s="4" t="s">
        <v>247</v>
      </c>
      <c r="AR2" s="2" t="s">
        <v>248</v>
      </c>
      <c r="AS2" s="7" t="s">
        <v>24</v>
      </c>
      <c r="AT2" s="4" t="s">
        <v>247</v>
      </c>
      <c r="AU2" s="2" t="s">
        <v>248</v>
      </c>
      <c r="AV2" s="8" t="s">
        <v>241</v>
      </c>
      <c r="AW2" s="4" t="s">
        <v>244</v>
      </c>
      <c r="AX2" s="2" t="s">
        <v>245</v>
      </c>
      <c r="AY2" s="8" t="s">
        <v>241</v>
      </c>
      <c r="AZ2" s="4" t="s">
        <v>244</v>
      </c>
      <c r="BA2" s="2" t="s">
        <v>245</v>
      </c>
      <c r="BB2" s="8" t="s">
        <v>241</v>
      </c>
      <c r="BC2" s="4" t="s">
        <v>244</v>
      </c>
      <c r="BD2" s="2" t="s">
        <v>245</v>
      </c>
      <c r="BE2" s="3" t="s">
        <v>24</v>
      </c>
      <c r="BF2" s="4" t="s">
        <v>247</v>
      </c>
      <c r="BG2" s="2" t="s">
        <v>248</v>
      </c>
      <c r="BH2" s="3" t="s">
        <v>24</v>
      </c>
      <c r="BI2" s="4" t="s">
        <v>247</v>
      </c>
      <c r="BJ2" s="2" t="s">
        <v>248</v>
      </c>
      <c r="BK2" s="7" t="s">
        <v>241</v>
      </c>
      <c r="BL2" s="4" t="s">
        <v>244</v>
      </c>
      <c r="BM2" s="138" t="s">
        <v>245</v>
      </c>
      <c r="BN2" s="3" t="s">
        <v>241</v>
      </c>
      <c r="BO2" s="4" t="s">
        <v>244</v>
      </c>
      <c r="BP2" s="2" t="s">
        <v>245</v>
      </c>
      <c r="BQ2" s="3" t="s">
        <v>24</v>
      </c>
      <c r="BR2" s="4" t="s">
        <v>247</v>
      </c>
      <c r="BS2" s="2" t="s">
        <v>248</v>
      </c>
      <c r="BT2" s="3" t="s">
        <v>24</v>
      </c>
      <c r="BU2" s="4" t="s">
        <v>247</v>
      </c>
      <c r="BV2" s="2" t="s">
        <v>248</v>
      </c>
      <c r="BW2" s="7" t="s">
        <v>24</v>
      </c>
      <c r="BX2" s="4" t="s">
        <v>247</v>
      </c>
      <c r="BY2" s="2" t="s">
        <v>248</v>
      </c>
      <c r="BZ2" s="3" t="s">
        <v>24</v>
      </c>
      <c r="CA2" s="4" t="s">
        <v>247</v>
      </c>
      <c r="CB2" s="181" t="s">
        <v>248</v>
      </c>
    </row>
    <row r="3" spans="1:83" s="179" customFormat="1" ht="16.5" hidden="1" customHeight="1" x14ac:dyDescent="0.25">
      <c r="A3" s="169" t="s">
        <v>25</v>
      </c>
      <c r="B3" s="170">
        <f>SUBTOTAL(9,B7:B68)</f>
        <v>746316.20739619422</v>
      </c>
      <c r="C3" s="171">
        <f t="shared" ref="C3:D3" si="0">SUBTOTAL(9,C7:C68)</f>
        <v>513102.76563895622</v>
      </c>
      <c r="D3" s="172">
        <f t="shared" si="0"/>
        <v>1029115.5805646792</v>
      </c>
      <c r="E3" s="170">
        <f>SUBTOTAL(9,E7:E68)</f>
        <v>766333.25729984546</v>
      </c>
      <c r="F3" s="171">
        <f t="shared" ref="F3:G3" si="1">SUBTOTAL(9,F7:F68)</f>
        <v>506369.7953403545</v>
      </c>
      <c r="G3" s="172">
        <f t="shared" si="1"/>
        <v>1023106.9043639223</v>
      </c>
      <c r="H3" s="9">
        <f t="shared" ref="H3:H5" si="2">IF(G3=0,"0",(D3/G3))</f>
        <v>1.0058729700436266</v>
      </c>
      <c r="I3" s="10">
        <f t="shared" ref="I3:I67" si="3">H3-IF(E3=0,"0",(B3/E3))</f>
        <v>3.1993524923602412E-2</v>
      </c>
      <c r="J3" s="11">
        <f t="shared" ref="J3:J6" si="4">H3-IF(F3=0,"0",(C3/F3))</f>
        <v>-7.4235779743612174E-3</v>
      </c>
      <c r="K3" s="173">
        <f>SUBTOTAL(9,K7:K68)</f>
        <v>362991.0295200001</v>
      </c>
      <c r="L3" s="174">
        <f t="shared" ref="L3:M3" si="5">SUBTOTAL(9,L7:L68)</f>
        <v>261833.10527</v>
      </c>
      <c r="M3" s="174">
        <f t="shared" si="5"/>
        <v>533146.64237300016</v>
      </c>
      <c r="N3" s="12">
        <f t="shared" ref="N3:N6" si="6">IF(G3=0,"0",(M3/G3))</f>
        <v>0.521105507253383</v>
      </c>
      <c r="O3" s="13">
        <f t="shared" ref="O3:O6" si="7">N3-IF(E3=0,"0",(K3/E3))</f>
        <v>4.7432955446106373E-2</v>
      </c>
      <c r="P3" s="14">
        <f t="shared" ref="P3:P6" si="8">N3-IF(F3=0,"0",(L3/F3))</f>
        <v>4.0266694565711525E-3</v>
      </c>
      <c r="Q3" s="174">
        <f>SUBTOTAL(9,Q7:Q68)</f>
        <v>81045.164000000004</v>
      </c>
      <c r="R3" s="174">
        <f t="shared" ref="R3:S3" si="9">SUBTOTAL(9,R7:R68)</f>
        <v>46771.855759999991</v>
      </c>
      <c r="S3" s="175">
        <f t="shared" si="9"/>
        <v>90787.01475000006</v>
      </c>
      <c r="T3" s="12">
        <f t="shared" ref="T3:T6" si="10">S3/G3</f>
        <v>8.8736586922403216E-2</v>
      </c>
      <c r="U3" s="13">
        <f t="shared" ref="U3:U6" si="11">T3-Q3/E3</f>
        <v>-1.7020488381310539E-2</v>
      </c>
      <c r="V3" s="14">
        <f t="shared" ref="V3:V6" si="12">T3-R3/F3</f>
        <v>-3.6304069038428227E-3</v>
      </c>
      <c r="W3" s="176">
        <f>SUBTOTAL(9,W7:W68)</f>
        <v>257328.74200000014</v>
      </c>
      <c r="X3" s="177">
        <f t="shared" ref="X3:Y3" si="13">SUBTOTAL(9,X7:X68)</f>
        <v>159331.34027999997</v>
      </c>
      <c r="Y3" s="178">
        <f t="shared" si="13"/>
        <v>323307.9327200001</v>
      </c>
      <c r="Z3" s="12">
        <f t="shared" ref="Z3:Z6" si="14">Y3/G3</f>
        <v>0.31600601202178813</v>
      </c>
      <c r="AA3" s="13">
        <f t="shared" ref="AA3:AA6" si="15">Z3-W3/E3</f>
        <v>-1.9786203112774903E-2</v>
      </c>
      <c r="AB3" s="14">
        <f t="shared" ref="AB3:AB6" si="16">Z3-X3/F3</f>
        <v>1.3518961045738687E-3</v>
      </c>
      <c r="AC3" s="173">
        <f>SUBTOTAL(9,AC7:AC68)</f>
        <v>529677.04732999986</v>
      </c>
      <c r="AD3" s="174">
        <f t="shared" ref="AD3:AE3" si="17">SUBTOTAL(9,AD7:AD68)</f>
        <v>582055.10072899994</v>
      </c>
      <c r="AE3" s="174">
        <f t="shared" si="17"/>
        <v>565559.94292999979</v>
      </c>
      <c r="AF3" s="174">
        <f t="shared" ref="AF3:AG3" si="18">SUBTOTAL(9,AF7:AF68)</f>
        <v>35882.895599999974</v>
      </c>
      <c r="AG3" s="174">
        <f t="shared" si="18"/>
        <v>-16495.157799000037</v>
      </c>
      <c r="AH3" s="173">
        <f>SUBTOTAL(9,AH7:AH68)</f>
        <v>129891.99890999997</v>
      </c>
      <c r="AI3" s="174">
        <f t="shared" ref="AI3:AL3" si="19">SUBTOTAL(9,AI7:AI68)</f>
        <v>76452.439459999994</v>
      </c>
      <c r="AJ3" s="174">
        <f t="shared" si="19"/>
        <v>106845.00317000004</v>
      </c>
      <c r="AK3" s="174">
        <f t="shared" si="19"/>
        <v>-23046.995739999998</v>
      </c>
      <c r="AL3" s="175">
        <f t="shared" si="19"/>
        <v>30392.563710000009</v>
      </c>
      <c r="AM3" s="12">
        <f>IF(D3=0,"0",(AE3/D3))</f>
        <v>0.5495592075475868</v>
      </c>
      <c r="AN3" s="13">
        <f t="shared" ref="AN3:AN6" si="20">AM3-IF(B3=0,"0",(AC3/B3))</f>
        <v>-0.16016281387008835</v>
      </c>
      <c r="AO3" s="14">
        <f t="shared" ref="AO3:AO6" si="21">AM3-IF(C3=0,"0",(AD3/C3))</f>
        <v>-0.58482388236653371</v>
      </c>
      <c r="AP3" s="12">
        <f t="shared" ref="AP3:AP67" si="22">IF(D3=0,"0",(AJ3/D3))</f>
        <v>0.10382216068614356</v>
      </c>
      <c r="AQ3" s="13">
        <f t="shared" ref="AQ3:AQ6" si="23">AP3-IF(B3=0,"0",(AH3/B3))</f>
        <v>-7.0222028121141256E-2</v>
      </c>
      <c r="AR3" s="14">
        <f>AP3-IF(C3=0,"0",(AI3/C3))</f>
        <v>-4.5178087567820463E-2</v>
      </c>
      <c r="AS3" s="15">
        <f t="shared" ref="AS3:AS67" si="24">AJ3/G3</f>
        <v>0.10443190512571787</v>
      </c>
      <c r="AT3" s="13">
        <f t="shared" ref="AT3:AT6" si="25">AS3-AH3/E3</f>
        <v>-6.5066152896285395E-2</v>
      </c>
      <c r="AU3" s="13">
        <f t="shared" ref="AU3:AU67" si="26">AS3-AI3/F3</f>
        <v>-4.6549532083847101E-2</v>
      </c>
      <c r="AV3" s="176">
        <f>SUBTOTAL(9,AV7:AV68)</f>
        <v>414293</v>
      </c>
      <c r="AW3" s="177">
        <f t="shared" ref="AW3:AX3" si="27">SUBTOTAL(9,AW7:AW68)</f>
        <v>202146</v>
      </c>
      <c r="AX3" s="178">
        <f t="shared" si="27"/>
        <v>413100</v>
      </c>
      <c r="AY3" s="176">
        <f>SUBTOTAL(9,AY7:AY68)</f>
        <v>7854.8928194455739</v>
      </c>
      <c r="AZ3" s="177">
        <f t="shared" ref="AZ3:BA3" si="28">SUBTOTAL(9,AZ7:AZ68)</f>
        <v>7911.4606067588338</v>
      </c>
      <c r="BA3" s="178">
        <f t="shared" si="28"/>
        <v>7951.9443625000004</v>
      </c>
      <c r="BB3" s="176">
        <f>SUBTOTAL(9,BB7:BB68)</f>
        <v>12903.434209152145</v>
      </c>
      <c r="BC3" s="177">
        <f t="shared" ref="BC3:BD3" si="29">SUBTOTAL(9,BC7:BC68)</f>
        <v>12449.435241935484</v>
      </c>
      <c r="BD3" s="178">
        <f t="shared" si="29"/>
        <v>12401.385474866667</v>
      </c>
      <c r="BE3" s="16">
        <f t="shared" ref="BE3:BE6" si="30">(AX3-AW3)/BA3/3</f>
        <v>8.8428687116584435</v>
      </c>
      <c r="BF3" s="17">
        <f t="shared" ref="BF3:BF6" si="31">BE3-AV3/AY3/6</f>
        <v>5.2318042094114503E-2</v>
      </c>
      <c r="BG3" s="17">
        <f t="shared" ref="BG3:BG6" si="32">BE3-AW3/AZ3/3</f>
        <v>0.32585733421001883</v>
      </c>
      <c r="BH3" s="18">
        <f t="shared" ref="BH3:BH6" si="33">(AX3-AW3)/BD3/3</f>
        <v>5.6701729127370761</v>
      </c>
      <c r="BI3" s="17">
        <f t="shared" ref="BI3:BI6" si="34">BH3-AV3/BB3/6</f>
        <v>0.31897475772510386</v>
      </c>
      <c r="BJ3" s="19">
        <f t="shared" ref="BJ3:BJ6" si="35">BH3-AW3/BC3/3</f>
        <v>0.25771855713497516</v>
      </c>
      <c r="BK3" s="177">
        <f>SUBTOTAL(1,BK7:BK68)</f>
        <v>353.87096774193549</v>
      </c>
      <c r="BL3" s="177">
        <f t="shared" ref="BL3:BM3" si="36">SUBTOTAL(1,BL7:BL68)</f>
        <v>352.29462365591399</v>
      </c>
      <c r="BM3" s="177">
        <f t="shared" si="36"/>
        <v>353.79166666666669</v>
      </c>
      <c r="BN3" s="176">
        <f>SUBTOTAL(9,BN7:BN68)</f>
        <v>2115248</v>
      </c>
      <c r="BO3" s="177">
        <f t="shared" ref="BO3:BP3" si="37">SUBTOTAL(9,BO7:BO68)</f>
        <v>1076798</v>
      </c>
      <c r="BP3" s="178">
        <f t="shared" si="37"/>
        <v>2273233</v>
      </c>
      <c r="BQ3" s="20">
        <f t="shared" ref="BQ3:CB3" si="38">SUBTOTAL(1,BQ7:BQ68)</f>
        <v>441.82857146322345</v>
      </c>
      <c r="BR3" s="17">
        <f t="shared" si="38"/>
        <v>78.750313192331404</v>
      </c>
      <c r="BS3" s="19">
        <f t="shared" si="38"/>
        <v>-7.9125689671284913</v>
      </c>
      <c r="BT3" s="177">
        <f t="shared" si="38"/>
        <v>2594.5832932798603</v>
      </c>
      <c r="BU3" s="177">
        <f t="shared" si="38"/>
        <v>717.60779274176355</v>
      </c>
      <c r="BV3" s="177">
        <f t="shared" si="38"/>
        <v>69.005012725879254</v>
      </c>
      <c r="BW3" s="16">
        <f t="shared" si="38"/>
        <v>7.26642202924159</v>
      </c>
      <c r="BX3" s="17">
        <f t="shared" si="38"/>
        <v>0.53962948887329065</v>
      </c>
      <c r="BY3" s="17">
        <f t="shared" si="38"/>
        <v>0.52312363863573441</v>
      </c>
      <c r="BZ3" s="21">
        <f t="shared" si="38"/>
        <v>0.57906325886341703</v>
      </c>
      <c r="CA3" s="22">
        <f t="shared" si="38"/>
        <v>3.90938667800107E-2</v>
      </c>
      <c r="CB3" s="182">
        <f t="shared" si="38"/>
        <v>1.9102902673345766E-2</v>
      </c>
    </row>
    <row r="4" spans="1:83" s="23" customFormat="1" ht="11.25" hidden="1" customHeight="1" x14ac:dyDescent="0.2">
      <c r="A4" s="24" t="s">
        <v>26</v>
      </c>
      <c r="B4" s="25">
        <f>SUBTOTAL(9,B7:B28)</f>
        <v>460089.47276189737</v>
      </c>
      <c r="C4" s="26">
        <f t="shared" ref="C4:D4" si="39">SUBTOTAL(9,C7:C28)</f>
        <v>294419.23505523562</v>
      </c>
      <c r="D4" s="27">
        <f t="shared" si="39"/>
        <v>600348.79432523577</v>
      </c>
      <c r="E4" s="25">
        <f>SUBTOTAL(9,E7:E28)</f>
        <v>485614.27666984533</v>
      </c>
      <c r="F4" s="26">
        <f t="shared" ref="F4:G4" si="40">SUBTOTAL(9,F7:F28)</f>
        <v>300113.73671035439</v>
      </c>
      <c r="G4" s="27">
        <f t="shared" si="40"/>
        <v>608708.65591092221</v>
      </c>
      <c r="H4" s="28">
        <f t="shared" si="2"/>
        <v>0.98626623507895406</v>
      </c>
      <c r="I4" s="29">
        <f t="shared" si="3"/>
        <v>3.882812449247619E-2</v>
      </c>
      <c r="J4" s="30">
        <f t="shared" si="4"/>
        <v>5.2407136134525745E-3</v>
      </c>
      <c r="K4" s="31">
        <f>SUBTOTAL(9,K7:K28)</f>
        <v>191214.75404999999</v>
      </c>
      <c r="L4" s="32">
        <f t="shared" ref="L4:M4" si="41">SUBTOTAL(9,L7:L28)</f>
        <v>130104.41017000002</v>
      </c>
      <c r="M4" s="32">
        <f t="shared" si="41"/>
        <v>265943.92384</v>
      </c>
      <c r="N4" s="33">
        <f t="shared" si="6"/>
        <v>0.43689854129315675</v>
      </c>
      <c r="O4" s="34">
        <f t="shared" si="7"/>
        <v>4.3140031223649067E-2</v>
      </c>
      <c r="P4" s="35">
        <f t="shared" si="8"/>
        <v>3.3815300556261363E-3</v>
      </c>
      <c r="Q4" s="32">
        <f>SUBTOTAL(9,Q7:Q28)</f>
        <v>43810.284</v>
      </c>
      <c r="R4" s="32">
        <f t="shared" ref="R4:S4" si="42">SUBTOTAL(9,R7:R28)</f>
        <v>23938.445379999997</v>
      </c>
      <c r="S4" s="36">
        <f t="shared" si="42"/>
        <v>47712.419520000003</v>
      </c>
      <c r="T4" s="33">
        <f t="shared" si="10"/>
        <v>7.8383014692963701E-2</v>
      </c>
      <c r="U4" s="34">
        <f t="shared" si="11"/>
        <v>-1.1833204443825199E-2</v>
      </c>
      <c r="V4" s="35">
        <f t="shared" si="12"/>
        <v>-1.3815627049161422E-3</v>
      </c>
      <c r="W4" s="37">
        <f>SUBTOTAL(9,W7:W28)</f>
        <v>203231.91100000005</v>
      </c>
      <c r="X4" s="38">
        <f t="shared" ref="X4:Y4" si="43">SUBTOTAL(9,X7:X28)</f>
        <v>120114.459</v>
      </c>
      <c r="Y4" s="39">
        <f t="shared" si="43"/>
        <v>242207.66734000001</v>
      </c>
      <c r="Z4" s="33">
        <f t="shared" si="14"/>
        <v>0.39790409580678682</v>
      </c>
      <c r="AA4" s="34">
        <f t="shared" si="15"/>
        <v>-2.0600715035443362E-2</v>
      </c>
      <c r="AB4" s="35">
        <f t="shared" si="16"/>
        <v>-2.3256981260540432E-3</v>
      </c>
      <c r="AC4" s="31">
        <f>SUBTOTAL(9,AC7:AC28)</f>
        <v>351558.17797999986</v>
      </c>
      <c r="AD4" s="32">
        <f t="shared" ref="AD4:AE4" si="44">SUBTOTAL(9,AD7:AD28)</f>
        <v>378217.92395999999</v>
      </c>
      <c r="AE4" s="32">
        <f t="shared" si="44"/>
        <v>379202.57747999998</v>
      </c>
      <c r="AF4" s="32">
        <f t="shared" ref="AF4:AG4" si="45">SUBTOTAL(9,AF7:AF28)</f>
        <v>27644.399499999992</v>
      </c>
      <c r="AG4" s="32">
        <f t="shared" si="45"/>
        <v>984.65351999997972</v>
      </c>
      <c r="AH4" s="31">
        <f>SUBTOTAL(9,AH7:AH28)</f>
        <v>80416.809379999992</v>
      </c>
      <c r="AI4" s="32">
        <f t="shared" ref="AI4:AL4" si="46">SUBTOTAL(9,AI7:AI28)</f>
        <v>47251.819399999993</v>
      </c>
      <c r="AJ4" s="32">
        <f t="shared" si="46"/>
        <v>70076.738820000013</v>
      </c>
      <c r="AK4" s="32">
        <f t="shared" si="46"/>
        <v>-10340.070559999998</v>
      </c>
      <c r="AL4" s="36">
        <f t="shared" si="46"/>
        <v>22824.919420000002</v>
      </c>
      <c r="AM4" s="33">
        <f t="shared" ref="AM4:AM6" si="47">IF(D4=0,"0",(AE4/D4))</f>
        <v>0.63163711006733358</v>
      </c>
      <c r="AN4" s="34">
        <f t="shared" si="20"/>
        <v>-0.13247117493560556</v>
      </c>
      <c r="AO4" s="35">
        <f t="shared" si="21"/>
        <v>-0.65298657930894988</v>
      </c>
      <c r="AP4" s="33">
        <f t="shared" si="22"/>
        <v>0.11672670867734984</v>
      </c>
      <c r="AQ4" s="34">
        <f t="shared" si="23"/>
        <v>-5.8058445386839755E-2</v>
      </c>
      <c r="AR4" s="35">
        <f t="shared" ref="AR4:AR67" si="48">AP4-IF(C4=0,"0",(AI4/C4))</f>
        <v>-4.3764909307919167E-2</v>
      </c>
      <c r="AS4" s="34">
        <f t="shared" si="24"/>
        <v>0.11512361150036771</v>
      </c>
      <c r="AT4" s="34">
        <f t="shared" si="25"/>
        <v>-5.0474504624774513E-2</v>
      </c>
      <c r="AU4" s="34">
        <f t="shared" si="26"/>
        <v>-4.2322761724472857E-2</v>
      </c>
      <c r="AV4" s="37">
        <f>SUBTOTAL(9,AV7:AV28)</f>
        <v>195858</v>
      </c>
      <c r="AW4" s="38">
        <f t="shared" ref="AW4:AX4" si="49">SUBTOTAL(9,AW7:AW28)</f>
        <v>99341</v>
      </c>
      <c r="AX4" s="39">
        <f t="shared" si="49"/>
        <v>209967</v>
      </c>
      <c r="AY4" s="37">
        <f>SUBTOTAL(9,AY7:AY28)</f>
        <v>4015.7489170065505</v>
      </c>
      <c r="AZ4" s="38">
        <f t="shared" ref="AZ4:BA4" si="50">SUBTOTAL(9,AZ7:AZ28)</f>
        <v>4053.8506067588332</v>
      </c>
      <c r="BA4" s="39">
        <f t="shared" si="50"/>
        <v>4117.5243625000003</v>
      </c>
      <c r="BB4" s="37">
        <f>SUBTOTAL(9,BB7:BB28)</f>
        <v>5969.7008758188103</v>
      </c>
      <c r="BC4" s="38">
        <f t="shared" ref="BC4:BD4" si="51">SUBTOTAL(9,BC7:BC28)</f>
        <v>5706.6252419354832</v>
      </c>
      <c r="BD4" s="39">
        <f t="shared" si="51"/>
        <v>5728.7754748666666</v>
      </c>
      <c r="BE4" s="40">
        <f t="shared" si="30"/>
        <v>8.9557049544557081</v>
      </c>
      <c r="BF4" s="40">
        <f t="shared" si="31"/>
        <v>0.82695968809752429</v>
      </c>
      <c r="BG4" s="40">
        <f t="shared" si="32"/>
        <v>0.78725725402553159</v>
      </c>
      <c r="BH4" s="41">
        <f t="shared" si="33"/>
        <v>6.4368613319047183</v>
      </c>
      <c r="BI4" s="40">
        <f t="shared" si="34"/>
        <v>0.96874815855871699</v>
      </c>
      <c r="BJ4" s="42">
        <f t="shared" si="35"/>
        <v>0.63419070560725821</v>
      </c>
      <c r="BK4" s="38">
        <f>SUBTOTAL(1,BK7:BK28)</f>
        <v>486.90909090909093</v>
      </c>
      <c r="BL4" s="38">
        <f t="shared" ref="BL4:BM4" si="52">SUBTOTAL(1,BL7:BL28)</f>
        <v>486.28484848484845</v>
      </c>
      <c r="BM4" s="38">
        <f t="shared" si="52"/>
        <v>489.77651515151518</v>
      </c>
      <c r="BN4" s="37">
        <f>SUBTOTAL(9,BN7:BN28)</f>
        <v>1003728</v>
      </c>
      <c r="BO4" s="38">
        <f t="shared" ref="BO4:BP4" si="53">SUBTOTAL(9,BO7:BO28)</f>
        <v>517982</v>
      </c>
      <c r="BP4" s="39">
        <f t="shared" si="53"/>
        <v>1115452</v>
      </c>
      <c r="BQ4" s="43">
        <f>SUBTOTAL(1,BQ7:BQ28)</f>
        <v>666.60434234657703</v>
      </c>
      <c r="BR4" s="40">
        <f t="shared" ref="BR4" si="54">SUBTOTAL(1,BR7:BR28)</f>
        <v>52.571142719212254</v>
      </c>
      <c r="BS4" s="42">
        <f t="shared" ref="BS4" si="55">SUBTOTAL(1,BS7:BS28)</f>
        <v>-5.0869547629036278</v>
      </c>
      <c r="BT4" s="38">
        <f>SUBTOTAL(1,BT7:BT28)</f>
        <v>3762.3705005808342</v>
      </c>
      <c r="BU4" s="38">
        <f t="shared" ref="BU4" si="56">SUBTOTAL(1,BU7:BU28)</f>
        <v>772.60690754798884</v>
      </c>
      <c r="BV4" s="38">
        <f t="shared" ref="BV4" si="57">SUBTOTAL(1,BV7:BV28)</f>
        <v>125.79564418364015</v>
      </c>
      <c r="BW4" s="40">
        <f>SUBTOTAL(1,BW7:BW28)</f>
        <v>5.8296992268786738</v>
      </c>
      <c r="BX4" s="40">
        <f t="shared" ref="BX4" si="58">SUBTOTAL(1,BX7:BX28)</f>
        <v>0.47257463005772632</v>
      </c>
      <c r="BY4" s="40">
        <f t="shared" ref="BY4" si="59">SUBTOTAL(1,BY7:BY28)</f>
        <v>0.18235444001695675</v>
      </c>
      <c r="BZ4" s="44">
        <f>SUBTOTAL(1,BZ7:BZ28)</f>
        <v>0.59259094813922608</v>
      </c>
      <c r="CA4" s="45">
        <f t="shared" ref="CA4" si="60">SUBTOTAL(1,CA7:CA28)</f>
        <v>6.0071733392211897E-2</v>
      </c>
      <c r="CB4" s="183">
        <f t="shared" ref="CB4" si="61">SUBTOTAL(1,CB7:CB28)</f>
        <v>1.4130109039988903E-2</v>
      </c>
    </row>
    <row r="5" spans="1:83" s="23" customFormat="1" ht="11.25" hidden="1" customHeight="1" x14ac:dyDescent="0.2">
      <c r="A5" s="24" t="s">
        <v>27</v>
      </c>
      <c r="B5" s="25">
        <f t="shared" ref="B5" si="62">SUBTOTAL(9,B29:B54)</f>
        <v>272278.7822359968</v>
      </c>
      <c r="C5" s="26">
        <f t="shared" ref="C5:E5" si="63">SUBTOTAL(9,C29:C54)</f>
        <v>210013.957188737</v>
      </c>
      <c r="D5" s="27">
        <f t="shared" si="63"/>
        <v>409242.62676531216</v>
      </c>
      <c r="E5" s="25">
        <f t="shared" si="63"/>
        <v>266196.02478000004</v>
      </c>
      <c r="F5" s="26">
        <f t="shared" ref="F5:G5" si="64">SUBTOTAL(9,F29:F54)</f>
        <v>197602.55623999998</v>
      </c>
      <c r="G5" s="27">
        <f t="shared" si="64"/>
        <v>395676.02333299996</v>
      </c>
      <c r="H5" s="28">
        <f t="shared" si="2"/>
        <v>1.0342871506795714</v>
      </c>
      <c r="I5" s="29">
        <f t="shared" si="3"/>
        <v>1.1436480910840263E-2</v>
      </c>
      <c r="J5" s="30">
        <f t="shared" si="4"/>
        <v>-2.8522770330067004E-2</v>
      </c>
      <c r="K5" s="31">
        <f t="shared" ref="K5:M5" si="65">SUBTOTAL(9,K29:K54)</f>
        <v>164485.62246999997</v>
      </c>
      <c r="L5" s="32">
        <f t="shared" si="65"/>
        <v>126850.51820999999</v>
      </c>
      <c r="M5" s="32">
        <f t="shared" si="65"/>
        <v>256949.45317300005</v>
      </c>
      <c r="N5" s="33">
        <f t="shared" si="6"/>
        <v>0.64939353921061838</v>
      </c>
      <c r="O5" s="34">
        <f t="shared" si="7"/>
        <v>3.1481898321388258E-2</v>
      </c>
      <c r="P5" s="35">
        <f t="shared" si="8"/>
        <v>7.4457799117328971E-3</v>
      </c>
      <c r="Q5" s="32">
        <f t="shared" ref="Q5:S5" si="66">SUBTOTAL(9,Q29:Q54)</f>
        <v>34881.54</v>
      </c>
      <c r="R5" s="32">
        <f t="shared" si="66"/>
        <v>21599.950850000001</v>
      </c>
      <c r="S5" s="36">
        <f t="shared" si="66"/>
        <v>40381.796409999988</v>
      </c>
      <c r="T5" s="33">
        <f t="shared" si="10"/>
        <v>0.102057729123543</v>
      </c>
      <c r="U5" s="34">
        <f t="shared" si="11"/>
        <v>-2.8979314081095942E-2</v>
      </c>
      <c r="V5" s="35">
        <f t="shared" si="12"/>
        <v>-7.2523489493620114E-3</v>
      </c>
      <c r="W5" s="37">
        <f t="shared" ref="W5:Y5" si="67">SUBTOTAL(9,W29:W54)</f>
        <v>50066.649000000005</v>
      </c>
      <c r="X5" s="38">
        <f t="shared" si="67"/>
        <v>37108.833999999995</v>
      </c>
      <c r="Y5" s="39">
        <f t="shared" si="67"/>
        <v>76152.010039999994</v>
      </c>
      <c r="Z5" s="33">
        <f t="shared" si="14"/>
        <v>0.19246051200810479</v>
      </c>
      <c r="AA5" s="34">
        <f t="shared" si="15"/>
        <v>4.3786312160155327E-3</v>
      </c>
      <c r="AB5" s="35">
        <f t="shared" si="16"/>
        <v>4.6651984954135806E-3</v>
      </c>
      <c r="AC5" s="31">
        <f t="shared" ref="AC5:AE5" si="68">SUBTOTAL(9,AC29:AC54)</f>
        <v>170006.39642</v>
      </c>
      <c r="AD5" s="32">
        <f t="shared" si="68"/>
        <v>194941.16517900003</v>
      </c>
      <c r="AE5" s="32">
        <f t="shared" si="68"/>
        <v>177358.85693999997</v>
      </c>
      <c r="AF5" s="32">
        <f t="shared" ref="AF5:AJ5" si="69">SUBTOTAL(9,AF29:AF54)</f>
        <v>7352.4605199999824</v>
      </c>
      <c r="AG5" s="32">
        <f t="shared" si="69"/>
        <v>-17582.308239000009</v>
      </c>
      <c r="AH5" s="31">
        <f t="shared" si="69"/>
        <v>47125.992590000002</v>
      </c>
      <c r="AI5" s="32">
        <f t="shared" si="69"/>
        <v>27109.302029999999</v>
      </c>
      <c r="AJ5" s="32">
        <f t="shared" si="69"/>
        <v>34425.502849999997</v>
      </c>
      <c r="AK5" s="32">
        <f t="shared" ref="AK5:AL5" si="70">SUBTOTAL(9,AK29:AK54)</f>
        <v>-12700.489740000003</v>
      </c>
      <c r="AL5" s="36">
        <f t="shared" si="70"/>
        <v>7316.2008200000028</v>
      </c>
      <c r="AM5" s="33">
        <f t="shared" si="47"/>
        <v>0.43338314569491249</v>
      </c>
      <c r="AN5" s="34">
        <f t="shared" si="20"/>
        <v>-0.19100041817987917</v>
      </c>
      <c r="AO5" s="35">
        <f t="shared" si="21"/>
        <v>-0.4948464243227067</v>
      </c>
      <c r="AP5" s="33">
        <f t="shared" si="22"/>
        <v>8.4120031977367657E-2</v>
      </c>
      <c r="AQ5" s="34">
        <f t="shared" si="23"/>
        <v>-8.8959898096484705E-2</v>
      </c>
      <c r="AR5" s="35">
        <f t="shared" si="48"/>
        <v>-4.4963303210860797E-2</v>
      </c>
      <c r="AS5" s="34">
        <f t="shared" si="24"/>
        <v>8.7004268188946035E-2</v>
      </c>
      <c r="AT5" s="34">
        <f t="shared" si="25"/>
        <v>-9.0030654210619024E-2</v>
      </c>
      <c r="AU5" s="34">
        <f t="shared" si="26"/>
        <v>-5.0186781086115725E-2</v>
      </c>
      <c r="AV5" s="37">
        <f t="shared" ref="AV5:BD5" si="71">SUBTOTAL(9,AV29:AV54)</f>
        <v>206365</v>
      </c>
      <c r="AW5" s="38">
        <f t="shared" si="71"/>
        <v>95521</v>
      </c>
      <c r="AX5" s="39">
        <f t="shared" si="71"/>
        <v>190641</v>
      </c>
      <c r="AY5" s="37">
        <f t="shared" si="71"/>
        <v>3691.9839024390244</v>
      </c>
      <c r="AZ5" s="38">
        <f t="shared" si="71"/>
        <v>3710.1100000000006</v>
      </c>
      <c r="BA5" s="39">
        <f t="shared" si="71"/>
        <v>3683.1699999999996</v>
      </c>
      <c r="BB5" s="37">
        <f t="shared" si="71"/>
        <v>6660.7333333333327</v>
      </c>
      <c r="BC5" s="38">
        <f t="shared" si="71"/>
        <v>6469.3099999999995</v>
      </c>
      <c r="BD5" s="39">
        <f t="shared" si="71"/>
        <v>6399.6100000000006</v>
      </c>
      <c r="BE5" s="40">
        <f t="shared" si="30"/>
        <v>8.6085265319457616</v>
      </c>
      <c r="BF5" s="40">
        <f t="shared" si="31"/>
        <v>-0.70737721399011555</v>
      </c>
      <c r="BG5" s="40">
        <f t="shared" si="32"/>
        <v>2.6480896281771749E-2</v>
      </c>
      <c r="BH5" s="41">
        <f t="shared" si="33"/>
        <v>4.9544685795957353</v>
      </c>
      <c r="BI5" s="40">
        <f t="shared" si="34"/>
        <v>-0.20925213183744074</v>
      </c>
      <c r="BJ5" s="42">
        <f t="shared" si="35"/>
        <v>3.2717522167147628E-2</v>
      </c>
      <c r="BK5" s="38">
        <f>SUBTOTAL(1,BK29:BK54)</f>
        <v>381.88461538461536</v>
      </c>
      <c r="BL5" s="38">
        <f t="shared" ref="BL5:BM5" si="72">SUBTOTAL(1,BL29:BL54)</f>
        <v>379.11538461538464</v>
      </c>
      <c r="BM5" s="38">
        <f t="shared" si="72"/>
        <v>379.65384615384613</v>
      </c>
      <c r="BN5" s="37">
        <f>SUBTOTAL(9,BN29:BN54)</f>
        <v>977301</v>
      </c>
      <c r="BO5" s="38">
        <f t="shared" ref="BO5:BP5" si="73">SUBTOTAL(9,BO29:BO54)</f>
        <v>494536</v>
      </c>
      <c r="BP5" s="39">
        <f t="shared" si="73"/>
        <v>1017495</v>
      </c>
      <c r="BQ5" s="43">
        <f>SUBTOTAL(1,BQ29:BQ54)</f>
        <v>394.45077898621287</v>
      </c>
      <c r="BR5" s="40">
        <f t="shared" ref="BR5" si="74">SUBTOTAL(1,BR29:BR54)</f>
        <v>122.57862813751657</v>
      </c>
      <c r="BS5" s="42">
        <f t="shared" ref="BS5" si="75">SUBTOTAL(1,BS29:BS54)</f>
        <v>-15.477263448684605</v>
      </c>
      <c r="BT5" s="38">
        <f>SUBTOTAL(1,BT29:BT54)</f>
        <v>2122.2295809948464</v>
      </c>
      <c r="BU5" s="38">
        <f t="shared" ref="BU5" si="76">SUBTOTAL(1,BU29:BU54)</f>
        <v>838.68708046322092</v>
      </c>
      <c r="BV5" s="38">
        <f t="shared" ref="BV5" si="77">SUBTOTAL(1,BV29:BV54)</f>
        <v>3.0141997345339702</v>
      </c>
      <c r="BW5" s="40">
        <f>SUBTOTAL(1,BW29:BW54)</f>
        <v>5.386399690958446</v>
      </c>
      <c r="BX5" s="40">
        <f t="shared" ref="BX5" si="78">SUBTOTAL(1,BX29:BX54)</f>
        <v>0.63507343789547099</v>
      </c>
      <c r="BY5" s="40">
        <f t="shared" ref="BY5" si="79">SUBTOTAL(1,BY29:BY54)</f>
        <v>0.18202176060202641</v>
      </c>
      <c r="BZ5" s="44">
        <f>SUBTOTAL(1,BZ29:BZ54)</f>
        <v>0.56065025259512025</v>
      </c>
      <c r="CA5" s="45">
        <f t="shared" ref="CA5" si="80">SUBTOTAL(1,CA29:CA54)</f>
        <v>2.1581766078119648E-2</v>
      </c>
      <c r="CB5" s="183">
        <f t="shared" ref="CB5" si="81">SUBTOTAL(1,CB29:CB54)</f>
        <v>1.4046305399782645E-2</v>
      </c>
    </row>
    <row r="6" spans="1:83" s="23" customFormat="1" ht="3.75" hidden="1" customHeight="1" x14ac:dyDescent="0.2">
      <c r="A6" s="46" t="s">
        <v>28</v>
      </c>
      <c r="B6" s="47">
        <f>SUBTOTAL(9,B55:B68)</f>
        <v>13947.952398299998</v>
      </c>
      <c r="C6" s="48">
        <f t="shared" ref="C6:D6" si="82">SUBTOTAL(9,C55:C68)</f>
        <v>8669.5733949835994</v>
      </c>
      <c r="D6" s="49">
        <f t="shared" si="82"/>
        <v>19524.1594741316</v>
      </c>
      <c r="E6" s="47">
        <f>SUBTOTAL(9,E55:E68)</f>
        <v>14522.95585</v>
      </c>
      <c r="F6" s="48">
        <f t="shared" ref="F6:G6" si="83">SUBTOTAL(9,F55:F68)</f>
        <v>8653.5023899999997</v>
      </c>
      <c r="G6" s="49">
        <f t="shared" si="83"/>
        <v>18722.225119999999</v>
      </c>
      <c r="H6" s="50">
        <f>IF(G6=0,"0",(D6/G6))</f>
        <v>1.0428332823150885</v>
      </c>
      <c r="I6" s="51">
        <f t="shared" si="3"/>
        <v>8.2426011070784844E-2</v>
      </c>
      <c r="J6" s="52">
        <f t="shared" si="4"/>
        <v>4.0976114632073735E-2</v>
      </c>
      <c r="K6" s="53">
        <f>SUBTOTAL(9,K55:K68)</f>
        <v>7290.6529999999993</v>
      </c>
      <c r="L6" s="54">
        <f t="shared" ref="L6:M6" si="84">SUBTOTAL(9,L55:L68)</f>
        <v>4878.1768899999997</v>
      </c>
      <c r="M6" s="54">
        <f t="shared" si="84"/>
        <v>10253.265360000001</v>
      </c>
      <c r="N6" s="55">
        <f t="shared" si="6"/>
        <v>0.5476520709628131</v>
      </c>
      <c r="O6" s="56">
        <f t="shared" si="7"/>
        <v>4.5643177229241716E-2</v>
      </c>
      <c r="P6" s="57">
        <f t="shared" si="8"/>
        <v>-1.6070762885043499E-2</v>
      </c>
      <c r="Q6" s="54">
        <f>SUBTOTAL(9,Q55:Q68)</f>
        <v>2353.34</v>
      </c>
      <c r="R6" s="54">
        <f t="shared" ref="R6:S6" si="85">SUBTOTAL(9,R55:R68)</f>
        <v>1233.4595300000001</v>
      </c>
      <c r="S6" s="58">
        <f t="shared" si="85"/>
        <v>2692.7988200000004</v>
      </c>
      <c r="T6" s="55">
        <f t="shared" si="10"/>
        <v>0.14382899483050338</v>
      </c>
      <c r="U6" s="56">
        <f t="shared" si="11"/>
        <v>-1.8213775546712913E-2</v>
      </c>
      <c r="V6" s="57">
        <f t="shared" si="12"/>
        <v>1.2902314015606764E-3</v>
      </c>
      <c r="W6" s="59">
        <f>SUBTOTAL(9,W55:W68)</f>
        <v>4030.1819999999998</v>
      </c>
      <c r="X6" s="60">
        <f t="shared" ref="X6:Y6" si="86">SUBTOTAL(9,X55:X68)</f>
        <v>2108.0472799999998</v>
      </c>
      <c r="Y6" s="61">
        <f t="shared" si="86"/>
        <v>4948.2553400000006</v>
      </c>
      <c r="Z6" s="55">
        <f t="shared" si="14"/>
        <v>0.26429846389967993</v>
      </c>
      <c r="AA6" s="56">
        <f t="shared" si="15"/>
        <v>-1.3205788101471716E-2</v>
      </c>
      <c r="AB6" s="57">
        <f t="shared" si="16"/>
        <v>2.0692212350473388E-2</v>
      </c>
      <c r="AC6" s="53">
        <f>SUBTOTAL(9,AC55:AC68)</f>
        <v>8112.472929999999</v>
      </c>
      <c r="AD6" s="54">
        <f t="shared" ref="AD6" si="87">SUBTOTAL(9,AD55:AD68)</f>
        <v>8896.0115900000019</v>
      </c>
      <c r="AE6" s="54">
        <f>SUBTOTAL(9,AE55:AE68)</f>
        <v>8998.5085099999997</v>
      </c>
      <c r="AF6" s="54">
        <f t="shared" ref="AF6:AG6" si="88">SUBTOTAL(9,AF55:AF68)</f>
        <v>886.03557999999975</v>
      </c>
      <c r="AG6" s="54">
        <f t="shared" si="88"/>
        <v>102.49691999999888</v>
      </c>
      <c r="AH6" s="53">
        <f>SUBTOTAL(9,AH55:AH68)</f>
        <v>2349.1969400000003</v>
      </c>
      <c r="AI6" s="54">
        <f t="shared" ref="AI6" si="89">SUBTOTAL(9,AI55:AI68)</f>
        <v>2091.3180299999999</v>
      </c>
      <c r="AJ6" s="54">
        <f>SUBTOTAL(9,AJ55:AJ68)</f>
        <v>2342.7615000000001</v>
      </c>
      <c r="AK6" s="54">
        <f t="shared" ref="AK6:AL6" si="90">SUBTOTAL(9,AK55:AK68)</f>
        <v>-6.4354400000000851</v>
      </c>
      <c r="AL6" s="58">
        <f t="shared" si="90"/>
        <v>251.44347000000008</v>
      </c>
      <c r="AM6" s="55">
        <f t="shared" si="47"/>
        <v>0.46089095522511536</v>
      </c>
      <c r="AN6" s="56">
        <f t="shared" si="20"/>
        <v>-0.12073369464024852</v>
      </c>
      <c r="AO6" s="57">
        <f t="shared" si="21"/>
        <v>-0.56522776881122827</v>
      </c>
      <c r="AP6" s="55">
        <f t="shared" si="22"/>
        <v>0.11999295043169596</v>
      </c>
      <c r="AQ6" s="56">
        <f t="shared" si="23"/>
        <v>-4.8432985714051482E-2</v>
      </c>
      <c r="AR6" s="57">
        <f t="shared" si="48"/>
        <v>-0.12123207122970218</v>
      </c>
      <c r="AS6" s="56">
        <f t="shared" si="24"/>
        <v>0.12513264235335719</v>
      </c>
      <c r="AT6" s="56">
        <f t="shared" si="25"/>
        <v>-3.6624851387147439E-2</v>
      </c>
      <c r="AU6" s="56">
        <f t="shared" si="26"/>
        <v>-0.11654037462260508</v>
      </c>
      <c r="AV6" s="59">
        <f>SUBTOTAL(9,AV55:AV68)</f>
        <v>12070</v>
      </c>
      <c r="AW6" s="60">
        <f t="shared" ref="AW6:AX6" si="91">SUBTOTAL(9,AW55:AW68)</f>
        <v>7284</v>
      </c>
      <c r="AX6" s="61">
        <f t="shared" si="91"/>
        <v>12492</v>
      </c>
      <c r="AY6" s="59">
        <f>SUBTOTAL(9,AY55:AY68)</f>
        <v>147.16</v>
      </c>
      <c r="AZ6" s="60">
        <f t="shared" ref="AZ6:BA6" si="92">SUBTOTAL(9,AZ55:AZ68)</f>
        <v>147.5</v>
      </c>
      <c r="BA6" s="61">
        <f t="shared" si="92"/>
        <v>151.25</v>
      </c>
      <c r="BB6" s="59">
        <f>SUBTOTAL(9,BB55:BB68)</f>
        <v>273</v>
      </c>
      <c r="BC6" s="60">
        <f t="shared" ref="BC6:BD6" si="93">SUBTOTAL(9,BC55:BC68)</f>
        <v>273.5</v>
      </c>
      <c r="BD6" s="61">
        <f t="shared" si="93"/>
        <v>273</v>
      </c>
      <c r="BE6" s="62">
        <f t="shared" si="30"/>
        <v>11.477685950413223</v>
      </c>
      <c r="BF6" s="62">
        <f t="shared" si="31"/>
        <v>-2.1922424721653773</v>
      </c>
      <c r="BG6" s="62">
        <f t="shared" si="32"/>
        <v>-4.9833309987393175</v>
      </c>
      <c r="BH6" s="63">
        <f t="shared" si="33"/>
        <v>6.3589743589743586</v>
      </c>
      <c r="BI6" s="62">
        <f t="shared" si="34"/>
        <v>-1.0097680097680097</v>
      </c>
      <c r="BJ6" s="64">
        <f t="shared" si="35"/>
        <v>-2.5185393521773785</v>
      </c>
      <c r="BK6" s="60">
        <f>SUBTOTAL(1,BK55:BK68)</f>
        <v>92.785714285714292</v>
      </c>
      <c r="BL6" s="60">
        <f t="shared" ref="BL6:BM6" si="94">SUBTOTAL(1,BL55:BL68)</f>
        <v>91.928571428571431</v>
      </c>
      <c r="BM6" s="60">
        <f t="shared" si="94"/>
        <v>92.071428571428569</v>
      </c>
      <c r="BN6" s="59">
        <f>SUBTOTAL(9,BN55:BN68)</f>
        <v>134219</v>
      </c>
      <c r="BO6" s="60">
        <f t="shared" ref="BO6:BP6" si="95">SUBTOTAL(9,BO55:BO68)</f>
        <v>64280</v>
      </c>
      <c r="BP6" s="61">
        <f t="shared" si="95"/>
        <v>140286</v>
      </c>
      <c r="BQ6" s="65">
        <f t="shared" ref="BQ6:CB6" si="96">SUBTOTAL(1,BQ55:BQ68)</f>
        <v>176.5968318181157</v>
      </c>
      <c r="BR6" s="62">
        <f t="shared" si="96"/>
        <v>38.49356760903197</v>
      </c>
      <c r="BS6" s="64">
        <f t="shared" si="96"/>
        <v>1.6958984634080727</v>
      </c>
      <c r="BT6" s="60">
        <f t="shared" si="96"/>
        <v>1636.7174331933513</v>
      </c>
      <c r="BU6" s="60">
        <f t="shared" si="96"/>
        <v>406.31907799213059</v>
      </c>
      <c r="BV6" s="60">
        <f t="shared" si="96"/>
        <v>102.31695884761068</v>
      </c>
      <c r="BW6" s="62">
        <f t="shared" si="96"/>
        <v>13.015599346909152</v>
      </c>
      <c r="BX6" s="62">
        <f t="shared" si="96"/>
        <v>0.46774836168512823</v>
      </c>
      <c r="BY6" s="62">
        <f t="shared" si="96"/>
        <v>1.6920930099564144</v>
      </c>
      <c r="BZ6" s="66">
        <f t="shared" si="96"/>
        <v>0.59200104449969715</v>
      </c>
      <c r="CA6" s="67">
        <f t="shared" si="96"/>
        <v>3.8651120550063624E-2</v>
      </c>
      <c r="CB6" s="184">
        <f t="shared" si="96"/>
        <v>3.6308116176666634E-2</v>
      </c>
    </row>
    <row r="7" spans="1:83" s="23" customFormat="1" ht="15" customHeight="1" x14ac:dyDescent="0.2">
      <c r="A7" s="68" t="s">
        <v>29</v>
      </c>
      <c r="B7" s="69">
        <v>44714.381430000001</v>
      </c>
      <c r="C7" s="70">
        <v>29548.529289999991</v>
      </c>
      <c r="D7" s="71">
        <v>61828.896000000037</v>
      </c>
      <c r="E7" s="69">
        <v>43855.081999890499</v>
      </c>
      <c r="F7" s="70">
        <v>29690.811289999998</v>
      </c>
      <c r="G7" s="71">
        <v>59274.161</v>
      </c>
      <c r="H7" s="72">
        <f>IF(G7=0,"0",(D7/G7))</f>
        <v>1.0431003148235205</v>
      </c>
      <c r="I7" s="73">
        <f t="shared" si="3"/>
        <v>2.3506247478904729E-2</v>
      </c>
      <c r="J7" s="74">
        <f>H7-IF(F7=0,"0",(C7/F7))</f>
        <v>4.7892437160976686E-2</v>
      </c>
      <c r="K7" s="69">
        <v>25220.244999999999</v>
      </c>
      <c r="L7" s="70">
        <v>17290.845000000001</v>
      </c>
      <c r="M7" s="70">
        <v>35566.79</v>
      </c>
      <c r="N7" s="75">
        <f>IF(G7=0,"0",(M7/G7))</f>
        <v>0.60003869139539567</v>
      </c>
      <c r="O7" s="76">
        <f>N7-IF(E7=0,"0",(K7/E7))</f>
        <v>2.4957221930511975E-2</v>
      </c>
      <c r="P7" s="77">
        <f>N7-IF(F7=0,"0",(L7/F7))</f>
        <v>1.767518400873036E-2</v>
      </c>
      <c r="Q7" s="69">
        <v>3935.74</v>
      </c>
      <c r="R7" s="70">
        <v>2365.0202899999999</v>
      </c>
      <c r="S7" s="71">
        <v>4477.415</v>
      </c>
      <c r="T7" s="78">
        <f>S7/G7</f>
        <v>7.5537382975357503E-2</v>
      </c>
      <c r="U7" s="79">
        <f>T7-Q7/E7</f>
        <v>-1.4206834126091014E-2</v>
      </c>
      <c r="V7" s="80">
        <f>T7-R7/F7</f>
        <v>-4.1175738023493252E-3</v>
      </c>
      <c r="W7" s="69">
        <v>11098.88</v>
      </c>
      <c r="X7" s="70">
        <v>7990.5209999999997</v>
      </c>
      <c r="Y7" s="71">
        <v>14984.018</v>
      </c>
      <c r="Z7" s="78">
        <f>Y7/G7</f>
        <v>0.25279173500237312</v>
      </c>
      <c r="AA7" s="79">
        <f>Z7-W7/E7</f>
        <v>-2.8908240500769011E-4</v>
      </c>
      <c r="AB7" s="80">
        <f>Z7-X7/F7</f>
        <v>-1.6332638931162491E-2</v>
      </c>
      <c r="AC7" s="69">
        <v>52211.431259999998</v>
      </c>
      <c r="AD7" s="70">
        <v>60764.753560000012</v>
      </c>
      <c r="AE7" s="70">
        <v>62416.622049999998</v>
      </c>
      <c r="AF7" s="70">
        <f>AE7-AC7</f>
        <v>10205.190790000001</v>
      </c>
      <c r="AG7" s="71">
        <f>AE7-AD7</f>
        <v>1651.8684899999862</v>
      </c>
      <c r="AH7" s="69">
        <v>12085.171</v>
      </c>
      <c r="AI7" s="70">
        <v>10718.439259999999</v>
      </c>
      <c r="AJ7" s="70">
        <v>10870.951999999999</v>
      </c>
      <c r="AK7" s="70">
        <f t="shared" ref="AK7:AK67" si="97">AJ7-AH7</f>
        <v>-1214.219000000001</v>
      </c>
      <c r="AL7" s="71">
        <f t="shared" ref="AL7:AL67" si="98">AJ7-AI7</f>
        <v>152.51274000000012</v>
      </c>
      <c r="AM7" s="78">
        <f>IF(D7=0,"0",(AE7/D7))</f>
        <v>1.0095056856586919</v>
      </c>
      <c r="AN7" s="79">
        <f>AM7-IF(B7=0,"0",(AC7/B7))</f>
        <v>-0.15815960658596473</v>
      </c>
      <c r="AO7" s="80">
        <f>AM7-IF(C7=0,"0",(AD7/C7))</f>
        <v>-1.046933501673871</v>
      </c>
      <c r="AP7" s="78">
        <f t="shared" si="22"/>
        <v>0.17582316203737478</v>
      </c>
      <c r="AQ7" s="79">
        <f>AP7-IF(B7=0,"0",(AH7/B7))</f>
        <v>-9.4451649186822445E-2</v>
      </c>
      <c r="AR7" s="80">
        <f t="shared" si="48"/>
        <v>-0.1869170324002348</v>
      </c>
      <c r="AS7" s="79">
        <f t="shared" si="24"/>
        <v>0.18340119567445248</v>
      </c>
      <c r="AT7" s="79">
        <f>AS7-AH7/E7</f>
        <v>-9.2169398402424968E-2</v>
      </c>
      <c r="AU7" s="79">
        <f t="shared" si="26"/>
        <v>-0.17760070337469944</v>
      </c>
      <c r="AV7" s="69">
        <v>18199</v>
      </c>
      <c r="AW7" s="70">
        <v>8754</v>
      </c>
      <c r="AX7" s="141">
        <v>21239</v>
      </c>
      <c r="AY7" s="81">
        <v>529.89833333333331</v>
      </c>
      <c r="AZ7" s="82">
        <v>560</v>
      </c>
      <c r="BA7" s="83">
        <v>566</v>
      </c>
      <c r="BB7" s="81">
        <v>852.70666666666682</v>
      </c>
      <c r="BC7" s="82">
        <v>793</v>
      </c>
      <c r="BD7" s="83">
        <v>792</v>
      </c>
      <c r="BE7" s="84">
        <f>AX7/BA7/6</f>
        <v>6.2541224970553593</v>
      </c>
      <c r="BF7" s="84">
        <f>BE7-AV7/AY7/6</f>
        <v>0.53006851185693993</v>
      </c>
      <c r="BG7" s="84">
        <f>BE7-AW7/AZ7/3</f>
        <v>1.043408211341073</v>
      </c>
      <c r="BH7" s="85">
        <f>AX7/BD7/6</f>
        <v>4.469486531986532</v>
      </c>
      <c r="BI7" s="84">
        <f>BH7-AV7/BB7/6</f>
        <v>0.9123820959162936</v>
      </c>
      <c r="BJ7" s="86">
        <f>BH7-AW7/BC7/3</f>
        <v>0.78978918015803234</v>
      </c>
      <c r="BK7" s="70">
        <v>861</v>
      </c>
      <c r="BL7" s="70">
        <v>868</v>
      </c>
      <c r="BM7" s="70">
        <v>868</v>
      </c>
      <c r="BN7" s="69">
        <v>81864</v>
      </c>
      <c r="BO7" s="70">
        <v>50928</v>
      </c>
      <c r="BP7" s="71">
        <v>104480</v>
      </c>
      <c r="BQ7" s="87">
        <f>G7*1000/BP7</f>
        <v>567.32543070444103</v>
      </c>
      <c r="BR7" s="87">
        <f t="shared" ref="BR7:BR66" si="99">BQ7-E7*1000/BN7</f>
        <v>31.618868602778548</v>
      </c>
      <c r="BS7" s="87">
        <f>BQ7-F7*1000/BO7</f>
        <v>-15.670392614754633</v>
      </c>
      <c r="BT7" s="88">
        <f>G7*1000/AX7</f>
        <v>2790.8169405339236</v>
      </c>
      <c r="BU7" s="87">
        <f t="shared" ref="BU7:BU67" si="100">BT7-E7*1000/AV7</f>
        <v>381.06464645784808</v>
      </c>
      <c r="BV7" s="89">
        <f>BT7-F7*1000/AW7</f>
        <v>-600.86815085287071</v>
      </c>
      <c r="BW7" s="84">
        <f>BP7/AX7</f>
        <v>4.9192523188474038</v>
      </c>
      <c r="BX7" s="84">
        <f>BW7-BN7/AV7</f>
        <v>0.42098318318060901</v>
      </c>
      <c r="BY7" s="84">
        <f>BW7-BO7/AW7</f>
        <v>-0.8984310259092787</v>
      </c>
      <c r="BZ7" s="78">
        <f>(BP7/BM7)/181</f>
        <v>0.6650202408534257</v>
      </c>
      <c r="CA7" s="79">
        <f>BZ7-(BN7/BK7)/181</f>
        <v>0.13971560343451794</v>
      </c>
      <c r="CB7" s="115">
        <f>BZ7-(BO7/BL7)/90</f>
        <v>1.3100117965560876E-2</v>
      </c>
      <c r="CC7" s="91"/>
      <c r="CD7" s="90"/>
      <c r="CE7" s="90"/>
    </row>
    <row r="8" spans="1:83" s="23" customFormat="1" ht="15" customHeight="1" x14ac:dyDescent="0.2">
      <c r="A8" s="68" t="s">
        <v>30</v>
      </c>
      <c r="B8" s="69">
        <v>32155.900742065103</v>
      </c>
      <c r="C8" s="70">
        <v>22390.205679999999</v>
      </c>
      <c r="D8" s="71">
        <v>47365.679280000004</v>
      </c>
      <c r="E8" s="69">
        <v>36729.866139954902</v>
      </c>
      <c r="F8" s="70">
        <v>23077.884050354398</v>
      </c>
      <c r="G8" s="71">
        <v>49180.176510922211</v>
      </c>
      <c r="H8" s="72">
        <f t="shared" ref="H8:H67" si="101">IF(G8=0,"0",(D8/G8))</f>
        <v>0.96310510942311822</v>
      </c>
      <c r="I8" s="73">
        <f t="shared" si="3"/>
        <v>8.7634977853926932E-2</v>
      </c>
      <c r="J8" s="74">
        <f t="shared" ref="J8:J67" si="102">H8-IF(F8=0,"0",(C8/F8))</f>
        <v>-7.0967353883935047E-3</v>
      </c>
      <c r="K8" s="69">
        <v>15994.764529999999</v>
      </c>
      <c r="L8" s="70">
        <v>10421.816310000002</v>
      </c>
      <c r="M8" s="70">
        <v>21563.119029999998</v>
      </c>
      <c r="N8" s="75">
        <f>IF(G8=0,"0",(M8/G8))</f>
        <v>0.4384514363264056</v>
      </c>
      <c r="O8" s="76">
        <f t="shared" ref="O8:O67" si="103">N8-IF(E8=0,"0",(K8/E8))</f>
        <v>2.9811716362539986E-3</v>
      </c>
      <c r="P8" s="77">
        <f t="shared" ref="P8:P67" si="104">N8-IF(F8=0,"0",(L8/F8))</f>
        <v>-1.3141798445911346E-2</v>
      </c>
      <c r="Q8" s="69">
        <v>3158.28</v>
      </c>
      <c r="R8" s="70">
        <v>1408.47306</v>
      </c>
      <c r="S8" s="71">
        <v>3280.6703499999994</v>
      </c>
      <c r="T8" s="78">
        <f t="shared" ref="T8:T67" si="105">S8/G8</f>
        <v>6.6707169082067239E-2</v>
      </c>
      <c r="U8" s="79">
        <f t="shared" ref="U8:U67" si="106">T8-Q8/E8</f>
        <v>-1.9279531440219988E-2</v>
      </c>
      <c r="V8" s="80">
        <f t="shared" ref="V8:V67" si="107">T8-R8/F8</f>
        <v>5.6758779582013683E-3</v>
      </c>
      <c r="W8" s="69">
        <v>12882.3</v>
      </c>
      <c r="X8" s="70">
        <v>8631.5840000000007</v>
      </c>
      <c r="Y8" s="71">
        <v>19056.698539999998</v>
      </c>
      <c r="Z8" s="78">
        <f t="shared" ref="Z8:Z67" si="108">Y8/G8</f>
        <v>0.38748739618223571</v>
      </c>
      <c r="AA8" s="79">
        <f t="shared" ref="AA8:AA67" si="109">Z8-W8/E8</f>
        <v>3.6756469178214346E-2</v>
      </c>
      <c r="AB8" s="80">
        <f t="shared" ref="AB8:AB67" si="110">Z8-X8/F8</f>
        <v>1.3467664513315714E-2</v>
      </c>
      <c r="AC8" s="69">
        <v>56475.774170000004</v>
      </c>
      <c r="AD8" s="70">
        <v>55600.384929999993</v>
      </c>
      <c r="AE8" s="70">
        <v>61796.281810000015</v>
      </c>
      <c r="AF8" s="70">
        <f t="shared" ref="AF8:AF67" si="111">AE8-AC8</f>
        <v>5320.5076400000107</v>
      </c>
      <c r="AG8" s="71">
        <f t="shared" ref="AG8:AG67" si="112">AE8-AD8</f>
        <v>6195.8968800000221</v>
      </c>
      <c r="AH8" s="69">
        <v>9491.4529399999992</v>
      </c>
      <c r="AI8" s="70">
        <v>8994.844149999999</v>
      </c>
      <c r="AJ8" s="70">
        <v>28749.090760000003</v>
      </c>
      <c r="AK8" s="70">
        <f t="shared" si="97"/>
        <v>19257.637820000004</v>
      </c>
      <c r="AL8" s="71">
        <f t="shared" si="98"/>
        <v>19754.246610000002</v>
      </c>
      <c r="AM8" s="78">
        <f>IF(D8=0,"0",(AE8/D8))</f>
        <v>1.3046636879140734</v>
      </c>
      <c r="AN8" s="79">
        <f t="shared" ref="AN8:AN67" si="113">AM8-IF(B8=0,"0",(AC8/B8))</f>
        <v>-0.45164768470192018</v>
      </c>
      <c r="AO8" s="80">
        <f t="shared" ref="AO8:AO67" si="114">AM8-IF(C8=0,"0",(AD8/C8))</f>
        <v>-1.1785821439750421</v>
      </c>
      <c r="AP8" s="78">
        <f t="shared" si="22"/>
        <v>0.60696038137764463</v>
      </c>
      <c r="AQ8" s="79">
        <f t="shared" ref="AQ8:AQ67" si="115">AP8-IF(B8=0,"0",(AH8/B8))</f>
        <v>0.31179051454248402</v>
      </c>
      <c r="AR8" s="80">
        <f t="shared" si="48"/>
        <v>0.20522918343538438</v>
      </c>
      <c r="AS8" s="79">
        <f t="shared" si="24"/>
        <v>0.58456664452221396</v>
      </c>
      <c r="AT8" s="79">
        <f t="shared" ref="AT8:AT67" si="116">AS8-AH8/E8</f>
        <v>0.32615424236877522</v>
      </c>
      <c r="AU8" s="79">
        <f t="shared" si="26"/>
        <v>0.19480629516029452</v>
      </c>
      <c r="AV8" s="69">
        <v>11682</v>
      </c>
      <c r="AW8" s="70">
        <v>5550</v>
      </c>
      <c r="AX8" s="71">
        <v>11797</v>
      </c>
      <c r="AY8" s="81">
        <v>455.90999999999997</v>
      </c>
      <c r="AZ8" s="82">
        <v>437.93</v>
      </c>
      <c r="BA8" s="83">
        <v>464.4</v>
      </c>
      <c r="BB8" s="81">
        <v>460.98333333333341</v>
      </c>
      <c r="BC8" s="82">
        <v>391.01333333333332</v>
      </c>
      <c r="BD8" s="83">
        <v>434.02</v>
      </c>
      <c r="BE8" s="84">
        <f>AX8/BA8/6</f>
        <v>4.2337783519954062</v>
      </c>
      <c r="BF8" s="84">
        <f>BE8-AV8/AY8/6</f>
        <v>-3.6801367686110531E-2</v>
      </c>
      <c r="BG8" s="84">
        <f>BE8-AW8/AZ8/3</f>
        <v>9.3589242329779054E-3</v>
      </c>
      <c r="BH8" s="85">
        <f>AX8/BD8/6</f>
        <v>4.5301291799149039</v>
      </c>
      <c r="BI8" s="84">
        <f>BH8-AV8/BB8/6</f>
        <v>0.30654915171431885</v>
      </c>
      <c r="BJ8" s="86">
        <f>BH8-AW8/BC8/3</f>
        <v>-0.20116728056385202</v>
      </c>
      <c r="BK8" s="70">
        <v>661</v>
      </c>
      <c r="BL8" s="70">
        <v>794</v>
      </c>
      <c r="BM8" s="70">
        <v>797</v>
      </c>
      <c r="BN8" s="69">
        <v>66829</v>
      </c>
      <c r="BO8" s="70">
        <v>31709</v>
      </c>
      <c r="BP8" s="71">
        <v>68087</v>
      </c>
      <c r="BQ8" s="87">
        <f t="shared" ref="BQ8:BQ67" si="117">G8*1000/BP8</f>
        <v>722.31375315291041</v>
      </c>
      <c r="BR8" s="87">
        <f t="shared" si="99"/>
        <v>172.70406065481973</v>
      </c>
      <c r="BS8" s="87">
        <f t="shared" ref="BS8:BS67" si="118">BQ8-F8*1000/BO8</f>
        <v>-5.4885758500350903</v>
      </c>
      <c r="BT8" s="88">
        <f t="shared" ref="BT8:BT66" si="119">G8*1000/AX8</f>
        <v>4168.8714512945844</v>
      </c>
      <c r="BU8" s="87">
        <f t="shared" si="100"/>
        <v>1024.7295115620982</v>
      </c>
      <c r="BV8" s="89">
        <f t="shared" ref="BV8:BV67" si="120">BT8-F8*1000/AW8</f>
        <v>10.694144924422289</v>
      </c>
      <c r="BW8" s="84">
        <f t="shared" ref="BW8:BW67" si="121">BP8/AX8</f>
        <v>5.7715520895142829</v>
      </c>
      <c r="BX8" s="84">
        <f t="shared" ref="BX8:BX67" si="122">BW8-BN8/AV8</f>
        <v>5.0870699341367676E-2</v>
      </c>
      <c r="BY8" s="84">
        <f t="shared" ref="BY8:BY67" si="123">BW8-BO8/AW8</f>
        <v>5.821875618094996E-2</v>
      </c>
      <c r="BZ8" s="78">
        <f>(BP8/BM8)/181</f>
        <v>0.47198402850468257</v>
      </c>
      <c r="CA8" s="79">
        <f>BZ8-(BN8/BK8)/181</f>
        <v>-8.6595388250443217E-2</v>
      </c>
      <c r="CB8" s="115">
        <f>BZ8-(BO8/BL8)/90</f>
        <v>2.8253270038407774E-2</v>
      </c>
      <c r="CC8" s="91"/>
      <c r="CD8" s="90"/>
      <c r="CE8" s="90"/>
    </row>
    <row r="9" spans="1:83" s="23" customFormat="1" ht="15" customHeight="1" x14ac:dyDescent="0.2">
      <c r="A9" s="68" t="s">
        <v>31</v>
      </c>
      <c r="B9" s="69">
        <v>13909.2132</v>
      </c>
      <c r="C9" s="70">
        <v>8938.482</v>
      </c>
      <c r="D9" s="71">
        <v>18077.319999999996</v>
      </c>
      <c r="E9" s="69">
        <v>15167.30661</v>
      </c>
      <c r="F9" s="70">
        <v>8941.7080000000005</v>
      </c>
      <c r="G9" s="71">
        <v>18090.424999999999</v>
      </c>
      <c r="H9" s="72">
        <f t="shared" si="101"/>
        <v>0.99927558363056679</v>
      </c>
      <c r="I9" s="73">
        <f t="shared" si="3"/>
        <v>8.222329757540936E-2</v>
      </c>
      <c r="J9" s="74">
        <f t="shared" si="102"/>
        <v>-3.6363518534621164E-4</v>
      </c>
      <c r="K9" s="69">
        <v>4556.5076100000006</v>
      </c>
      <c r="L9" s="70">
        <v>2853.8150000000001</v>
      </c>
      <c r="M9" s="70">
        <v>6196.56</v>
      </c>
      <c r="N9" s="75">
        <f t="shared" ref="N9:N67" si="124">IF(G9=0,"0",(M9/G9))</f>
        <v>0.34253258284423949</v>
      </c>
      <c r="O9" s="76">
        <f t="shared" si="103"/>
        <v>4.2116185446705701E-2</v>
      </c>
      <c r="P9" s="77">
        <f t="shared" si="104"/>
        <v>2.3374878298307089E-2</v>
      </c>
      <c r="Q9" s="69">
        <v>1578.75</v>
      </c>
      <c r="R9" s="70">
        <v>953.91</v>
      </c>
      <c r="S9" s="71">
        <v>1805.7819999999999</v>
      </c>
      <c r="T9" s="78">
        <f t="shared" si="105"/>
        <v>9.9819766533953733E-2</v>
      </c>
      <c r="U9" s="79">
        <f t="shared" si="106"/>
        <v>-4.2692481207055183E-3</v>
      </c>
      <c r="V9" s="80">
        <f t="shared" si="107"/>
        <v>-6.8611941952492206E-3</v>
      </c>
      <c r="W9" s="69">
        <v>7335.6139999999996</v>
      </c>
      <c r="X9" s="70">
        <v>4295.8620000000001</v>
      </c>
      <c r="Y9" s="71">
        <v>8388.6260000000002</v>
      </c>
      <c r="Z9" s="78">
        <f t="shared" si="108"/>
        <v>0.46370530266701865</v>
      </c>
      <c r="AA9" s="79">
        <f t="shared" si="109"/>
        <v>-1.9941147465632802E-2</v>
      </c>
      <c r="AB9" s="80">
        <f t="shared" si="110"/>
        <v>-1.6724387052216183E-2</v>
      </c>
      <c r="AC9" s="69">
        <v>3499.1390999999999</v>
      </c>
      <c r="AD9" s="70">
        <v>5126.8839800000005</v>
      </c>
      <c r="AE9" s="70">
        <v>4240.2451799999999</v>
      </c>
      <c r="AF9" s="70">
        <f t="shared" si="111"/>
        <v>741.10608000000002</v>
      </c>
      <c r="AG9" s="71">
        <f t="shared" si="112"/>
        <v>-886.63880000000063</v>
      </c>
      <c r="AH9" s="69">
        <v>0</v>
      </c>
      <c r="AI9" s="70">
        <v>0</v>
      </c>
      <c r="AJ9" s="70">
        <v>0</v>
      </c>
      <c r="AK9" s="70">
        <f t="shared" si="97"/>
        <v>0</v>
      </c>
      <c r="AL9" s="71">
        <f t="shared" si="98"/>
        <v>0</v>
      </c>
      <c r="AM9" s="78">
        <f t="shared" ref="AM9:AM67" si="125">IF(D9=0,"0",(AE9/D9))</f>
        <v>0.23456160426434897</v>
      </c>
      <c r="AN9" s="79">
        <f t="shared" si="113"/>
        <v>-1.7008276050664073E-2</v>
      </c>
      <c r="AO9" s="80">
        <f t="shared" si="114"/>
        <v>-0.3390127431472138</v>
      </c>
      <c r="AP9" s="78">
        <f t="shared" si="22"/>
        <v>0</v>
      </c>
      <c r="AQ9" s="79">
        <f t="shared" si="115"/>
        <v>0</v>
      </c>
      <c r="AR9" s="80">
        <f t="shared" si="48"/>
        <v>0</v>
      </c>
      <c r="AS9" s="79">
        <f t="shared" si="24"/>
        <v>0</v>
      </c>
      <c r="AT9" s="79">
        <f t="shared" si="116"/>
        <v>0</v>
      </c>
      <c r="AU9" s="79">
        <f t="shared" si="26"/>
        <v>0</v>
      </c>
      <c r="AV9" s="69">
        <v>2135</v>
      </c>
      <c r="AW9" s="70">
        <v>1278</v>
      </c>
      <c r="AX9" s="71">
        <v>2575</v>
      </c>
      <c r="AY9" s="81">
        <v>88</v>
      </c>
      <c r="AZ9" s="82">
        <v>84</v>
      </c>
      <c r="BA9" s="83">
        <v>86</v>
      </c>
      <c r="BB9" s="81">
        <v>119</v>
      </c>
      <c r="BC9" s="82">
        <v>109</v>
      </c>
      <c r="BD9" s="83">
        <v>109</v>
      </c>
      <c r="BE9" s="84">
        <f t="shared" ref="BE9:BE68" si="126">AX9/BA9/6</f>
        <v>4.9903100775193794</v>
      </c>
      <c r="BF9" s="84">
        <f t="shared" ref="BF9:BF68" si="127">BE9-AV9/AY9/6</f>
        <v>0.94674947145877297</v>
      </c>
      <c r="BG9" s="84">
        <f t="shared" ref="BG9:BG68" si="128">BE9-AW9/AZ9/3</f>
        <v>-8.1118493909191791E-2</v>
      </c>
      <c r="BH9" s="85">
        <f t="shared" ref="BH9:BH68" si="129">AX9/BD9/6</f>
        <v>3.9373088685015287</v>
      </c>
      <c r="BI9" s="84">
        <f t="shared" ref="BI9:BI68" si="130">BH9-AV9/BB9/6</f>
        <v>0.94711279007015614</v>
      </c>
      <c r="BJ9" s="86">
        <f t="shared" ref="BJ9:BJ68" si="131">BH9-AW9/BC9/3</f>
        <v>2.9051987767584109E-2</v>
      </c>
      <c r="BK9" s="70">
        <v>154</v>
      </c>
      <c r="BL9" s="70">
        <v>153</v>
      </c>
      <c r="BM9" s="70">
        <v>154</v>
      </c>
      <c r="BN9" s="69">
        <v>10301</v>
      </c>
      <c r="BO9" s="70">
        <v>7255</v>
      </c>
      <c r="BP9" s="71">
        <v>14469</v>
      </c>
      <c r="BQ9" s="87">
        <f t="shared" si="117"/>
        <v>1250.2885479300573</v>
      </c>
      <c r="BR9" s="87">
        <f>BQ9-E9*1000/BN9</f>
        <v>-222.12253934302294</v>
      </c>
      <c r="BS9" s="87">
        <f>BQ9-F9*1000/BO9</f>
        <v>17.799505890084902</v>
      </c>
      <c r="BT9" s="88">
        <f t="shared" si="119"/>
        <v>7025.4077669902908</v>
      </c>
      <c r="BU9" s="87">
        <f t="shared" si="100"/>
        <v>-78.717108887928589</v>
      </c>
      <c r="BV9" s="89">
        <f t="shared" si="120"/>
        <v>28.766139447255227</v>
      </c>
      <c r="BW9" s="84">
        <f t="shared" si="121"/>
        <v>5.6190291262135919</v>
      </c>
      <c r="BX9" s="84">
        <f t="shared" si="122"/>
        <v>0.794204770241695</v>
      </c>
      <c r="BY9" s="84">
        <f t="shared" si="123"/>
        <v>-5.7809684428035801E-2</v>
      </c>
      <c r="BZ9" s="78">
        <f t="shared" ref="BZ9:BZ68" si="132">(BP9/BM9)/181</f>
        <v>0.5190858864892014</v>
      </c>
      <c r="CA9" s="79">
        <f t="shared" ref="CA9:CA68" si="133">BZ9-(BN9/BK9)/181</f>
        <v>0.14953002798306658</v>
      </c>
      <c r="CB9" s="115">
        <f t="shared" ref="CB9:CB68" si="134">BZ9-(BO9/BL9)/90</f>
        <v>-7.7841207729627548E-3</v>
      </c>
      <c r="CC9" s="91"/>
      <c r="CD9" s="90"/>
      <c r="CE9" s="90"/>
    </row>
    <row r="10" spans="1:83" s="23" customFormat="1" ht="15.75" customHeight="1" x14ac:dyDescent="0.2">
      <c r="A10" s="68" t="s">
        <v>32</v>
      </c>
      <c r="B10" s="69">
        <v>26570.084460000002</v>
      </c>
      <c r="C10" s="70">
        <v>16942.990600000001</v>
      </c>
      <c r="D10" s="71">
        <v>34029.407909999987</v>
      </c>
      <c r="E10" s="69">
        <v>26053.761079999997</v>
      </c>
      <c r="F10" s="70">
        <v>16412.19857</v>
      </c>
      <c r="G10" s="71">
        <v>33099.024599999997</v>
      </c>
      <c r="H10" s="72">
        <f t="shared" si="101"/>
        <v>1.0281090854260397</v>
      </c>
      <c r="I10" s="73">
        <f t="shared" si="3"/>
        <v>8.2914714387694044E-3</v>
      </c>
      <c r="J10" s="74">
        <f t="shared" si="102"/>
        <v>-4.2322262962202206E-3</v>
      </c>
      <c r="K10" s="69">
        <v>9580.5340099999994</v>
      </c>
      <c r="L10" s="70">
        <v>6559.4657300000008</v>
      </c>
      <c r="M10" s="70">
        <v>13693.326230000001</v>
      </c>
      <c r="N10" s="75">
        <f t="shared" si="124"/>
        <v>0.41370784775331421</v>
      </c>
      <c r="O10" s="76">
        <f t="shared" si="103"/>
        <v>4.59861211057771E-2</v>
      </c>
      <c r="P10" s="77">
        <f t="shared" si="104"/>
        <v>1.4037705936354672E-2</v>
      </c>
      <c r="Q10" s="69">
        <v>2463.12</v>
      </c>
      <c r="R10" s="70">
        <v>1299.81582</v>
      </c>
      <c r="S10" s="71">
        <v>2338.73866</v>
      </c>
      <c r="T10" s="78">
        <f t="shared" si="105"/>
        <v>7.0658839294013523E-2</v>
      </c>
      <c r="U10" s="79">
        <f t="shared" si="106"/>
        <v>-2.3881061967720177E-2</v>
      </c>
      <c r="V10" s="80">
        <f t="shared" si="107"/>
        <v>-8.53931410731959E-3</v>
      </c>
      <c r="W10" s="69">
        <v>12286.64</v>
      </c>
      <c r="X10" s="70">
        <v>7634.7579999999998</v>
      </c>
      <c r="Y10" s="71">
        <v>15138.059380000001</v>
      </c>
      <c r="Z10" s="78">
        <f t="shared" si="108"/>
        <v>0.45735666119901314</v>
      </c>
      <c r="AA10" s="79">
        <f t="shared" si="109"/>
        <v>-1.4231297340752569E-2</v>
      </c>
      <c r="AB10" s="80">
        <f t="shared" si="110"/>
        <v>-7.8313492577723465E-3</v>
      </c>
      <c r="AC10" s="69">
        <v>18206.373940000001</v>
      </c>
      <c r="AD10" s="70">
        <v>19206.941339999998</v>
      </c>
      <c r="AE10" s="70">
        <v>17362.874899999999</v>
      </c>
      <c r="AF10" s="70">
        <f t="shared" si="111"/>
        <v>-843.49904000000242</v>
      </c>
      <c r="AG10" s="71">
        <f t="shared" si="112"/>
        <v>-1844.0664399999987</v>
      </c>
      <c r="AH10" s="69">
        <v>3431.1523500000003</v>
      </c>
      <c r="AI10" s="70">
        <v>1645.3660099999997</v>
      </c>
      <c r="AJ10" s="70">
        <v>1235.05692</v>
      </c>
      <c r="AK10" s="70">
        <f t="shared" si="97"/>
        <v>-2196.0954300000003</v>
      </c>
      <c r="AL10" s="71">
        <f t="shared" si="98"/>
        <v>-410.30908999999974</v>
      </c>
      <c r="AM10" s="78">
        <f t="shared" si="125"/>
        <v>0.51023147231714516</v>
      </c>
      <c r="AN10" s="79">
        <f t="shared" si="113"/>
        <v>-0.17498930548688596</v>
      </c>
      <c r="AO10" s="80">
        <f t="shared" si="114"/>
        <v>-0.62339020011652757</v>
      </c>
      <c r="AP10" s="78">
        <f t="shared" si="22"/>
        <v>3.6293811613368164E-2</v>
      </c>
      <c r="AQ10" s="79">
        <f t="shared" si="115"/>
        <v>-9.2842110222538549E-2</v>
      </c>
      <c r="AR10" s="80">
        <f t="shared" si="48"/>
        <v>-6.0818088454616274E-2</v>
      </c>
      <c r="AS10" s="79">
        <f t="shared" si="24"/>
        <v>3.7313997464444922E-2</v>
      </c>
      <c r="AT10" s="79">
        <f t="shared" si="116"/>
        <v>-9.4381090222296127E-2</v>
      </c>
      <c r="AU10" s="79">
        <f t="shared" si="26"/>
        <v>-6.2938628835579158E-2</v>
      </c>
      <c r="AV10" s="69">
        <v>9215</v>
      </c>
      <c r="AW10" s="70">
        <v>4606</v>
      </c>
      <c r="AX10" s="71">
        <v>9045</v>
      </c>
      <c r="AY10" s="81">
        <v>271.37999999999994</v>
      </c>
      <c r="AZ10" s="82">
        <v>270.43666666666667</v>
      </c>
      <c r="BA10" s="83">
        <v>268.94</v>
      </c>
      <c r="BB10" s="81">
        <v>313.52000000000004</v>
      </c>
      <c r="BC10" s="82">
        <v>299.52000000000004</v>
      </c>
      <c r="BD10" s="83">
        <v>294.09000000000003</v>
      </c>
      <c r="BE10" s="84">
        <f t="shared" si="126"/>
        <v>5.6053394809251138</v>
      </c>
      <c r="BF10" s="84">
        <f t="shared" si="127"/>
        <v>-5.4006577492359042E-2</v>
      </c>
      <c r="BG10" s="84">
        <f t="shared" si="128"/>
        <v>-7.1898566183882906E-2</v>
      </c>
      <c r="BH10" s="85">
        <f t="shared" si="129"/>
        <v>5.1259818422931751</v>
      </c>
      <c r="BI10" s="84">
        <f t="shared" si="130"/>
        <v>0.2273044586068611</v>
      </c>
      <c r="BJ10" s="86">
        <f t="shared" si="131"/>
        <v>2.4975638313051718E-6</v>
      </c>
      <c r="BK10" s="70">
        <v>475</v>
      </c>
      <c r="BL10" s="70">
        <v>475</v>
      </c>
      <c r="BM10" s="70">
        <v>475</v>
      </c>
      <c r="BN10" s="69">
        <v>45934</v>
      </c>
      <c r="BO10" s="70">
        <v>23281</v>
      </c>
      <c r="BP10" s="71">
        <v>46985</v>
      </c>
      <c r="BQ10" s="87">
        <f t="shared" si="117"/>
        <v>704.45939342343297</v>
      </c>
      <c r="BR10" s="87">
        <f t="shared" si="99"/>
        <v>137.25947440919515</v>
      </c>
      <c r="BS10" s="87">
        <f t="shared" si="118"/>
        <v>-0.50167225244001656</v>
      </c>
      <c r="BT10" s="88">
        <f t="shared" si="119"/>
        <v>3659.3725373134325</v>
      </c>
      <c r="BU10" s="87">
        <f t="shared" si="100"/>
        <v>832.05174729715509</v>
      </c>
      <c r="BV10" s="89">
        <f t="shared" si="120"/>
        <v>96.150963279563712</v>
      </c>
      <c r="BW10" s="84">
        <f t="shared" si="121"/>
        <v>5.1945826423438364</v>
      </c>
      <c r="BX10" s="84">
        <f t="shared" si="122"/>
        <v>0.20988378179039113</v>
      </c>
      <c r="BY10" s="84">
        <f t="shared" si="123"/>
        <v>0.14008850426307173</v>
      </c>
      <c r="BZ10" s="78">
        <f t="shared" si="132"/>
        <v>0.54649607444024428</v>
      </c>
      <c r="CA10" s="79">
        <f t="shared" si="133"/>
        <v>1.2224483861587698E-2</v>
      </c>
      <c r="CB10" s="115">
        <f t="shared" si="134"/>
        <v>1.911279118606779E-3</v>
      </c>
      <c r="CC10" s="91"/>
      <c r="CD10" s="90"/>
      <c r="CE10" s="90"/>
    </row>
    <row r="11" spans="1:83" s="112" customFormat="1" ht="15" customHeight="1" x14ac:dyDescent="0.2">
      <c r="A11" s="68" t="s">
        <v>33</v>
      </c>
      <c r="B11" s="92">
        <v>3742.6859199999999</v>
      </c>
      <c r="C11" s="93">
        <v>2203.9587499999998</v>
      </c>
      <c r="D11" s="94">
        <v>4574.4712900000013</v>
      </c>
      <c r="E11" s="92">
        <v>4037.4091200000003</v>
      </c>
      <c r="F11" s="93">
        <v>2353.5939399999997</v>
      </c>
      <c r="G11" s="94">
        <v>4714.51505</v>
      </c>
      <c r="H11" s="95">
        <f t="shared" si="101"/>
        <v>0.97029519292763766</v>
      </c>
      <c r="I11" s="96">
        <f t="shared" si="3"/>
        <v>4.3293294244652669E-2</v>
      </c>
      <c r="J11" s="97">
        <f t="shared" si="102"/>
        <v>3.3872510772023356E-2</v>
      </c>
      <c r="K11" s="92">
        <v>2654.1286099999998</v>
      </c>
      <c r="L11" s="93">
        <v>1684.9428600000001</v>
      </c>
      <c r="M11" s="93">
        <v>3314.1321699999999</v>
      </c>
      <c r="N11" s="98">
        <f t="shared" si="124"/>
        <v>0.70296353598446992</v>
      </c>
      <c r="O11" s="99">
        <f t="shared" si="103"/>
        <v>4.5579423769456229E-2</v>
      </c>
      <c r="P11" s="100">
        <f t="shared" si="104"/>
        <v>-1.29385707315256E-2</v>
      </c>
      <c r="Q11" s="92">
        <v>587.21</v>
      </c>
      <c r="R11" s="93">
        <v>280.25627000000003</v>
      </c>
      <c r="S11" s="94">
        <v>589.97639000000015</v>
      </c>
      <c r="T11" s="101">
        <f t="shared" si="105"/>
        <v>0.12514041926751304</v>
      </c>
      <c r="U11" s="102">
        <f t="shared" si="106"/>
        <v>-2.030186377760973E-2</v>
      </c>
      <c r="V11" s="103">
        <f t="shared" si="107"/>
        <v>6.0645390840349811E-3</v>
      </c>
      <c r="W11" s="92">
        <v>317.80700000000002</v>
      </c>
      <c r="X11" s="93">
        <v>168.399</v>
      </c>
      <c r="Y11" s="94">
        <v>357.88492999999994</v>
      </c>
      <c r="Z11" s="101">
        <f t="shared" si="108"/>
        <v>7.5911292297179106E-2</v>
      </c>
      <c r="AA11" s="102">
        <f t="shared" si="109"/>
        <v>-2.8042875596375888E-3</v>
      </c>
      <c r="AB11" s="103">
        <f t="shared" si="110"/>
        <v>4.3615669439603516E-3</v>
      </c>
      <c r="AC11" s="92">
        <v>1886.8616000000002</v>
      </c>
      <c r="AD11" s="93">
        <v>1159.0409299999999</v>
      </c>
      <c r="AE11" s="93">
        <v>1146.91092</v>
      </c>
      <c r="AF11" s="93">
        <f t="shared" si="111"/>
        <v>-739.95068000000015</v>
      </c>
      <c r="AG11" s="94">
        <f t="shared" si="112"/>
        <v>-12.130009999999857</v>
      </c>
      <c r="AH11" s="92">
        <v>0</v>
      </c>
      <c r="AI11" s="93">
        <v>0</v>
      </c>
      <c r="AJ11" s="93">
        <v>0</v>
      </c>
      <c r="AK11" s="93">
        <f t="shared" si="97"/>
        <v>0</v>
      </c>
      <c r="AL11" s="94">
        <f t="shared" si="98"/>
        <v>0</v>
      </c>
      <c r="AM11" s="101">
        <f t="shared" si="125"/>
        <v>0.25071988592587707</v>
      </c>
      <c r="AN11" s="102">
        <f t="shared" si="113"/>
        <v>-0.25342650528399507</v>
      </c>
      <c r="AO11" s="103">
        <f t="shared" si="114"/>
        <v>-0.27517059637103519</v>
      </c>
      <c r="AP11" s="101">
        <f t="shared" si="22"/>
        <v>0</v>
      </c>
      <c r="AQ11" s="102">
        <f t="shared" si="115"/>
        <v>0</v>
      </c>
      <c r="AR11" s="103">
        <f t="shared" si="48"/>
        <v>0</v>
      </c>
      <c r="AS11" s="102">
        <f t="shared" si="24"/>
        <v>0</v>
      </c>
      <c r="AT11" s="102">
        <f t="shared" si="116"/>
        <v>0</v>
      </c>
      <c r="AU11" s="102">
        <f t="shared" si="26"/>
        <v>0</v>
      </c>
      <c r="AV11" s="92">
        <v>4102</v>
      </c>
      <c r="AW11" s="93">
        <v>2161</v>
      </c>
      <c r="AX11" s="94">
        <v>4274</v>
      </c>
      <c r="AY11" s="104">
        <v>77.940000000000012</v>
      </c>
      <c r="AZ11" s="105">
        <v>70</v>
      </c>
      <c r="BA11" s="106">
        <v>71</v>
      </c>
      <c r="BB11" s="104">
        <v>93.25</v>
      </c>
      <c r="BC11" s="105">
        <v>87</v>
      </c>
      <c r="BD11" s="106">
        <v>88</v>
      </c>
      <c r="BE11" s="84">
        <f t="shared" si="126"/>
        <v>10.032863849765258</v>
      </c>
      <c r="BF11" s="84">
        <f t="shared" si="127"/>
        <v>1.2611591196309675</v>
      </c>
      <c r="BG11" s="84">
        <f t="shared" si="128"/>
        <v>-0.25761234071093142</v>
      </c>
      <c r="BH11" s="85">
        <f t="shared" si="129"/>
        <v>8.0946969696969706</v>
      </c>
      <c r="BI11" s="84">
        <f t="shared" si="130"/>
        <v>0.76315094646193948</v>
      </c>
      <c r="BJ11" s="86">
        <f t="shared" si="131"/>
        <v>-0.18499651689306873</v>
      </c>
      <c r="BK11" s="93">
        <v>242</v>
      </c>
      <c r="BL11" s="93">
        <v>241</v>
      </c>
      <c r="BM11" s="93">
        <v>241</v>
      </c>
      <c r="BN11" s="92">
        <v>24361</v>
      </c>
      <c r="BO11" s="93">
        <v>12448</v>
      </c>
      <c r="BP11" s="94">
        <v>24661</v>
      </c>
      <c r="BQ11" s="108">
        <f t="shared" si="117"/>
        <v>191.1729066136815</v>
      </c>
      <c r="BR11" s="108">
        <f t="shared" si="99"/>
        <v>25.440419441562142</v>
      </c>
      <c r="BS11" s="108">
        <f t="shared" si="118"/>
        <v>2.0988433103396176</v>
      </c>
      <c r="BT11" s="109">
        <f t="shared" si="119"/>
        <v>1103.0685657463735</v>
      </c>
      <c r="BU11" s="108">
        <f t="shared" si="100"/>
        <v>118.8147578477874</v>
      </c>
      <c r="BV11" s="110">
        <f t="shared" si="120"/>
        <v>13.945965098525221</v>
      </c>
      <c r="BW11" s="107">
        <f t="shared" si="121"/>
        <v>5.7700046794571831</v>
      </c>
      <c r="BX11" s="107">
        <f t="shared" si="122"/>
        <v>-0.16880565696407501</v>
      </c>
      <c r="BY11" s="107">
        <f t="shared" si="123"/>
        <v>9.7085202716211683E-3</v>
      </c>
      <c r="BZ11" s="78">
        <f t="shared" si="132"/>
        <v>0.56534696591091449</v>
      </c>
      <c r="CA11" s="79">
        <f t="shared" si="133"/>
        <v>9.1851468158959948E-3</v>
      </c>
      <c r="CB11" s="115">
        <f t="shared" si="134"/>
        <v>-8.5580594463929849E-3</v>
      </c>
      <c r="CC11" s="91"/>
      <c r="CD11" s="90"/>
      <c r="CE11" s="90"/>
    </row>
    <row r="12" spans="1:83" s="23" customFormat="1" ht="15" customHeight="1" x14ac:dyDescent="0.2">
      <c r="A12" s="68" t="s">
        <v>34</v>
      </c>
      <c r="B12" s="69">
        <v>3637.7559999999999</v>
      </c>
      <c r="C12" s="70">
        <v>2791.056</v>
      </c>
      <c r="D12" s="71">
        <v>5266.0069999999996</v>
      </c>
      <c r="E12" s="69">
        <v>4341.3959999999997</v>
      </c>
      <c r="F12" s="70">
        <v>3079.4639999999999</v>
      </c>
      <c r="G12" s="71">
        <v>6160.5820000000003</v>
      </c>
      <c r="H12" s="72">
        <f t="shared" si="101"/>
        <v>0.85479050518278943</v>
      </c>
      <c r="I12" s="73">
        <f t="shared" si="3"/>
        <v>1.6867403949914039E-2</v>
      </c>
      <c r="J12" s="74">
        <f t="shared" si="102"/>
        <v>-5.1554235330494746E-2</v>
      </c>
      <c r="K12" s="69">
        <v>2882.3539999999998</v>
      </c>
      <c r="L12" s="70">
        <v>1969.6969999999999</v>
      </c>
      <c r="M12" s="70">
        <v>3983.8139999999999</v>
      </c>
      <c r="N12" s="75">
        <f t="shared" si="124"/>
        <v>0.64666195499061607</v>
      </c>
      <c r="O12" s="76">
        <f t="shared" si="103"/>
        <v>-1.7261354470211709E-2</v>
      </c>
      <c r="P12" s="77">
        <f t="shared" si="104"/>
        <v>7.0386309316240459E-3</v>
      </c>
      <c r="Q12" s="69">
        <v>600.92999999999995</v>
      </c>
      <c r="R12" s="70">
        <v>385.48700000000002</v>
      </c>
      <c r="S12" s="71">
        <v>685.48699999999997</v>
      </c>
      <c r="T12" s="78">
        <f t="shared" si="105"/>
        <v>0.11126984431016419</v>
      </c>
      <c r="U12" s="79">
        <f t="shared" si="106"/>
        <v>-2.7148765740612105E-2</v>
      </c>
      <c r="V12" s="80">
        <f t="shared" si="107"/>
        <v>-1.3910057127228828E-2</v>
      </c>
      <c r="W12" s="69">
        <v>343.89499999999998</v>
      </c>
      <c r="X12" s="70">
        <v>428.28399999999999</v>
      </c>
      <c r="Y12" s="71">
        <v>880.73099999999999</v>
      </c>
      <c r="Z12" s="78">
        <f t="shared" si="108"/>
        <v>0.14296230453551304</v>
      </c>
      <c r="AA12" s="79">
        <f t="shared" si="109"/>
        <v>6.3749304846012239E-2</v>
      </c>
      <c r="AB12" s="80">
        <f t="shared" si="110"/>
        <v>3.8848546935924821E-3</v>
      </c>
      <c r="AC12" s="69">
        <v>1918.40085</v>
      </c>
      <c r="AD12" s="70">
        <v>2049.51424</v>
      </c>
      <c r="AE12" s="70">
        <v>2231.7552500000002</v>
      </c>
      <c r="AF12" s="70">
        <f t="shared" si="111"/>
        <v>313.35440000000017</v>
      </c>
      <c r="AG12" s="71">
        <f t="shared" si="112"/>
        <v>182.24101000000019</v>
      </c>
      <c r="AH12" s="69">
        <v>538.76694999999995</v>
      </c>
      <c r="AI12" s="70">
        <v>0</v>
      </c>
      <c r="AJ12" s="70">
        <v>196.29</v>
      </c>
      <c r="AK12" s="70">
        <f t="shared" si="97"/>
        <v>-342.47694999999999</v>
      </c>
      <c r="AL12" s="71">
        <f t="shared" si="98"/>
        <v>196.29</v>
      </c>
      <c r="AM12" s="78">
        <f t="shared" si="125"/>
        <v>0.42380407963756983</v>
      </c>
      <c r="AN12" s="79">
        <f t="shared" si="113"/>
        <v>-0.10355422861619978</v>
      </c>
      <c r="AO12" s="80">
        <f t="shared" si="114"/>
        <v>-0.31051090365190914</v>
      </c>
      <c r="AP12" s="78">
        <f t="shared" si="22"/>
        <v>3.7274921966491882E-2</v>
      </c>
      <c r="AQ12" s="79">
        <f t="shared" si="115"/>
        <v>-0.1108292801845045</v>
      </c>
      <c r="AR12" s="80">
        <f t="shared" si="48"/>
        <v>3.7274921966491882E-2</v>
      </c>
      <c r="AS12" s="79">
        <f t="shared" si="24"/>
        <v>3.1862249378386651E-2</v>
      </c>
      <c r="AT12" s="79">
        <f t="shared" si="116"/>
        <v>-9.2237682993596914E-2</v>
      </c>
      <c r="AU12" s="79">
        <f t="shared" si="26"/>
        <v>3.1862249378386651E-2</v>
      </c>
      <c r="AV12" s="69">
        <v>1825</v>
      </c>
      <c r="AW12" s="70">
        <v>484</v>
      </c>
      <c r="AX12" s="71">
        <v>797</v>
      </c>
      <c r="AY12" s="81">
        <v>58</v>
      </c>
      <c r="AZ12" s="82">
        <v>51.5</v>
      </c>
      <c r="BA12" s="83">
        <v>51.5</v>
      </c>
      <c r="BB12" s="81">
        <v>97</v>
      </c>
      <c r="BC12" s="82">
        <v>88</v>
      </c>
      <c r="BD12" s="83">
        <v>88</v>
      </c>
      <c r="BE12" s="84">
        <f t="shared" si="126"/>
        <v>2.5792880258899675</v>
      </c>
      <c r="BF12" s="84">
        <f t="shared" si="127"/>
        <v>-2.664964847673251</v>
      </c>
      <c r="BG12" s="84">
        <f t="shared" si="128"/>
        <v>-0.55339805825242694</v>
      </c>
      <c r="BH12" s="85">
        <f t="shared" si="129"/>
        <v>1.509469696969697</v>
      </c>
      <c r="BI12" s="84">
        <f t="shared" si="130"/>
        <v>-1.6262691346454232</v>
      </c>
      <c r="BJ12" s="86">
        <f t="shared" si="131"/>
        <v>-0.32386363636363624</v>
      </c>
      <c r="BK12" s="70">
        <v>179</v>
      </c>
      <c r="BL12" s="70">
        <v>179</v>
      </c>
      <c r="BM12" s="70">
        <v>179</v>
      </c>
      <c r="BN12" s="69">
        <v>13262</v>
      </c>
      <c r="BO12" s="70">
        <v>5070</v>
      </c>
      <c r="BP12" s="71">
        <v>9618</v>
      </c>
      <c r="BQ12" s="87">
        <f t="shared" si="117"/>
        <v>640.52630484508211</v>
      </c>
      <c r="BR12" s="87">
        <f t="shared" si="99"/>
        <v>313.17024995140093</v>
      </c>
      <c r="BS12" s="87">
        <f t="shared" si="118"/>
        <v>33.13695573265602</v>
      </c>
      <c r="BT12" s="88">
        <f t="shared" si="119"/>
        <v>7729.7139272271015</v>
      </c>
      <c r="BU12" s="87">
        <f t="shared" si="100"/>
        <v>5350.8668039394306</v>
      </c>
      <c r="BV12" s="89">
        <f t="shared" si="120"/>
        <v>1367.1850016072667</v>
      </c>
      <c r="BW12" s="84">
        <f t="shared" si="121"/>
        <v>12.067754077791719</v>
      </c>
      <c r="BX12" s="84">
        <f t="shared" si="122"/>
        <v>4.800904762723226</v>
      </c>
      <c r="BY12" s="84">
        <f t="shared" si="123"/>
        <v>1.59254746622147</v>
      </c>
      <c r="BZ12" s="78">
        <f t="shared" si="132"/>
        <v>0.29686101422883421</v>
      </c>
      <c r="CA12" s="79">
        <f t="shared" si="133"/>
        <v>-0.11247260717923396</v>
      </c>
      <c r="CB12" s="115">
        <f t="shared" si="134"/>
        <v>-1.7850345175262627E-2</v>
      </c>
      <c r="CC12" s="91"/>
      <c r="CD12" s="90"/>
      <c r="CE12" s="90"/>
    </row>
    <row r="13" spans="1:83" s="23" customFormat="1" ht="15" customHeight="1" x14ac:dyDescent="0.2">
      <c r="A13" s="68" t="s">
        <v>35</v>
      </c>
      <c r="B13" s="69">
        <v>10478.91978</v>
      </c>
      <c r="C13" s="70">
        <v>6266.7120000000004</v>
      </c>
      <c r="D13" s="71">
        <v>12590.754999999999</v>
      </c>
      <c r="E13" s="69">
        <v>10474.04862</v>
      </c>
      <c r="F13" s="70">
        <v>6265.3903399999999</v>
      </c>
      <c r="G13" s="71">
        <v>12436.251900000001</v>
      </c>
      <c r="H13" s="72">
        <f t="shared" si="101"/>
        <v>1.012423606504786</v>
      </c>
      <c r="I13" s="73">
        <f t="shared" si="3"/>
        <v>1.1958537057743523E-2</v>
      </c>
      <c r="J13" s="74">
        <f t="shared" si="102"/>
        <v>1.2212660350072735E-2</v>
      </c>
      <c r="K13" s="69">
        <v>6781.6926199999998</v>
      </c>
      <c r="L13" s="70">
        <v>4013.62934</v>
      </c>
      <c r="M13" s="70">
        <v>8537.9328999999998</v>
      </c>
      <c r="N13" s="75">
        <f t="shared" si="124"/>
        <v>0.68653586053527904</v>
      </c>
      <c r="O13" s="76">
        <f t="shared" si="103"/>
        <v>3.9060097719887388E-2</v>
      </c>
      <c r="P13" s="77">
        <f t="shared" si="104"/>
        <v>4.5932622397685252E-2</v>
      </c>
      <c r="Q13" s="69">
        <v>1301.1099999999999</v>
      </c>
      <c r="R13" s="70">
        <v>726.53899999999999</v>
      </c>
      <c r="S13" s="71">
        <v>1470.691</v>
      </c>
      <c r="T13" s="78">
        <f t="shared" si="105"/>
        <v>0.11825837976150996</v>
      </c>
      <c r="U13" s="79">
        <f t="shared" si="106"/>
        <v>-5.9638811047948576E-3</v>
      </c>
      <c r="V13" s="80">
        <f t="shared" si="107"/>
        <v>2.2976876779581545E-3</v>
      </c>
      <c r="W13" s="69">
        <v>1878.14</v>
      </c>
      <c r="X13" s="70">
        <v>1154.0820000000001</v>
      </c>
      <c r="Y13" s="71">
        <v>1941.0840000000001</v>
      </c>
      <c r="Z13" s="78">
        <f t="shared" si="108"/>
        <v>0.15608271813793029</v>
      </c>
      <c r="AA13" s="79">
        <f t="shared" si="109"/>
        <v>-2.3230942523690762E-2</v>
      </c>
      <c r="AB13" s="80">
        <f t="shared" si="110"/>
        <v>-2.8116818901608748E-2</v>
      </c>
      <c r="AC13" s="69">
        <v>6953.9017999999996</v>
      </c>
      <c r="AD13" s="70">
        <v>6105.0157399999989</v>
      </c>
      <c r="AE13" s="70">
        <v>6033.2329</v>
      </c>
      <c r="AF13" s="70">
        <f t="shared" si="111"/>
        <v>-920.66889999999967</v>
      </c>
      <c r="AG13" s="71">
        <f t="shared" si="112"/>
        <v>-71.782839999998941</v>
      </c>
      <c r="AH13" s="69">
        <v>0</v>
      </c>
      <c r="AI13" s="70">
        <v>0</v>
      </c>
      <c r="AJ13" s="70">
        <v>1005.591</v>
      </c>
      <c r="AK13" s="70">
        <f t="shared" si="97"/>
        <v>1005.591</v>
      </c>
      <c r="AL13" s="71">
        <f t="shared" si="98"/>
        <v>1005.591</v>
      </c>
      <c r="AM13" s="78">
        <f t="shared" si="125"/>
        <v>0.47917959645787728</v>
      </c>
      <c r="AN13" s="79">
        <f t="shared" si="113"/>
        <v>-0.18442905271531068</v>
      </c>
      <c r="AO13" s="80">
        <f t="shared" si="114"/>
        <v>-0.49501799551698905</v>
      </c>
      <c r="AP13" s="78">
        <f t="shared" si="22"/>
        <v>7.9867410651704371E-2</v>
      </c>
      <c r="AQ13" s="79">
        <f t="shared" si="115"/>
        <v>7.9867410651704371E-2</v>
      </c>
      <c r="AR13" s="80">
        <f t="shared" si="48"/>
        <v>7.9867410651704371E-2</v>
      </c>
      <c r="AS13" s="79">
        <f t="shared" si="24"/>
        <v>8.0859651934197307E-2</v>
      </c>
      <c r="AT13" s="79">
        <f t="shared" si="116"/>
        <v>8.0859651934197307E-2</v>
      </c>
      <c r="AU13" s="79">
        <f t="shared" si="26"/>
        <v>8.0859651934197307E-2</v>
      </c>
      <c r="AV13" s="69">
        <v>6648</v>
      </c>
      <c r="AW13" s="70">
        <v>3251</v>
      </c>
      <c r="AX13" s="71">
        <v>6367</v>
      </c>
      <c r="AY13" s="81">
        <v>111</v>
      </c>
      <c r="AZ13" s="82">
        <v>111</v>
      </c>
      <c r="BA13" s="83">
        <v>121</v>
      </c>
      <c r="BB13" s="81">
        <v>244</v>
      </c>
      <c r="BC13" s="82">
        <v>247</v>
      </c>
      <c r="BD13" s="83">
        <v>245</v>
      </c>
      <c r="BE13" s="84">
        <f t="shared" si="126"/>
        <v>8.7699724517906343</v>
      </c>
      <c r="BF13" s="84">
        <f t="shared" si="127"/>
        <v>-1.2120095301913487</v>
      </c>
      <c r="BG13" s="84">
        <f t="shared" si="128"/>
        <v>-0.99279031097212922</v>
      </c>
      <c r="BH13" s="85">
        <f t="shared" si="129"/>
        <v>4.3312925170068022</v>
      </c>
      <c r="BI13" s="84">
        <f t="shared" si="130"/>
        <v>-0.20969108955057436</v>
      </c>
      <c r="BJ13" s="86">
        <f t="shared" si="131"/>
        <v>-5.6021922939216928E-2</v>
      </c>
      <c r="BK13" s="70">
        <v>370</v>
      </c>
      <c r="BL13" s="70">
        <v>260</v>
      </c>
      <c r="BM13" s="70">
        <v>370</v>
      </c>
      <c r="BN13" s="69">
        <v>38919</v>
      </c>
      <c r="BO13" s="70">
        <v>18172</v>
      </c>
      <c r="BP13" s="71">
        <v>36798</v>
      </c>
      <c r="BQ13" s="87">
        <f t="shared" si="117"/>
        <v>337.95999510842984</v>
      </c>
      <c r="BR13" s="87">
        <f t="shared" si="99"/>
        <v>68.83569540905421</v>
      </c>
      <c r="BS13" s="87">
        <f t="shared" si="118"/>
        <v>-6.8226562232893002</v>
      </c>
      <c r="BT13" s="88">
        <f t="shared" si="119"/>
        <v>1953.2357311135543</v>
      </c>
      <c r="BU13" s="87">
        <f t="shared" si="100"/>
        <v>377.71698562618985</v>
      </c>
      <c r="BV13" s="89">
        <f t="shared" si="120"/>
        <v>26.016309397159375</v>
      </c>
      <c r="BW13" s="84">
        <f t="shared" si="121"/>
        <v>5.7794879849222554</v>
      </c>
      <c r="BX13" s="84">
        <f t="shared" si="122"/>
        <v>-7.4753892334062044E-2</v>
      </c>
      <c r="BY13" s="84">
        <f t="shared" si="123"/>
        <v>0.18982326637411617</v>
      </c>
      <c r="BZ13" s="78">
        <f t="shared" si="132"/>
        <v>0.54946991190085115</v>
      </c>
      <c r="CA13" s="79">
        <f t="shared" si="133"/>
        <v>-3.1670897416753774E-2</v>
      </c>
      <c r="CB13" s="115">
        <f t="shared" si="134"/>
        <v>-0.22711128468034547</v>
      </c>
      <c r="CC13" s="91"/>
      <c r="CD13" s="90"/>
      <c r="CE13" s="90"/>
    </row>
    <row r="14" spans="1:83" s="112" customFormat="1" ht="15" customHeight="1" x14ac:dyDescent="0.2">
      <c r="A14" s="68" t="s">
        <v>36</v>
      </c>
      <c r="B14" s="92">
        <v>2893.569</v>
      </c>
      <c r="C14" s="93">
        <v>2126.7591000000002</v>
      </c>
      <c r="D14" s="94">
        <v>4232.7616000000007</v>
      </c>
      <c r="E14" s="92">
        <v>3032.7060000000001</v>
      </c>
      <c r="F14" s="93">
        <v>2306.5770000000002</v>
      </c>
      <c r="G14" s="94">
        <v>4522.9139999999998</v>
      </c>
      <c r="H14" s="95">
        <f t="shared" si="101"/>
        <v>0.93584834909529591</v>
      </c>
      <c r="I14" s="96">
        <f t="shared" si="3"/>
        <v>-1.8272821898529301E-2</v>
      </c>
      <c r="J14" s="97">
        <f t="shared" si="102"/>
        <v>1.3807116567615241E-2</v>
      </c>
      <c r="K14" s="92">
        <v>1421.2739999999999</v>
      </c>
      <c r="L14" s="93">
        <v>1012.5650000000001</v>
      </c>
      <c r="M14" s="93">
        <v>2225.317</v>
      </c>
      <c r="N14" s="98">
        <f t="shared" si="124"/>
        <v>0.49200957612724894</v>
      </c>
      <c r="O14" s="99">
        <f t="shared" si="103"/>
        <v>2.3360785245442439E-2</v>
      </c>
      <c r="P14" s="100">
        <f t="shared" si="104"/>
        <v>5.3019245433758133E-2</v>
      </c>
      <c r="Q14" s="92">
        <v>516.35</v>
      </c>
      <c r="R14" s="93">
        <v>333.73</v>
      </c>
      <c r="S14" s="94">
        <v>423.27499999999998</v>
      </c>
      <c r="T14" s="101">
        <f t="shared" si="105"/>
        <v>9.3584578437706317E-2</v>
      </c>
      <c r="U14" s="102">
        <f t="shared" si="106"/>
        <v>-7.6675908401439979E-2</v>
      </c>
      <c r="V14" s="103">
        <f t="shared" si="107"/>
        <v>-5.1101681765183066E-2</v>
      </c>
      <c r="W14" s="92">
        <v>854.28</v>
      </c>
      <c r="X14" s="93">
        <v>764.88699999999994</v>
      </c>
      <c r="Y14" s="94">
        <v>1482.068</v>
      </c>
      <c r="Z14" s="101">
        <f t="shared" si="108"/>
        <v>0.32767989840178258</v>
      </c>
      <c r="AA14" s="102">
        <f t="shared" si="109"/>
        <v>4.5990872165807217E-2</v>
      </c>
      <c r="AB14" s="103">
        <f t="shared" si="110"/>
        <v>-3.9314026733603402E-3</v>
      </c>
      <c r="AC14" s="92">
        <v>2322.136</v>
      </c>
      <c r="AD14" s="93">
        <v>3275.4659999999999</v>
      </c>
      <c r="AE14" s="93">
        <v>3060.73</v>
      </c>
      <c r="AF14" s="93">
        <f t="shared" si="111"/>
        <v>738.59400000000005</v>
      </c>
      <c r="AG14" s="94">
        <f t="shared" si="112"/>
        <v>-214.73599999999988</v>
      </c>
      <c r="AH14" s="92">
        <v>154.80199999999999</v>
      </c>
      <c r="AI14" s="93">
        <v>266.96800000000002</v>
      </c>
      <c r="AJ14" s="93">
        <v>112.569</v>
      </c>
      <c r="AK14" s="93">
        <f t="shared" si="97"/>
        <v>-42.23299999999999</v>
      </c>
      <c r="AL14" s="94">
        <f t="shared" si="98"/>
        <v>-154.399</v>
      </c>
      <c r="AM14" s="101">
        <f t="shared" si="125"/>
        <v>0.72310474561099769</v>
      </c>
      <c r="AN14" s="102">
        <f t="shared" si="113"/>
        <v>-7.9411454970360507E-2</v>
      </c>
      <c r="AO14" s="103">
        <f t="shared" si="114"/>
        <v>-0.81701608894896716</v>
      </c>
      <c r="AP14" s="101">
        <f t="shared" si="22"/>
        <v>2.659469411175909E-2</v>
      </c>
      <c r="AQ14" s="102">
        <f t="shared" si="115"/>
        <v>-2.6903943729605674E-2</v>
      </c>
      <c r="AR14" s="103">
        <f t="shared" si="48"/>
        <v>-9.8933392261540062E-2</v>
      </c>
      <c r="AS14" s="102">
        <f t="shared" si="24"/>
        <v>2.4888600579184128E-2</v>
      </c>
      <c r="AT14" s="102">
        <f t="shared" si="116"/>
        <v>-2.615558240459339E-2</v>
      </c>
      <c r="AU14" s="102">
        <f t="shared" si="26"/>
        <v>-9.0853470897293787E-2</v>
      </c>
      <c r="AV14" s="92">
        <v>892</v>
      </c>
      <c r="AW14" s="93">
        <v>577</v>
      </c>
      <c r="AX14" s="94">
        <v>1269</v>
      </c>
      <c r="AY14" s="104">
        <v>36</v>
      </c>
      <c r="AZ14" s="105">
        <v>45</v>
      </c>
      <c r="BA14" s="106">
        <v>45</v>
      </c>
      <c r="BB14" s="104">
        <v>47</v>
      </c>
      <c r="BC14" s="105">
        <v>44</v>
      </c>
      <c r="BD14" s="106">
        <v>45</v>
      </c>
      <c r="BE14" s="84">
        <f t="shared" si="126"/>
        <v>4.7</v>
      </c>
      <c r="BF14" s="84">
        <f t="shared" si="127"/>
        <v>0.57037037037037042</v>
      </c>
      <c r="BG14" s="84">
        <f t="shared" si="128"/>
        <v>0.4259259259259256</v>
      </c>
      <c r="BH14" s="85">
        <f t="shared" si="129"/>
        <v>4.7</v>
      </c>
      <c r="BI14" s="84">
        <f t="shared" si="130"/>
        <v>1.5368794326241138</v>
      </c>
      <c r="BJ14" s="86">
        <f t="shared" si="131"/>
        <v>0.32878787878787907</v>
      </c>
      <c r="BK14" s="93">
        <v>74</v>
      </c>
      <c r="BL14" s="93">
        <v>74</v>
      </c>
      <c r="BM14" s="93">
        <v>74</v>
      </c>
      <c r="BN14" s="92">
        <v>5067</v>
      </c>
      <c r="BO14" s="93">
        <v>3597</v>
      </c>
      <c r="BP14" s="94">
        <v>7116</v>
      </c>
      <c r="BQ14" s="108">
        <f t="shared" si="117"/>
        <v>635.59780775716695</v>
      </c>
      <c r="BR14" s="108">
        <f t="shared" si="99"/>
        <v>37.07678940311132</v>
      </c>
      <c r="BS14" s="108">
        <f t="shared" si="118"/>
        <v>-5.6524007499223217</v>
      </c>
      <c r="BT14" s="109">
        <f t="shared" si="119"/>
        <v>3564.1560283687945</v>
      </c>
      <c r="BU14" s="108">
        <f t="shared" si="100"/>
        <v>164.26140953471395</v>
      </c>
      <c r="BV14" s="110">
        <f t="shared" si="120"/>
        <v>-433.3777671251396</v>
      </c>
      <c r="BW14" s="107">
        <f t="shared" si="121"/>
        <v>5.6075650118203306</v>
      </c>
      <c r="BX14" s="107">
        <f t="shared" si="122"/>
        <v>-7.2928261722270626E-2</v>
      </c>
      <c r="BY14" s="107">
        <f t="shared" si="123"/>
        <v>-0.62640379233911503</v>
      </c>
      <c r="BZ14" s="78">
        <f t="shared" si="132"/>
        <v>0.53128266387934897</v>
      </c>
      <c r="CA14" s="79">
        <f t="shared" si="133"/>
        <v>0.15297894579662541</v>
      </c>
      <c r="CB14" s="115">
        <f t="shared" si="134"/>
        <v>-8.8074262107410428E-3</v>
      </c>
      <c r="CC14" s="91"/>
      <c r="CD14" s="90"/>
      <c r="CE14" s="111"/>
    </row>
    <row r="15" spans="1:83" s="23" customFormat="1" ht="15" customHeight="1" x14ac:dyDescent="0.2">
      <c r="A15" s="68" t="s">
        <v>37</v>
      </c>
      <c r="B15" s="69">
        <v>42656.850229999996</v>
      </c>
      <c r="C15" s="70">
        <v>25928.533439999999</v>
      </c>
      <c r="D15" s="71">
        <v>52246.687640000004</v>
      </c>
      <c r="E15" s="69">
        <v>41600.864139999998</v>
      </c>
      <c r="F15" s="70">
        <v>25867.042839999998</v>
      </c>
      <c r="G15" s="71">
        <v>52385.016580000003</v>
      </c>
      <c r="H15" s="72">
        <f t="shared" si="101"/>
        <v>0.99735937966558152</v>
      </c>
      <c r="I15" s="73">
        <f t="shared" si="3"/>
        <v>-2.8024374057568968E-2</v>
      </c>
      <c r="J15" s="74">
        <f t="shared" si="102"/>
        <v>-5.0177996811398007E-3</v>
      </c>
      <c r="K15" s="69">
        <v>12338.400720000001</v>
      </c>
      <c r="L15" s="70">
        <v>8086.8045199999997</v>
      </c>
      <c r="M15" s="70">
        <v>16767.012630000001</v>
      </c>
      <c r="N15" s="75">
        <f t="shared" si="124"/>
        <v>0.32007267964484054</v>
      </c>
      <c r="O15" s="76">
        <f t="shared" si="103"/>
        <v>2.3482669435499703E-2</v>
      </c>
      <c r="P15" s="77">
        <f t="shared" si="104"/>
        <v>7.4430307893164072E-3</v>
      </c>
      <c r="Q15" s="69">
        <v>1740.71</v>
      </c>
      <c r="R15" s="70">
        <v>1002.6854200000001</v>
      </c>
      <c r="S15" s="71">
        <v>2049.0038799999998</v>
      </c>
      <c r="T15" s="78">
        <f t="shared" si="105"/>
        <v>3.911431194969376E-2</v>
      </c>
      <c r="U15" s="79">
        <f t="shared" si="106"/>
        <v>-2.7288092446632398E-3</v>
      </c>
      <c r="V15" s="80">
        <f t="shared" si="107"/>
        <v>3.5126407436885526E-4</v>
      </c>
      <c r="W15" s="69">
        <v>24976.43</v>
      </c>
      <c r="X15" s="70">
        <v>15310.162</v>
      </c>
      <c r="Y15" s="71">
        <v>30664.514010000003</v>
      </c>
      <c r="Z15" s="78">
        <f t="shared" si="108"/>
        <v>0.58536803101265722</v>
      </c>
      <c r="AA15" s="79">
        <f t="shared" si="109"/>
        <v>-1.5014449407616093E-2</v>
      </c>
      <c r="AB15" s="80">
        <f t="shared" si="110"/>
        <v>-6.5110676033174331E-3</v>
      </c>
      <c r="AC15" s="69">
        <v>23890.13768</v>
      </c>
      <c r="AD15" s="70">
        <v>26207.897019999997</v>
      </c>
      <c r="AE15" s="70">
        <v>23502.885839999995</v>
      </c>
      <c r="AF15" s="70">
        <f t="shared" si="111"/>
        <v>-387.25184000000445</v>
      </c>
      <c r="AG15" s="71">
        <f t="shared" si="112"/>
        <v>-2705.0111800000013</v>
      </c>
      <c r="AH15" s="69">
        <v>0</v>
      </c>
      <c r="AI15" s="70">
        <v>0</v>
      </c>
      <c r="AJ15" s="70">
        <v>0</v>
      </c>
      <c r="AK15" s="70">
        <f t="shared" si="97"/>
        <v>0</v>
      </c>
      <c r="AL15" s="71">
        <f t="shared" si="98"/>
        <v>0</v>
      </c>
      <c r="AM15" s="78">
        <f t="shared" si="125"/>
        <v>0.44984451458327884</v>
      </c>
      <c r="AN15" s="79">
        <f t="shared" si="113"/>
        <v>-0.11020944043655018</v>
      </c>
      <c r="AO15" s="80">
        <f t="shared" si="114"/>
        <v>-0.56092985415016527</v>
      </c>
      <c r="AP15" s="78">
        <f t="shared" si="22"/>
        <v>0</v>
      </c>
      <c r="AQ15" s="79">
        <f t="shared" si="115"/>
        <v>0</v>
      </c>
      <c r="AR15" s="80">
        <f t="shared" si="48"/>
        <v>0</v>
      </c>
      <c r="AS15" s="79">
        <f t="shared" si="24"/>
        <v>0</v>
      </c>
      <c r="AT15" s="79">
        <f t="shared" si="116"/>
        <v>0</v>
      </c>
      <c r="AU15" s="79">
        <f t="shared" si="26"/>
        <v>0</v>
      </c>
      <c r="AV15" s="92">
        <v>12325</v>
      </c>
      <c r="AW15" s="93">
        <v>6785</v>
      </c>
      <c r="AX15" s="94">
        <v>13680</v>
      </c>
      <c r="AY15" s="81">
        <v>199</v>
      </c>
      <c r="AZ15" s="82">
        <v>210</v>
      </c>
      <c r="BA15" s="83">
        <v>212</v>
      </c>
      <c r="BB15" s="81">
        <v>232</v>
      </c>
      <c r="BC15" s="82">
        <v>227</v>
      </c>
      <c r="BD15" s="83">
        <v>224</v>
      </c>
      <c r="BE15" s="84">
        <f t="shared" si="126"/>
        <v>10.754716981132075</v>
      </c>
      <c r="BF15" s="84">
        <f t="shared" si="127"/>
        <v>0.43227141999304663</v>
      </c>
      <c r="BG15" s="84">
        <f t="shared" si="128"/>
        <v>-1.5124288709195355E-2</v>
      </c>
      <c r="BH15" s="85">
        <f t="shared" si="129"/>
        <v>10.178571428571429</v>
      </c>
      <c r="BI15" s="84">
        <f t="shared" si="130"/>
        <v>1.3244047619047628</v>
      </c>
      <c r="BJ15" s="86">
        <f t="shared" si="131"/>
        <v>0.21528214810153123</v>
      </c>
      <c r="BK15" s="70">
        <v>405</v>
      </c>
      <c r="BL15" s="70">
        <v>405</v>
      </c>
      <c r="BM15" s="70">
        <v>405</v>
      </c>
      <c r="BN15" s="92">
        <v>50368</v>
      </c>
      <c r="BO15" s="93">
        <v>30025</v>
      </c>
      <c r="BP15" s="94">
        <v>60336</v>
      </c>
      <c r="BQ15" s="87">
        <f>G15*1000/BP15</f>
        <v>868.22156888093355</v>
      </c>
      <c r="BR15" s="87">
        <f>BQ15-E15*1000/BN15</f>
        <v>42.283192530869997</v>
      </c>
      <c r="BS15" s="87">
        <f>BQ15-F15*1000/BO15</f>
        <v>6.704738239801145</v>
      </c>
      <c r="BT15" s="88">
        <f t="shared" si="119"/>
        <v>3829.3140774853805</v>
      </c>
      <c r="BU15" s="87">
        <f t="shared" si="100"/>
        <v>453.99041501073543</v>
      </c>
      <c r="BV15" s="89">
        <f t="shared" si="120"/>
        <v>16.927513004909088</v>
      </c>
      <c r="BW15" s="84">
        <f t="shared" si="121"/>
        <v>4.4105263157894736</v>
      </c>
      <c r="BX15" s="84">
        <f t="shared" si="122"/>
        <v>0.32387317177324615</v>
      </c>
      <c r="BY15" s="84">
        <f t="shared" si="123"/>
        <v>-1.4676337121358962E-2</v>
      </c>
      <c r="BZ15" s="78">
        <f t="shared" si="132"/>
        <v>0.82308164518109272</v>
      </c>
      <c r="CA15" s="79">
        <f t="shared" si="133"/>
        <v>0.13597981038128371</v>
      </c>
      <c r="CB15" s="115">
        <f t="shared" si="134"/>
        <v>-6.4949336486053166E-4</v>
      </c>
      <c r="CC15" s="91"/>
      <c r="CD15" s="90"/>
      <c r="CE15" s="90"/>
    </row>
    <row r="16" spans="1:83" s="23" customFormat="1" ht="15" customHeight="1" x14ac:dyDescent="0.2">
      <c r="A16" s="68" t="s">
        <v>38</v>
      </c>
      <c r="B16" s="69">
        <v>4948.1090000000004</v>
      </c>
      <c r="C16" s="70">
        <v>3146.0129999999999</v>
      </c>
      <c r="D16" s="71">
        <v>6152.3186199999982</v>
      </c>
      <c r="E16" s="69">
        <v>4980.2669999999998</v>
      </c>
      <c r="F16" s="70">
        <v>3139.1660000000002</v>
      </c>
      <c r="G16" s="71">
        <v>6135.0879999999997</v>
      </c>
      <c r="H16" s="72">
        <f t="shared" si="101"/>
        <v>1.0028085367316653</v>
      </c>
      <c r="I16" s="73">
        <f t="shared" si="3"/>
        <v>9.2656202575082114E-3</v>
      </c>
      <c r="J16" s="74">
        <f t="shared" si="102"/>
        <v>6.2738415801999459E-4</v>
      </c>
      <c r="K16" s="69">
        <v>3255.9810000000002</v>
      </c>
      <c r="L16" s="70">
        <v>1854.7170000000001</v>
      </c>
      <c r="M16" s="70">
        <v>3908.88</v>
      </c>
      <c r="N16" s="75">
        <f t="shared" si="124"/>
        <v>0.63713511525833044</v>
      </c>
      <c r="O16" s="76">
        <f t="shared" si="103"/>
        <v>-1.6641278657899439E-2</v>
      </c>
      <c r="P16" s="77">
        <f t="shared" si="104"/>
        <v>4.6303983677522087E-2</v>
      </c>
      <c r="Q16" s="69">
        <v>581.41999999999996</v>
      </c>
      <c r="R16" s="70">
        <v>328.08600000000001</v>
      </c>
      <c r="S16" s="71">
        <v>573.62900000000002</v>
      </c>
      <c r="T16" s="78">
        <f t="shared" si="105"/>
        <v>9.3499718341448407E-2</v>
      </c>
      <c r="U16" s="79">
        <f t="shared" si="106"/>
        <v>-2.3245026468418209E-2</v>
      </c>
      <c r="V16" s="80">
        <f t="shared" si="107"/>
        <v>-1.1014028303361068E-2</v>
      </c>
      <c r="W16" s="69">
        <v>768.17</v>
      </c>
      <c r="X16" s="70">
        <v>752.97199999999998</v>
      </c>
      <c r="Y16" s="71">
        <v>1255.9259999999999</v>
      </c>
      <c r="Z16" s="78">
        <f t="shared" si="108"/>
        <v>0.20471197805149657</v>
      </c>
      <c r="AA16" s="79">
        <f t="shared" si="109"/>
        <v>5.0469243676010273E-2</v>
      </c>
      <c r="AB16" s="80">
        <f t="shared" si="110"/>
        <v>-3.5151730971855477E-2</v>
      </c>
      <c r="AC16" s="69">
        <v>2414.8278500000001</v>
      </c>
      <c r="AD16" s="70">
        <v>1970.4430299999999</v>
      </c>
      <c r="AE16" s="70">
        <v>8019.0624299999999</v>
      </c>
      <c r="AF16" s="70">
        <f t="shared" si="111"/>
        <v>5604.2345800000003</v>
      </c>
      <c r="AG16" s="71">
        <f t="shared" si="112"/>
        <v>6048.6193999999996</v>
      </c>
      <c r="AH16" s="69">
        <v>0</v>
      </c>
      <c r="AI16" s="70">
        <v>0</v>
      </c>
      <c r="AJ16" s="70">
        <v>0</v>
      </c>
      <c r="AK16" s="70">
        <f t="shared" si="97"/>
        <v>0</v>
      </c>
      <c r="AL16" s="71">
        <f t="shared" si="98"/>
        <v>0</v>
      </c>
      <c r="AM16" s="78">
        <f t="shared" si="125"/>
        <v>1.3034211856212352</v>
      </c>
      <c r="AN16" s="79">
        <f t="shared" si="113"/>
        <v>0.81539073803004425</v>
      </c>
      <c r="AO16" s="80">
        <f t="shared" si="114"/>
        <v>0.67709096066666574</v>
      </c>
      <c r="AP16" s="78">
        <f t="shared" si="22"/>
        <v>0</v>
      </c>
      <c r="AQ16" s="79">
        <f t="shared" si="115"/>
        <v>0</v>
      </c>
      <c r="AR16" s="80">
        <f t="shared" si="48"/>
        <v>0</v>
      </c>
      <c r="AS16" s="79">
        <f t="shared" si="24"/>
        <v>0</v>
      </c>
      <c r="AT16" s="79">
        <f t="shared" si="116"/>
        <v>0</v>
      </c>
      <c r="AU16" s="79">
        <f t="shared" si="26"/>
        <v>0</v>
      </c>
      <c r="AV16" s="69">
        <v>2763</v>
      </c>
      <c r="AW16" s="70">
        <v>1416</v>
      </c>
      <c r="AX16" s="71">
        <v>2868</v>
      </c>
      <c r="AY16" s="81">
        <v>67</v>
      </c>
      <c r="AZ16" s="82">
        <v>68</v>
      </c>
      <c r="BA16" s="83">
        <v>70</v>
      </c>
      <c r="BB16" s="81">
        <v>97</v>
      </c>
      <c r="BC16" s="82">
        <v>104</v>
      </c>
      <c r="BD16" s="83">
        <v>104</v>
      </c>
      <c r="BE16" s="84">
        <f t="shared" si="126"/>
        <v>6.8285714285714283</v>
      </c>
      <c r="BF16" s="84">
        <f t="shared" si="127"/>
        <v>-4.4562899786780186E-2</v>
      </c>
      <c r="BG16" s="84">
        <f t="shared" si="128"/>
        <v>-0.11260504201680721</v>
      </c>
      <c r="BH16" s="85">
        <f t="shared" si="129"/>
        <v>4.5961538461538458</v>
      </c>
      <c r="BI16" s="84">
        <f t="shared" si="130"/>
        <v>-0.15126883425852533</v>
      </c>
      <c r="BJ16" s="86">
        <f t="shared" si="131"/>
        <v>5.7692307692307487E-2</v>
      </c>
      <c r="BK16" s="70">
        <v>103</v>
      </c>
      <c r="BL16" s="70">
        <v>106.6</v>
      </c>
      <c r="BM16" s="70">
        <v>106.5</v>
      </c>
      <c r="BN16" s="69">
        <v>12095</v>
      </c>
      <c r="BO16" s="70">
        <v>5994</v>
      </c>
      <c r="BP16" s="71">
        <v>12227</v>
      </c>
      <c r="BQ16" s="87">
        <f t="shared" si="117"/>
        <v>501.76560071971863</v>
      </c>
      <c r="BR16" s="87">
        <f t="shared" si="99"/>
        <v>90.003136891690531</v>
      </c>
      <c r="BS16" s="87">
        <f t="shared" si="118"/>
        <v>-21.95245066499939</v>
      </c>
      <c r="BT16" s="88">
        <f t="shared" si="119"/>
        <v>2139.1520223152024</v>
      </c>
      <c r="BU16" s="87">
        <f t="shared" si="100"/>
        <v>336.66668029565835</v>
      </c>
      <c r="BV16" s="89">
        <f t="shared" si="120"/>
        <v>-77.773118927735595</v>
      </c>
      <c r="BW16" s="84">
        <f t="shared" si="121"/>
        <v>4.2632496513249647</v>
      </c>
      <c r="BX16" s="84">
        <f t="shared" si="122"/>
        <v>-0.11423858609812587</v>
      </c>
      <c r="BY16" s="84">
        <f t="shared" si="123"/>
        <v>3.0198803867337531E-2</v>
      </c>
      <c r="BZ16" s="78">
        <f t="shared" si="132"/>
        <v>0.63429564495629387</v>
      </c>
      <c r="CA16" s="79">
        <f t="shared" si="133"/>
        <v>-1.4473329994089568E-2</v>
      </c>
      <c r="CB16" s="115">
        <f t="shared" si="134"/>
        <v>9.5301665322787832E-3</v>
      </c>
      <c r="CC16" s="91"/>
      <c r="CD16" s="90"/>
      <c r="CE16" s="90"/>
    </row>
    <row r="17" spans="1:83" s="23" customFormat="1" ht="15" customHeight="1" x14ac:dyDescent="0.2">
      <c r="A17" s="68" t="s">
        <v>39</v>
      </c>
      <c r="B17" s="69">
        <v>2127.8270000000002</v>
      </c>
      <c r="C17" s="70">
        <v>1502.893</v>
      </c>
      <c r="D17" s="71">
        <v>3092.1779999999999</v>
      </c>
      <c r="E17" s="69">
        <v>2134.5210000000002</v>
      </c>
      <c r="F17" s="70">
        <v>1385.6369999999999</v>
      </c>
      <c r="G17" s="71">
        <v>3086.2530000000002</v>
      </c>
      <c r="H17" s="72">
        <f t="shared" si="101"/>
        <v>1.0019198037231554</v>
      </c>
      <c r="I17" s="73">
        <f t="shared" si="3"/>
        <v>5.0558703160817897E-3</v>
      </c>
      <c r="J17" s="74">
        <f t="shared" si="102"/>
        <v>-8.2702647900177562E-2</v>
      </c>
      <c r="K17" s="69">
        <v>1496.6849999999999</v>
      </c>
      <c r="L17" s="70">
        <v>1006.6130000000001</v>
      </c>
      <c r="M17" s="70">
        <v>2310.9070000000002</v>
      </c>
      <c r="N17" s="75">
        <f t="shared" si="124"/>
        <v>0.74877432277911116</v>
      </c>
      <c r="O17" s="76">
        <f t="shared" si="103"/>
        <v>4.7593589490471766E-2</v>
      </c>
      <c r="P17" s="77">
        <f t="shared" si="104"/>
        <v>2.2312053079326821E-2</v>
      </c>
      <c r="Q17" s="69">
        <v>257.26400000000001</v>
      </c>
      <c r="R17" s="70">
        <v>126.28400000000001</v>
      </c>
      <c r="S17" s="71">
        <v>262.38299999999998</v>
      </c>
      <c r="T17" s="78">
        <f t="shared" si="105"/>
        <v>8.5016685281472382E-2</v>
      </c>
      <c r="U17" s="79">
        <f t="shared" si="106"/>
        <v>-3.5508715967800863E-2</v>
      </c>
      <c r="V17" s="80">
        <f t="shared" si="107"/>
        <v>-6.1211812737654026E-3</v>
      </c>
      <c r="W17" s="69">
        <v>210.11</v>
      </c>
      <c r="X17" s="70">
        <v>160.31299999999999</v>
      </c>
      <c r="Y17" s="71">
        <v>332.94400000000002</v>
      </c>
      <c r="Z17" s="78">
        <f t="shared" si="108"/>
        <v>0.10787968452359543</v>
      </c>
      <c r="AA17" s="79">
        <f t="shared" si="109"/>
        <v>9.445422223060565E-3</v>
      </c>
      <c r="AB17" s="80">
        <f t="shared" si="110"/>
        <v>-7.8165620402593089E-3</v>
      </c>
      <c r="AC17" s="69">
        <v>1072.8800000000001</v>
      </c>
      <c r="AD17" s="70">
        <v>1275.8</v>
      </c>
      <c r="AE17" s="70">
        <v>1370.07</v>
      </c>
      <c r="AF17" s="70">
        <f t="shared" si="111"/>
        <v>297.18999999999983</v>
      </c>
      <c r="AG17" s="71">
        <f t="shared" si="112"/>
        <v>94.269999999999982</v>
      </c>
      <c r="AH17" s="69">
        <v>0</v>
      </c>
      <c r="AI17" s="70">
        <v>0</v>
      </c>
      <c r="AJ17" s="70">
        <v>0</v>
      </c>
      <c r="AK17" s="70">
        <f t="shared" si="97"/>
        <v>0</v>
      </c>
      <c r="AL17" s="71">
        <f t="shared" si="98"/>
        <v>0</v>
      </c>
      <c r="AM17" s="78">
        <f t="shared" si="125"/>
        <v>0.44307604542817391</v>
      </c>
      <c r="AN17" s="79">
        <f t="shared" si="113"/>
        <v>-6.1137877978193256E-2</v>
      </c>
      <c r="AO17" s="80">
        <f t="shared" si="114"/>
        <v>-0.40582005030186141</v>
      </c>
      <c r="AP17" s="78">
        <f t="shared" si="22"/>
        <v>0</v>
      </c>
      <c r="AQ17" s="79">
        <f t="shared" si="115"/>
        <v>0</v>
      </c>
      <c r="AR17" s="80">
        <f t="shared" si="48"/>
        <v>0</v>
      </c>
      <c r="AS17" s="79">
        <f t="shared" si="24"/>
        <v>0</v>
      </c>
      <c r="AT17" s="79">
        <f t="shared" si="116"/>
        <v>0</v>
      </c>
      <c r="AU17" s="79">
        <f t="shared" si="26"/>
        <v>0</v>
      </c>
      <c r="AV17" s="69">
        <v>2019</v>
      </c>
      <c r="AW17" s="70">
        <v>1072</v>
      </c>
      <c r="AX17" s="71">
        <v>2198</v>
      </c>
      <c r="AY17" s="81">
        <v>44.83</v>
      </c>
      <c r="AZ17" s="82">
        <v>48.25</v>
      </c>
      <c r="BA17" s="83">
        <v>48.25</v>
      </c>
      <c r="BB17" s="81">
        <v>50.75</v>
      </c>
      <c r="BC17" s="82">
        <v>48</v>
      </c>
      <c r="BD17" s="83">
        <v>44</v>
      </c>
      <c r="BE17" s="84">
        <f t="shared" si="126"/>
        <v>7.5924006908462864</v>
      </c>
      <c r="BF17" s="84">
        <f t="shared" si="127"/>
        <v>8.6266405769328536E-2</v>
      </c>
      <c r="BG17" s="84">
        <f t="shared" si="128"/>
        <v>0.1865284974093262</v>
      </c>
      <c r="BH17" s="85">
        <f t="shared" si="129"/>
        <v>8.3257575757575761</v>
      </c>
      <c r="BI17" s="84">
        <f t="shared" si="130"/>
        <v>1.6952157038363938</v>
      </c>
      <c r="BJ17" s="86">
        <f t="shared" si="131"/>
        <v>0.88131313131313238</v>
      </c>
      <c r="BK17" s="70">
        <v>96</v>
      </c>
      <c r="BL17" s="70">
        <v>96</v>
      </c>
      <c r="BM17" s="70">
        <v>96</v>
      </c>
      <c r="BN17" s="69">
        <v>8775</v>
      </c>
      <c r="BO17" s="70">
        <v>4927</v>
      </c>
      <c r="BP17" s="71">
        <v>10251</v>
      </c>
      <c r="BQ17" s="87">
        <f t="shared" si="117"/>
        <v>301.06848112379282</v>
      </c>
      <c r="BR17" s="87">
        <f t="shared" si="99"/>
        <v>57.818224713536409</v>
      </c>
      <c r="BS17" s="87">
        <f t="shared" si="118"/>
        <v>19.835073370596149</v>
      </c>
      <c r="BT17" s="88">
        <f t="shared" si="119"/>
        <v>1404.1187443130118</v>
      </c>
      <c r="BU17" s="87">
        <f t="shared" si="100"/>
        <v>346.90180523425988</v>
      </c>
      <c r="BV17" s="89">
        <f t="shared" si="120"/>
        <v>111.5469159548029</v>
      </c>
      <c r="BW17" s="84">
        <f t="shared" si="121"/>
        <v>4.6637852593266604</v>
      </c>
      <c r="BX17" s="84">
        <f t="shared" si="122"/>
        <v>0.31757426378431308</v>
      </c>
      <c r="BY17" s="84">
        <f t="shared" si="123"/>
        <v>6.7703169774421923E-2</v>
      </c>
      <c r="BZ17" s="78">
        <f t="shared" si="132"/>
        <v>0.58995165745856348</v>
      </c>
      <c r="CA17" s="79">
        <f t="shared" si="133"/>
        <v>8.4944751381215378E-2</v>
      </c>
      <c r="CB17" s="115">
        <f t="shared" si="134"/>
        <v>1.96970278289339E-2</v>
      </c>
      <c r="CC17" s="91"/>
      <c r="CD17" s="90"/>
      <c r="CE17" s="90"/>
    </row>
    <row r="18" spans="1:83" s="23" customFormat="1" ht="15" customHeight="1" x14ac:dyDescent="0.2">
      <c r="A18" s="68" t="s">
        <v>40</v>
      </c>
      <c r="B18" s="69">
        <v>9801.6669999999995</v>
      </c>
      <c r="C18" s="70">
        <v>6063.777</v>
      </c>
      <c r="D18" s="71">
        <v>12191.826999999999</v>
      </c>
      <c r="E18" s="69">
        <v>9821.1319999999996</v>
      </c>
      <c r="F18" s="70">
        <v>6046.6319999999996</v>
      </c>
      <c r="G18" s="71">
        <v>12046.214</v>
      </c>
      <c r="H18" s="72">
        <f t="shared" si="101"/>
        <v>1.0120878642866546</v>
      </c>
      <c r="I18" s="73">
        <f t="shared" si="3"/>
        <v>1.4069815043451284E-2</v>
      </c>
      <c r="J18" s="74">
        <f t="shared" si="102"/>
        <v>9.2524015034058937E-3</v>
      </c>
      <c r="K18" s="69">
        <v>1517.4110000000001</v>
      </c>
      <c r="L18" s="70">
        <v>1192.42</v>
      </c>
      <c r="M18" s="70">
        <v>2455.4009999999998</v>
      </c>
      <c r="N18" s="75">
        <f t="shared" si="124"/>
        <v>0.20383175992058583</v>
      </c>
      <c r="O18" s="76">
        <f t="shared" si="103"/>
        <v>4.9327065349735938E-2</v>
      </c>
      <c r="P18" s="77">
        <f t="shared" si="104"/>
        <v>6.6277627201608291E-3</v>
      </c>
      <c r="Q18" s="69">
        <v>577.16999999999996</v>
      </c>
      <c r="R18" s="70">
        <v>328.98599999999999</v>
      </c>
      <c r="S18" s="71">
        <v>686.68100000000004</v>
      </c>
      <c r="T18" s="78">
        <f t="shared" si="105"/>
        <v>5.7003885204098152E-2</v>
      </c>
      <c r="U18" s="79">
        <f t="shared" si="106"/>
        <v>-1.7642893810718638E-3</v>
      </c>
      <c r="V18" s="80">
        <f t="shared" si="107"/>
        <v>2.5957452676839618E-3</v>
      </c>
      <c r="W18" s="69">
        <v>7564.85</v>
      </c>
      <c r="X18" s="70">
        <v>4349.7780000000002</v>
      </c>
      <c r="Y18" s="71">
        <v>8589.1890000000003</v>
      </c>
      <c r="Z18" s="78">
        <f t="shared" si="108"/>
        <v>0.71301979194458942</v>
      </c>
      <c r="AA18" s="79">
        <f t="shared" si="109"/>
        <v>-5.7242739910190688E-2</v>
      </c>
      <c r="AB18" s="80">
        <f t="shared" si="110"/>
        <v>-6.3522485566351872E-3</v>
      </c>
      <c r="AC18" s="69">
        <v>4462.1769999999997</v>
      </c>
      <c r="AD18" s="70">
        <v>8359.4775700000009</v>
      </c>
      <c r="AE18" s="70">
        <v>8313.1229999999996</v>
      </c>
      <c r="AF18" s="70">
        <f t="shared" si="111"/>
        <v>3850.9459999999999</v>
      </c>
      <c r="AG18" s="71">
        <f t="shared" si="112"/>
        <v>-46.354570000001331</v>
      </c>
      <c r="AH18" s="69">
        <v>0</v>
      </c>
      <c r="AI18" s="70">
        <v>0</v>
      </c>
      <c r="AJ18" s="70">
        <v>0</v>
      </c>
      <c r="AK18" s="70">
        <f t="shared" si="97"/>
        <v>0</v>
      </c>
      <c r="AL18" s="71">
        <f t="shared" si="98"/>
        <v>0</v>
      </c>
      <c r="AM18" s="78">
        <f t="shared" si="125"/>
        <v>0.68186031511109857</v>
      </c>
      <c r="AN18" s="79">
        <f t="shared" si="113"/>
        <v>0.22661356983807512</v>
      </c>
      <c r="AO18" s="80">
        <f t="shared" si="114"/>
        <v>-0.69673219744337056</v>
      </c>
      <c r="AP18" s="78">
        <f t="shared" si="22"/>
        <v>0</v>
      </c>
      <c r="AQ18" s="79">
        <f t="shared" si="115"/>
        <v>0</v>
      </c>
      <c r="AR18" s="80">
        <f t="shared" si="48"/>
        <v>0</v>
      </c>
      <c r="AS18" s="79">
        <f t="shared" si="24"/>
        <v>0</v>
      </c>
      <c r="AT18" s="79">
        <f t="shared" si="116"/>
        <v>0</v>
      </c>
      <c r="AU18" s="79">
        <f t="shared" si="26"/>
        <v>0</v>
      </c>
      <c r="AV18" s="69">
        <v>1541</v>
      </c>
      <c r="AW18" s="70">
        <v>770</v>
      </c>
      <c r="AX18" s="71">
        <v>1422</v>
      </c>
      <c r="AY18" s="81">
        <v>32</v>
      </c>
      <c r="AZ18" s="82">
        <v>39</v>
      </c>
      <c r="BA18" s="83">
        <v>44</v>
      </c>
      <c r="BB18" s="81">
        <v>47</v>
      </c>
      <c r="BC18" s="82">
        <v>57</v>
      </c>
      <c r="BD18" s="83">
        <v>54</v>
      </c>
      <c r="BE18" s="84">
        <f t="shared" si="126"/>
        <v>5.3863636363636367</v>
      </c>
      <c r="BF18" s="84">
        <f t="shared" si="127"/>
        <v>-2.6396780303030294</v>
      </c>
      <c r="BG18" s="84">
        <f t="shared" si="128"/>
        <v>-1.1948329448329451</v>
      </c>
      <c r="BH18" s="85">
        <f t="shared" si="129"/>
        <v>4.3888888888888884</v>
      </c>
      <c r="BI18" s="84">
        <f t="shared" si="130"/>
        <v>-1.0756501182033107</v>
      </c>
      <c r="BJ18" s="86">
        <f t="shared" si="131"/>
        <v>-0.11403508771929882</v>
      </c>
      <c r="BK18" s="70">
        <v>120</v>
      </c>
      <c r="BL18" s="70">
        <v>136</v>
      </c>
      <c r="BM18" s="70">
        <v>134</v>
      </c>
      <c r="BN18" s="69">
        <v>7849</v>
      </c>
      <c r="BO18" s="70">
        <v>5220</v>
      </c>
      <c r="BP18" s="71">
        <v>10933</v>
      </c>
      <c r="BQ18" s="87">
        <f t="shared" si="117"/>
        <v>1101.8214579712796</v>
      </c>
      <c r="BR18" s="87">
        <f t="shared" si="99"/>
        <v>-149.43755591583977</v>
      </c>
      <c r="BS18" s="87">
        <f t="shared" si="118"/>
        <v>-56.537162718375612</v>
      </c>
      <c r="BT18" s="88">
        <f t="shared" si="119"/>
        <v>8471.3178621659627</v>
      </c>
      <c r="BU18" s="87">
        <f>BT18-E18*1000/AV18</f>
        <v>2098.0978751445482</v>
      </c>
      <c r="BV18" s="89">
        <f t="shared" si="120"/>
        <v>618.54903099713192</v>
      </c>
      <c r="BW18" s="84">
        <f t="shared" si="121"/>
        <v>7.6884669479606185</v>
      </c>
      <c r="BX18" s="84">
        <f t="shared" si="122"/>
        <v>2.5950211335543889</v>
      </c>
      <c r="BY18" s="84">
        <f t="shared" si="123"/>
        <v>0.90924616873983943</v>
      </c>
      <c r="BZ18" s="78">
        <f t="shared" si="132"/>
        <v>0.45077100684423183</v>
      </c>
      <c r="CA18" s="79">
        <f t="shared" si="133"/>
        <v>8.9398999477749319E-2</v>
      </c>
      <c r="CB18" s="115">
        <f t="shared" si="134"/>
        <v>2.4300418608937724E-2</v>
      </c>
      <c r="CC18" s="91"/>
      <c r="CD18" s="90"/>
      <c r="CE18" s="90"/>
    </row>
    <row r="19" spans="1:83" s="23" customFormat="1" ht="15" customHeight="1" x14ac:dyDescent="0.2">
      <c r="A19" s="68" t="s">
        <v>41</v>
      </c>
      <c r="B19" s="69">
        <v>78569.191900000005</v>
      </c>
      <c r="C19" s="70">
        <v>50214.026610000023</v>
      </c>
      <c r="D19" s="71">
        <v>100440.9447900001</v>
      </c>
      <c r="E19" s="69">
        <v>76155.75437000001</v>
      </c>
      <c r="F19" s="70">
        <v>46082.930039999999</v>
      </c>
      <c r="G19" s="71">
        <v>93972.787299999996</v>
      </c>
      <c r="H19" s="72">
        <f t="shared" si="101"/>
        <v>1.068830112161631</v>
      </c>
      <c r="I19" s="73">
        <f>H19-IF(E19=0,"0",(B19/E19))</f>
        <v>3.713930232112439E-2</v>
      </c>
      <c r="J19" s="74">
        <f t="shared" si="102"/>
        <v>-2.0814720890742766E-2</v>
      </c>
      <c r="K19" s="69">
        <v>31617.972859999998</v>
      </c>
      <c r="L19" s="70">
        <v>21374.297340000005</v>
      </c>
      <c r="M19" s="70">
        <v>44104.69956999999</v>
      </c>
      <c r="N19" s="75">
        <f t="shared" si="124"/>
        <v>0.46933480252319804</v>
      </c>
      <c r="O19" s="76">
        <f t="shared" si="103"/>
        <v>5.4159703522993707E-2</v>
      </c>
      <c r="P19" s="77">
        <f t="shared" si="104"/>
        <v>5.5123563061908465E-3</v>
      </c>
      <c r="Q19" s="69">
        <v>7049.48</v>
      </c>
      <c r="R19" s="70">
        <v>3841.4570099999996</v>
      </c>
      <c r="S19" s="71">
        <v>7910.4999400000006</v>
      </c>
      <c r="T19" s="78">
        <f t="shared" si="105"/>
        <v>8.4178624123879747E-2</v>
      </c>
      <c r="U19" s="79">
        <f t="shared" si="106"/>
        <v>-8.3879856919767543E-3</v>
      </c>
      <c r="V19" s="80">
        <f t="shared" si="107"/>
        <v>8.1897215154175251E-4</v>
      </c>
      <c r="W19" s="69">
        <v>32112.86</v>
      </c>
      <c r="X19" s="70">
        <v>17355.251</v>
      </c>
      <c r="Y19" s="71">
        <v>34913.835150000006</v>
      </c>
      <c r="Z19" s="78">
        <f t="shared" si="108"/>
        <v>0.3715313353273284</v>
      </c>
      <c r="AA19" s="79">
        <f t="shared" si="109"/>
        <v>-5.0142118841096206E-2</v>
      </c>
      <c r="AB19" s="80">
        <f t="shared" si="110"/>
        <v>-5.0777688449895608E-3</v>
      </c>
      <c r="AC19" s="69">
        <v>41722.597119999999</v>
      </c>
      <c r="AD19" s="70">
        <v>49693.676140000003</v>
      </c>
      <c r="AE19" s="70">
        <v>48620.456219999985</v>
      </c>
      <c r="AF19" s="70">
        <f t="shared" si="111"/>
        <v>6897.8590999999869</v>
      </c>
      <c r="AG19" s="71">
        <f t="shared" si="112"/>
        <v>-1073.2199200000177</v>
      </c>
      <c r="AH19" s="69">
        <v>6898.8879100000004</v>
      </c>
      <c r="AI19" s="70">
        <v>3531.4160499999998</v>
      </c>
      <c r="AJ19" s="70">
        <v>3291.2768699999997</v>
      </c>
      <c r="AK19" s="70">
        <f t="shared" si="97"/>
        <v>-3607.6110400000007</v>
      </c>
      <c r="AL19" s="71">
        <f t="shared" si="98"/>
        <v>-240.13918000000012</v>
      </c>
      <c r="AM19" s="78">
        <f t="shared" si="125"/>
        <v>0.48407008040052446</v>
      </c>
      <c r="AN19" s="79">
        <f t="shared" si="113"/>
        <v>-4.6959908721713073E-2</v>
      </c>
      <c r="AO19" s="80">
        <f t="shared" si="114"/>
        <v>-0.5055672678639066</v>
      </c>
      <c r="AP19" s="78">
        <f t="shared" si="22"/>
        <v>3.276827868237734E-2</v>
      </c>
      <c r="AQ19" s="79">
        <f t="shared" si="115"/>
        <v>-5.503824882754859E-2</v>
      </c>
      <c r="AR19" s="80">
        <f t="shared" si="48"/>
        <v>-3.7559004119052601E-2</v>
      </c>
      <c r="AS19" s="79">
        <f t="shared" si="24"/>
        <v>3.5023722979428962E-2</v>
      </c>
      <c r="AT19" s="79">
        <f t="shared" si="116"/>
        <v>-5.5565464496569239E-2</v>
      </c>
      <c r="AU19" s="79">
        <f t="shared" si="26"/>
        <v>-4.160803734776225E-2</v>
      </c>
      <c r="AV19" s="69">
        <v>39541</v>
      </c>
      <c r="AW19" s="70">
        <v>21776</v>
      </c>
      <c r="AX19" s="94">
        <v>44305</v>
      </c>
      <c r="AY19" s="81">
        <v>653</v>
      </c>
      <c r="AZ19" s="82">
        <v>675</v>
      </c>
      <c r="BA19" s="83">
        <v>676</v>
      </c>
      <c r="BB19" s="81">
        <v>888</v>
      </c>
      <c r="BC19" s="82">
        <v>854</v>
      </c>
      <c r="BD19" s="83">
        <v>855</v>
      </c>
      <c r="BE19" s="84">
        <f t="shared" si="126"/>
        <v>10.923323471400394</v>
      </c>
      <c r="BF19" s="84">
        <f t="shared" si="127"/>
        <v>0.83118462505021462</v>
      </c>
      <c r="BG19" s="84">
        <f t="shared" si="128"/>
        <v>0.16974322448681356</v>
      </c>
      <c r="BH19" s="85">
        <f t="shared" si="129"/>
        <v>8.6364522417153999</v>
      </c>
      <c r="BI19" s="84">
        <f t="shared" si="130"/>
        <v>1.2150933828565407</v>
      </c>
      <c r="BJ19" s="86">
        <f t="shared" si="131"/>
        <v>0.13684256177785059</v>
      </c>
      <c r="BK19" s="70">
        <v>1514</v>
      </c>
      <c r="BL19" s="70">
        <v>1546</v>
      </c>
      <c r="BM19" s="70">
        <v>1546</v>
      </c>
      <c r="BN19" s="69">
        <v>173361</v>
      </c>
      <c r="BO19" s="70">
        <v>94637</v>
      </c>
      <c r="BP19" s="71">
        <v>194996</v>
      </c>
      <c r="BQ19" s="87">
        <f t="shared" si="117"/>
        <v>481.92161531518593</v>
      </c>
      <c r="BR19" s="87">
        <f t="shared" si="99"/>
        <v>42.631611392735067</v>
      </c>
      <c r="BS19" s="87">
        <f t="shared" si="118"/>
        <v>-5.0224978752152651</v>
      </c>
      <c r="BT19" s="88">
        <f t="shared" si="119"/>
        <v>2121.0424850468344</v>
      </c>
      <c r="BU19" s="87">
        <f t="shared" si="100"/>
        <v>195.04783721294029</v>
      </c>
      <c r="BV19" s="89">
        <f t="shared" si="120"/>
        <v>4.816821931477989</v>
      </c>
      <c r="BW19" s="84">
        <f t="shared" si="121"/>
        <v>4.4012188240604901</v>
      </c>
      <c r="BX19" s="84">
        <f t="shared" si="122"/>
        <v>1.688357710163757E-2</v>
      </c>
      <c r="BY19" s="84">
        <f t="shared" si="123"/>
        <v>5.5287523546162731E-2</v>
      </c>
      <c r="BZ19" s="78">
        <f t="shared" si="132"/>
        <v>0.69684732655292936</v>
      </c>
      <c r="CA19" s="79">
        <f t="shared" si="133"/>
        <v>6.4221448012310334E-2</v>
      </c>
      <c r="CB19" s="115">
        <f t="shared" si="134"/>
        <v>1.6690649824454451E-2</v>
      </c>
      <c r="CC19" s="91"/>
      <c r="CD19" s="90"/>
      <c r="CE19" s="90"/>
    </row>
    <row r="20" spans="1:83" s="112" customFormat="1" ht="15" customHeight="1" x14ac:dyDescent="0.2">
      <c r="A20" s="68" t="s">
        <v>42</v>
      </c>
      <c r="B20" s="92">
        <v>39750.483829999997</v>
      </c>
      <c r="C20" s="93">
        <v>23515.383389999999</v>
      </c>
      <c r="D20" s="94">
        <v>48162.161909999995</v>
      </c>
      <c r="E20" s="92">
        <v>43650.342349999999</v>
      </c>
      <c r="F20" s="93">
        <v>26439.51627</v>
      </c>
      <c r="G20" s="94">
        <v>52909.499540000004</v>
      </c>
      <c r="H20" s="95">
        <f t="shared" si="101"/>
        <v>0.91027438038020025</v>
      </c>
      <c r="I20" s="96">
        <f t="shared" si="3"/>
        <v>-3.8248254357931E-4</v>
      </c>
      <c r="J20" s="97">
        <f t="shared" si="102"/>
        <v>2.0871444643358217E-2</v>
      </c>
      <c r="K20" s="92">
        <v>16252.659730000001</v>
      </c>
      <c r="L20" s="93">
        <v>11834.03203</v>
      </c>
      <c r="M20" s="93">
        <v>23346.195580000003</v>
      </c>
      <c r="N20" s="98">
        <f t="shared" si="124"/>
        <v>0.44124771133679108</v>
      </c>
      <c r="O20" s="99">
        <f t="shared" si="103"/>
        <v>6.8910202510815033E-2</v>
      </c>
      <c r="P20" s="100">
        <f t="shared" si="104"/>
        <v>-6.3411140089912332E-3</v>
      </c>
      <c r="Q20" s="92">
        <v>3519.51</v>
      </c>
      <c r="R20" s="93">
        <v>2123.0637200000001</v>
      </c>
      <c r="S20" s="94">
        <v>3991.1811299999999</v>
      </c>
      <c r="T20" s="101">
        <f t="shared" si="105"/>
        <v>7.5434112299297695E-2</v>
      </c>
      <c r="U20" s="102">
        <f t="shared" si="106"/>
        <v>-5.1954958668797291E-3</v>
      </c>
      <c r="V20" s="103">
        <f t="shared" si="107"/>
        <v>-4.8647743489790979E-3</v>
      </c>
      <c r="W20" s="92">
        <v>22124.84</v>
      </c>
      <c r="X20" s="93">
        <v>11628.117</v>
      </c>
      <c r="Y20" s="94">
        <v>23670.56682</v>
      </c>
      <c r="Z20" s="101">
        <f t="shared" si="108"/>
        <v>0.44737839189170298</v>
      </c>
      <c r="AA20" s="102">
        <f t="shared" si="109"/>
        <v>-5.9486819441513517E-2</v>
      </c>
      <c r="AB20" s="103">
        <f t="shared" si="110"/>
        <v>7.5777207578660577E-3</v>
      </c>
      <c r="AC20" s="92">
        <v>15160.51965</v>
      </c>
      <c r="AD20" s="93">
        <v>18212.358840000001</v>
      </c>
      <c r="AE20" s="93">
        <v>14886.094339999998</v>
      </c>
      <c r="AF20" s="93">
        <f t="shared" si="111"/>
        <v>-274.42531000000236</v>
      </c>
      <c r="AG20" s="94">
        <f t="shared" si="112"/>
        <v>-3326.264500000003</v>
      </c>
      <c r="AH20" s="92">
        <v>0</v>
      </c>
      <c r="AI20" s="93">
        <v>0</v>
      </c>
      <c r="AJ20" s="93">
        <v>0</v>
      </c>
      <c r="AK20" s="93">
        <f t="shared" si="97"/>
        <v>0</v>
      </c>
      <c r="AL20" s="94">
        <f t="shared" si="98"/>
        <v>0</v>
      </c>
      <c r="AM20" s="101">
        <f t="shared" si="125"/>
        <v>0.30908276849817184</v>
      </c>
      <c r="AN20" s="102">
        <f t="shared" si="113"/>
        <v>-7.2309310019328832E-2</v>
      </c>
      <c r="AO20" s="103">
        <f t="shared" si="114"/>
        <v>-0.46540423594271141</v>
      </c>
      <c r="AP20" s="101">
        <f t="shared" si="22"/>
        <v>0</v>
      </c>
      <c r="AQ20" s="102">
        <f t="shared" si="115"/>
        <v>0</v>
      </c>
      <c r="AR20" s="103">
        <f t="shared" si="48"/>
        <v>0</v>
      </c>
      <c r="AS20" s="102">
        <f t="shared" si="24"/>
        <v>0</v>
      </c>
      <c r="AT20" s="102">
        <f t="shared" si="116"/>
        <v>0</v>
      </c>
      <c r="AU20" s="102">
        <f t="shared" si="26"/>
        <v>0</v>
      </c>
      <c r="AV20" s="92">
        <v>17867</v>
      </c>
      <c r="AW20" s="93">
        <v>8644</v>
      </c>
      <c r="AX20" s="94">
        <v>17534</v>
      </c>
      <c r="AY20" s="104">
        <v>380.87666666666655</v>
      </c>
      <c r="AZ20" s="105">
        <v>373.47</v>
      </c>
      <c r="BA20" s="106">
        <v>375.33500000000004</v>
      </c>
      <c r="BB20" s="104">
        <v>649.64666666666676</v>
      </c>
      <c r="BC20" s="105">
        <v>627.97666666666657</v>
      </c>
      <c r="BD20" s="106">
        <v>629.27833333333331</v>
      </c>
      <c r="BE20" s="84">
        <f t="shared" si="126"/>
        <v>7.7859334550024188</v>
      </c>
      <c r="BF20" s="84">
        <f t="shared" si="127"/>
        <v>-3.2432945319647466E-2</v>
      </c>
      <c r="BG20" s="84">
        <f t="shared" si="128"/>
        <v>7.0900565256700965E-2</v>
      </c>
      <c r="BH20" s="85">
        <f t="shared" si="129"/>
        <v>4.643943988749017</v>
      </c>
      <c r="BI20" s="84">
        <f t="shared" si="130"/>
        <v>6.017024507296842E-2</v>
      </c>
      <c r="BJ20" s="86">
        <f t="shared" si="131"/>
        <v>5.5663107824565294E-2</v>
      </c>
      <c r="BK20" s="93">
        <v>959</v>
      </c>
      <c r="BL20" s="93">
        <v>958.66666666666686</v>
      </c>
      <c r="BM20" s="93">
        <v>960.58333333333348</v>
      </c>
      <c r="BN20" s="92">
        <v>94784</v>
      </c>
      <c r="BO20" s="93">
        <v>44823</v>
      </c>
      <c r="BP20" s="94">
        <v>92412</v>
      </c>
      <c r="BQ20" s="108">
        <f t="shared" si="117"/>
        <v>572.53927563519892</v>
      </c>
      <c r="BR20" s="108">
        <f t="shared" si="99"/>
        <v>112.01490074070193</v>
      </c>
      <c r="BS20" s="108">
        <f t="shared" si="118"/>
        <v>-17.325665801117225</v>
      </c>
      <c r="BT20" s="109">
        <f t="shared" si="119"/>
        <v>3017.5373297593251</v>
      </c>
      <c r="BU20" s="108">
        <f t="shared" si="100"/>
        <v>574.46673312866506</v>
      </c>
      <c r="BV20" s="110">
        <f t="shared" si="120"/>
        <v>-41.175797265200345</v>
      </c>
      <c r="BW20" s="107">
        <f t="shared" si="121"/>
        <v>5.2704459906467438</v>
      </c>
      <c r="BX20" s="107">
        <f t="shared" si="122"/>
        <v>-3.4529662792557758E-2</v>
      </c>
      <c r="BY20" s="107">
        <f t="shared" si="123"/>
        <v>8.499943812476296E-2</v>
      </c>
      <c r="BZ20" s="78">
        <f t="shared" si="132"/>
        <v>0.53151404796904878</v>
      </c>
      <c r="CA20" s="79">
        <f t="shared" si="133"/>
        <v>-1.4542790703832131E-2</v>
      </c>
      <c r="CB20" s="115">
        <f t="shared" si="134"/>
        <v>1.2007789276420211E-2</v>
      </c>
      <c r="CC20" s="91"/>
      <c r="CD20" s="90"/>
      <c r="CE20" s="90"/>
    </row>
    <row r="21" spans="1:83" s="23" customFormat="1" ht="15" customHeight="1" x14ac:dyDescent="0.2">
      <c r="A21" s="68" t="s">
        <v>43</v>
      </c>
      <c r="B21" s="69">
        <v>62862.661939832302</v>
      </c>
      <c r="C21" s="70">
        <v>37891.795915235554</v>
      </c>
      <c r="D21" s="71">
        <v>75130.13779523554</v>
      </c>
      <c r="E21" s="69">
        <v>61949.90638</v>
      </c>
      <c r="F21" s="70">
        <v>36438.107189999995</v>
      </c>
      <c r="G21" s="71">
        <v>72385.96385</v>
      </c>
      <c r="H21" s="72">
        <f t="shared" si="101"/>
        <v>1.0379103046955633</v>
      </c>
      <c r="I21" s="73">
        <f t="shared" si="3"/>
        <v>2.3176536508191514E-2</v>
      </c>
      <c r="J21" s="74">
        <f t="shared" si="102"/>
        <v>-1.9844329112930215E-3</v>
      </c>
      <c r="K21" s="69">
        <v>24124.70306</v>
      </c>
      <c r="L21" s="70">
        <v>17012.64543</v>
      </c>
      <c r="M21" s="70">
        <v>33403.572369999987</v>
      </c>
      <c r="N21" s="75">
        <f t="shared" si="124"/>
        <v>0.4614647729112194</v>
      </c>
      <c r="O21" s="76">
        <f t="shared" si="103"/>
        <v>7.2042020405035545E-2</v>
      </c>
      <c r="P21" s="77">
        <f t="shared" si="104"/>
        <v>-5.4268068651560086E-3</v>
      </c>
      <c r="Q21" s="69">
        <v>4626.6499999999996</v>
      </c>
      <c r="R21" s="70">
        <v>2228.6128500000004</v>
      </c>
      <c r="S21" s="71">
        <v>4379.8427000000011</v>
      </c>
      <c r="T21" s="78">
        <f t="shared" si="105"/>
        <v>6.0506795337781513E-2</v>
      </c>
      <c r="U21" s="79">
        <f t="shared" si="106"/>
        <v>-1.4176933344876741E-2</v>
      </c>
      <c r="V21" s="80">
        <f t="shared" si="107"/>
        <v>-6.548022825146535E-4</v>
      </c>
      <c r="W21" s="69">
        <v>29184.34</v>
      </c>
      <c r="X21" s="70">
        <v>15090.65</v>
      </c>
      <c r="Y21" s="71">
        <v>30316.642920000002</v>
      </c>
      <c r="Z21" s="78">
        <f t="shared" si="108"/>
        <v>0.41881935816759869</v>
      </c>
      <c r="AA21" s="79">
        <f t="shared" si="109"/>
        <v>-5.2276430435915899E-2</v>
      </c>
      <c r="AB21" s="80">
        <f t="shared" si="110"/>
        <v>4.6746299216307019E-3</v>
      </c>
      <c r="AC21" s="69">
        <v>20291.898649999999</v>
      </c>
      <c r="AD21" s="70">
        <v>24275.747680000011</v>
      </c>
      <c r="AE21" s="70">
        <v>20983.302630000002</v>
      </c>
      <c r="AF21" s="70">
        <f t="shared" si="111"/>
        <v>691.40398000000278</v>
      </c>
      <c r="AG21" s="71">
        <f t="shared" si="112"/>
        <v>-3292.4450500000094</v>
      </c>
      <c r="AH21" s="69">
        <v>0</v>
      </c>
      <c r="AI21" s="70">
        <v>0</v>
      </c>
      <c r="AJ21" s="70">
        <v>0</v>
      </c>
      <c r="AK21" s="70">
        <f t="shared" si="97"/>
        <v>0</v>
      </c>
      <c r="AL21" s="71">
        <f t="shared" si="98"/>
        <v>0</v>
      </c>
      <c r="AM21" s="78">
        <f t="shared" si="125"/>
        <v>0.27929274783428765</v>
      </c>
      <c r="AN21" s="79">
        <f t="shared" si="113"/>
        <v>-4.3504569743863464E-2</v>
      </c>
      <c r="AO21" s="80">
        <f t="shared" si="114"/>
        <v>-0.36136698057513322</v>
      </c>
      <c r="AP21" s="78">
        <f t="shared" si="22"/>
        <v>0</v>
      </c>
      <c r="AQ21" s="79">
        <f t="shared" si="115"/>
        <v>0</v>
      </c>
      <c r="AR21" s="80">
        <f t="shared" si="48"/>
        <v>0</v>
      </c>
      <c r="AS21" s="79">
        <f t="shared" si="24"/>
        <v>0</v>
      </c>
      <c r="AT21" s="79">
        <f t="shared" si="116"/>
        <v>0</v>
      </c>
      <c r="AU21" s="79">
        <f t="shared" si="26"/>
        <v>0</v>
      </c>
      <c r="AV21" s="69">
        <v>24429</v>
      </c>
      <c r="AW21" s="70">
        <v>11196</v>
      </c>
      <c r="AX21" s="71">
        <v>22278</v>
      </c>
      <c r="AY21" s="81">
        <v>361.67</v>
      </c>
      <c r="AZ21" s="82">
        <v>366.38</v>
      </c>
      <c r="BA21" s="83">
        <v>366.65499999999997</v>
      </c>
      <c r="BB21" s="81">
        <v>675.73666666666679</v>
      </c>
      <c r="BC21" s="82">
        <v>658.09666666666647</v>
      </c>
      <c r="BD21" s="83">
        <v>651.52499999999998</v>
      </c>
      <c r="BE21" s="84">
        <f t="shared" si="126"/>
        <v>10.1266858490952</v>
      </c>
      <c r="BF21" s="84">
        <f t="shared" si="127"/>
        <v>-1.1308140817810131</v>
      </c>
      <c r="BG21" s="84">
        <f t="shared" si="128"/>
        <v>-5.9459682866151553E-2</v>
      </c>
      <c r="BH21" s="85">
        <f t="shared" si="129"/>
        <v>5.6989371090902123</v>
      </c>
      <c r="BI21" s="84">
        <f t="shared" si="130"/>
        <v>-0.32633900931883097</v>
      </c>
      <c r="BJ21" s="86">
        <f t="shared" si="131"/>
        <v>2.8037697149716045E-2</v>
      </c>
      <c r="BK21" s="70">
        <v>1328</v>
      </c>
      <c r="BL21" s="70">
        <v>1289</v>
      </c>
      <c r="BM21" s="70">
        <v>1288</v>
      </c>
      <c r="BN21" s="69">
        <v>129366</v>
      </c>
      <c r="BO21" s="70">
        <v>61966</v>
      </c>
      <c r="BP21" s="71">
        <v>130844</v>
      </c>
      <c r="BQ21" s="87">
        <f t="shared" si="117"/>
        <v>553.22340993855278</v>
      </c>
      <c r="BR21" s="87">
        <f t="shared" si="99"/>
        <v>74.350240945154155</v>
      </c>
      <c r="BS21" s="87">
        <f t="shared" si="118"/>
        <v>-34.810466542097856</v>
      </c>
      <c r="BT21" s="88">
        <f t="shared" si="119"/>
        <v>3249.2128489990123</v>
      </c>
      <c r="BU21" s="87">
        <f t="shared" si="100"/>
        <v>713.29625888070996</v>
      </c>
      <c r="BV21" s="89">
        <f t="shared" si="120"/>
        <v>-5.3519232410731092</v>
      </c>
      <c r="BW21" s="84">
        <f t="shared" si="121"/>
        <v>5.8732381721878086</v>
      </c>
      <c r="BX21" s="84">
        <f t="shared" si="122"/>
        <v>0.57764686677211419</v>
      </c>
      <c r="BY21" s="84">
        <f t="shared" si="123"/>
        <v>0.33858293817566132</v>
      </c>
      <c r="BZ21" s="78">
        <f t="shared" si="132"/>
        <v>0.56125390343502279</v>
      </c>
      <c r="CA21" s="79">
        <f t="shared" si="133"/>
        <v>2.305414306758613E-2</v>
      </c>
      <c r="CB21" s="115">
        <f t="shared" si="134"/>
        <v>2.7110295125394313E-2</v>
      </c>
      <c r="CC21" s="91"/>
      <c r="CD21" s="90"/>
      <c r="CE21" s="90"/>
    </row>
    <row r="22" spans="1:83" s="23" customFormat="1" ht="15" customHeight="1" x14ac:dyDescent="0.2">
      <c r="A22" s="68" t="s">
        <v>44</v>
      </c>
      <c r="B22" s="69">
        <v>15914.31683</v>
      </c>
      <c r="C22" s="70">
        <v>9945.4949400000005</v>
      </c>
      <c r="D22" s="71">
        <v>20536.812849999998</v>
      </c>
      <c r="E22" s="69">
        <v>16540.24828</v>
      </c>
      <c r="F22" s="70">
        <v>10500.000179999999</v>
      </c>
      <c r="G22" s="71">
        <v>21256.419989999999</v>
      </c>
      <c r="H22" s="72">
        <f t="shared" si="101"/>
        <v>0.96614636235365425</v>
      </c>
      <c r="I22" s="73">
        <f t="shared" si="3"/>
        <v>3.9892918794981469E-3</v>
      </c>
      <c r="J22" s="74">
        <f t="shared" si="102"/>
        <v>1.8956384305482299E-2</v>
      </c>
      <c r="K22" s="69">
        <v>8156.5910000000003</v>
      </c>
      <c r="L22" s="70">
        <v>5835.7488399999975</v>
      </c>
      <c r="M22" s="70">
        <v>11885.6014</v>
      </c>
      <c r="N22" s="75">
        <f t="shared" si="124"/>
        <v>0.55915348895023409</v>
      </c>
      <c r="O22" s="76">
        <f t="shared" si="103"/>
        <v>6.601754190023007E-2</v>
      </c>
      <c r="P22" s="77">
        <f t="shared" si="104"/>
        <v>3.3678946684635447E-3</v>
      </c>
      <c r="Q22" s="69">
        <v>1864.87</v>
      </c>
      <c r="R22" s="70">
        <v>950.02693000000022</v>
      </c>
      <c r="S22" s="71">
        <v>1749.08618</v>
      </c>
      <c r="T22" s="78">
        <f t="shared" si="105"/>
        <v>8.2285078146877549E-2</v>
      </c>
      <c r="U22" s="79">
        <f t="shared" si="106"/>
        <v>-3.046232252273319E-2</v>
      </c>
      <c r="V22" s="80">
        <f t="shared" si="107"/>
        <v>-8.193675540153364E-3</v>
      </c>
      <c r="W22" s="69">
        <v>5129.91</v>
      </c>
      <c r="X22" s="70">
        <v>3056.7280000000001</v>
      </c>
      <c r="Y22" s="71">
        <v>6293.7168499999998</v>
      </c>
      <c r="Z22" s="78">
        <f t="shared" si="108"/>
        <v>0.29608545808564446</v>
      </c>
      <c r="AA22" s="79">
        <f t="shared" si="109"/>
        <v>-1.4061639657920955E-2</v>
      </c>
      <c r="AB22" s="80">
        <f t="shared" si="110"/>
        <v>4.9685106952682689E-3</v>
      </c>
      <c r="AC22" s="69">
        <v>8147.9303499999996</v>
      </c>
      <c r="AD22" s="70">
        <v>9040.8297700000021</v>
      </c>
      <c r="AE22" s="70">
        <v>9365.0725500000008</v>
      </c>
      <c r="AF22" s="70">
        <f t="shared" si="111"/>
        <v>1217.1422000000011</v>
      </c>
      <c r="AG22" s="71">
        <f t="shared" si="112"/>
        <v>324.24277999999867</v>
      </c>
      <c r="AH22" s="69">
        <v>2078.1679199999999</v>
      </c>
      <c r="AI22" s="70">
        <v>1072.6395299999999</v>
      </c>
      <c r="AJ22" s="70">
        <v>2262.2628299999997</v>
      </c>
      <c r="AK22" s="70">
        <f t="shared" si="97"/>
        <v>184.0949099999998</v>
      </c>
      <c r="AL22" s="71">
        <f t="shared" si="98"/>
        <v>1189.6232999999997</v>
      </c>
      <c r="AM22" s="78">
        <f t="shared" si="125"/>
        <v>0.45601392087477688</v>
      </c>
      <c r="AN22" s="79">
        <f t="shared" si="113"/>
        <v>-5.5973520184607883E-2</v>
      </c>
      <c r="AO22" s="80">
        <f t="shared" si="114"/>
        <v>-0.45302377152185724</v>
      </c>
      <c r="AP22" s="78">
        <f t="shared" si="22"/>
        <v>0.11015647104170791</v>
      </c>
      <c r="AQ22" s="79">
        <f t="shared" si="115"/>
        <v>-2.042833144773705E-2</v>
      </c>
      <c r="AR22" s="80">
        <f t="shared" si="48"/>
        <v>2.3046711593382591E-3</v>
      </c>
      <c r="AS22" s="79">
        <f t="shared" si="24"/>
        <v>0.10642727378666175</v>
      </c>
      <c r="AT22" s="79">
        <f t="shared" si="116"/>
        <v>-1.9215817225028908E-2</v>
      </c>
      <c r="AU22" s="79">
        <f t="shared" si="26"/>
        <v>4.2711298236242229E-3</v>
      </c>
      <c r="AV22" s="69">
        <v>5000</v>
      </c>
      <c r="AW22" s="70">
        <v>1949</v>
      </c>
      <c r="AX22" s="71">
        <v>3653</v>
      </c>
      <c r="AY22" s="81">
        <v>189.1239170065505</v>
      </c>
      <c r="AZ22" s="82">
        <v>189.39727342549924</v>
      </c>
      <c r="BA22" s="83">
        <v>190.5143625</v>
      </c>
      <c r="BB22" s="81">
        <v>299.65754248547762</v>
      </c>
      <c r="BC22" s="82">
        <v>261.98857526881727</v>
      </c>
      <c r="BD22" s="83">
        <v>259.7288082</v>
      </c>
      <c r="BE22" s="84">
        <f t="shared" si="126"/>
        <v>3.1957345648065423</v>
      </c>
      <c r="BF22" s="84">
        <f t="shared" si="127"/>
        <v>-1.2105475518253273</v>
      </c>
      <c r="BG22" s="84">
        <f t="shared" si="128"/>
        <v>-0.23444505138638938</v>
      </c>
      <c r="BH22" s="85">
        <f t="shared" si="129"/>
        <v>2.3441116815371168</v>
      </c>
      <c r="BI22" s="84">
        <f t="shared" si="130"/>
        <v>-0.43684062295466575</v>
      </c>
      <c r="BJ22" s="86">
        <f t="shared" si="131"/>
        <v>-0.13564021604111343</v>
      </c>
      <c r="BK22" s="70">
        <v>303</v>
      </c>
      <c r="BL22" s="70">
        <v>249</v>
      </c>
      <c r="BM22" s="70">
        <v>254</v>
      </c>
      <c r="BN22" s="69">
        <v>24407</v>
      </c>
      <c r="BO22" s="70">
        <v>11189</v>
      </c>
      <c r="BP22" s="71">
        <v>22443</v>
      </c>
      <c r="BQ22" s="87">
        <f t="shared" si="117"/>
        <v>947.12917123379225</v>
      </c>
      <c r="BR22" s="87">
        <f t="shared" si="99"/>
        <v>269.44456108096722</v>
      </c>
      <c r="BS22" s="87">
        <f t="shared" si="118"/>
        <v>8.7074910121459652</v>
      </c>
      <c r="BT22" s="88">
        <f t="shared" si="119"/>
        <v>5818.8940569395018</v>
      </c>
      <c r="BU22" s="87">
        <f t="shared" si="100"/>
        <v>2510.8444009395021</v>
      </c>
      <c r="BV22" s="89">
        <f t="shared" si="120"/>
        <v>431.51582194719776</v>
      </c>
      <c r="BW22" s="84">
        <f t="shared" si="121"/>
        <v>6.1437174924719411</v>
      </c>
      <c r="BX22" s="84">
        <f t="shared" si="122"/>
        <v>1.2623174924719409</v>
      </c>
      <c r="BY22" s="84">
        <f t="shared" si="123"/>
        <v>0.40282472695116134</v>
      </c>
      <c r="BZ22" s="78">
        <f t="shared" si="132"/>
        <v>0.48816722495323445</v>
      </c>
      <c r="CA22" s="79">
        <f t="shared" si="133"/>
        <v>4.3133218790187222E-2</v>
      </c>
      <c r="CB22" s="115">
        <f t="shared" si="134"/>
        <v>-1.1118808067738351E-2</v>
      </c>
      <c r="CC22" s="91"/>
      <c r="CD22" s="90"/>
      <c r="CE22" s="90"/>
    </row>
    <row r="23" spans="1:83" s="23" customFormat="1" ht="15" customHeight="1" x14ac:dyDescent="0.2">
      <c r="A23" s="68" t="s">
        <v>45</v>
      </c>
      <c r="B23" s="69">
        <v>23326.503239999998</v>
      </c>
      <c r="C23" s="70">
        <v>15216.884840000002</v>
      </c>
      <c r="D23" s="71">
        <v>30702.74568</v>
      </c>
      <c r="E23" s="69">
        <v>23710.568370000001</v>
      </c>
      <c r="F23" s="70">
        <v>14888.687550000001</v>
      </c>
      <c r="G23" s="71">
        <v>30274.458330000005</v>
      </c>
      <c r="H23" s="72">
        <f t="shared" si="101"/>
        <v>1.0141468212356286</v>
      </c>
      <c r="I23" s="73">
        <f t="shared" si="3"/>
        <v>3.0344877899927902E-2</v>
      </c>
      <c r="J23" s="74">
        <f t="shared" si="102"/>
        <v>-7.8965784191651345E-3</v>
      </c>
      <c r="K23" s="69">
        <v>5664.5724299999993</v>
      </c>
      <c r="L23" s="70">
        <v>3303.4331199999997</v>
      </c>
      <c r="M23" s="70">
        <v>6850.6463700000004</v>
      </c>
      <c r="N23" s="75">
        <f t="shared" si="124"/>
        <v>0.22628468841047633</v>
      </c>
      <c r="O23" s="76">
        <f t="shared" si="103"/>
        <v>-1.2620273360374662E-2</v>
      </c>
      <c r="P23" s="77">
        <f t="shared" si="104"/>
        <v>4.4093143114342925E-3</v>
      </c>
      <c r="Q23" s="69">
        <v>1681.31</v>
      </c>
      <c r="R23" s="70">
        <v>941.35495000000014</v>
      </c>
      <c r="S23" s="71">
        <v>1914.8856000000001</v>
      </c>
      <c r="T23" s="78">
        <f t="shared" si="105"/>
        <v>6.325086246390324E-2</v>
      </c>
      <c r="U23" s="79">
        <f t="shared" si="106"/>
        <v>-7.6588674828192427E-3</v>
      </c>
      <c r="V23" s="80">
        <f t="shared" si="107"/>
        <v>2.4675008582497604E-5</v>
      </c>
      <c r="W23" s="69">
        <v>13924.29</v>
      </c>
      <c r="X23" s="70">
        <v>9522.4549999999999</v>
      </c>
      <c r="Y23" s="71">
        <v>19127.87673</v>
      </c>
      <c r="Z23" s="78">
        <f t="shared" si="108"/>
        <v>0.63181565534553352</v>
      </c>
      <c r="AA23" s="79">
        <f t="shared" si="109"/>
        <v>4.4554743556601939E-2</v>
      </c>
      <c r="AB23" s="80">
        <f t="shared" si="110"/>
        <v>-7.7608666293668138E-3</v>
      </c>
      <c r="AC23" s="69">
        <v>15351.17362</v>
      </c>
      <c r="AD23" s="70">
        <v>16563.612850000001</v>
      </c>
      <c r="AE23" s="70">
        <v>15964.725739999998</v>
      </c>
      <c r="AF23" s="70">
        <f t="shared" si="111"/>
        <v>613.55211999999847</v>
      </c>
      <c r="AG23" s="71">
        <f t="shared" si="112"/>
        <v>-598.8871100000033</v>
      </c>
      <c r="AH23" s="69">
        <v>301.34947</v>
      </c>
      <c r="AI23" s="70">
        <v>205.59839999999997</v>
      </c>
      <c r="AJ23" s="70">
        <v>193.85568000000001</v>
      </c>
      <c r="AK23" s="70">
        <f t="shared" si="97"/>
        <v>-107.49378999999999</v>
      </c>
      <c r="AL23" s="71">
        <f t="shared" si="98"/>
        <v>-11.742719999999963</v>
      </c>
      <c r="AM23" s="78">
        <f t="shared" si="125"/>
        <v>0.51997713515242838</v>
      </c>
      <c r="AN23" s="79">
        <f t="shared" si="113"/>
        <v>-0.1381229436316046</v>
      </c>
      <c r="AO23" s="80">
        <f t="shared" si="114"/>
        <v>-0.56852507960179721</v>
      </c>
      <c r="AP23" s="78">
        <f t="shared" si="22"/>
        <v>6.3139525702510394E-3</v>
      </c>
      <c r="AQ23" s="79">
        <f t="shared" si="115"/>
        <v>-6.6048062724052255E-3</v>
      </c>
      <c r="AR23" s="80">
        <f t="shared" si="48"/>
        <v>-7.197249108791169E-3</v>
      </c>
      <c r="AS23" s="79">
        <f t="shared" si="24"/>
        <v>6.4032749285526181E-3</v>
      </c>
      <c r="AT23" s="79">
        <f t="shared" si="116"/>
        <v>-6.3062251263378841E-3</v>
      </c>
      <c r="AU23" s="79">
        <f t="shared" si="26"/>
        <v>-7.4057595689172384E-3</v>
      </c>
      <c r="AV23" s="69">
        <v>6919</v>
      </c>
      <c r="AW23" s="70">
        <v>3604</v>
      </c>
      <c r="AX23" s="94">
        <v>6950</v>
      </c>
      <c r="AY23" s="81">
        <v>122</v>
      </c>
      <c r="AZ23" s="82">
        <v>110</v>
      </c>
      <c r="BA23" s="82">
        <v>118</v>
      </c>
      <c r="BB23" s="81">
        <v>166</v>
      </c>
      <c r="BC23" s="82">
        <v>164</v>
      </c>
      <c r="BD23" s="83">
        <v>162</v>
      </c>
      <c r="BE23" s="84">
        <f t="shared" si="126"/>
        <v>9.8163841807909602</v>
      </c>
      <c r="BF23" s="84">
        <f t="shared" si="127"/>
        <v>0.36419838844123298</v>
      </c>
      <c r="BG23" s="84">
        <f t="shared" si="128"/>
        <v>-1.1048279404211616</v>
      </c>
      <c r="BH23" s="85">
        <f t="shared" si="129"/>
        <v>7.1502057613168724</v>
      </c>
      <c r="BI23" s="84">
        <f t="shared" si="130"/>
        <v>0.20341861272249506</v>
      </c>
      <c r="BJ23" s="86">
        <f t="shared" si="131"/>
        <v>-0.17499749071564796</v>
      </c>
      <c r="BK23" s="70">
        <v>242</v>
      </c>
      <c r="BL23" s="70">
        <v>242</v>
      </c>
      <c r="BM23" s="70">
        <v>244</v>
      </c>
      <c r="BN23" s="69">
        <v>46483</v>
      </c>
      <c r="BO23" s="70">
        <v>21548</v>
      </c>
      <c r="BP23" s="94">
        <v>44053</v>
      </c>
      <c r="BQ23" s="87">
        <f t="shared" si="117"/>
        <v>687.22807368397173</v>
      </c>
      <c r="BR23" s="87">
        <f t="shared" si="99"/>
        <v>177.13689260701886</v>
      </c>
      <c r="BS23" s="87">
        <f t="shared" si="118"/>
        <v>-3.7264255735000233</v>
      </c>
      <c r="BT23" s="88">
        <f t="shared" si="119"/>
        <v>4356.0371697841738</v>
      </c>
      <c r="BU23" s="87">
        <f t="shared" si="100"/>
        <v>929.15924378330647</v>
      </c>
      <c r="BV23" s="89">
        <f t="shared" si="120"/>
        <v>224.88080185964554</v>
      </c>
      <c r="BW23" s="84">
        <f t="shared" si="121"/>
        <v>6.3385611510791371</v>
      </c>
      <c r="BX23" s="84">
        <f t="shared" si="122"/>
        <v>-0.37960621414705198</v>
      </c>
      <c r="BY23" s="84">
        <f t="shared" si="123"/>
        <v>0.35964883143429827</v>
      </c>
      <c r="BZ23" s="78">
        <f t="shared" si="132"/>
        <v>0.99748664070283488</v>
      </c>
      <c r="CA23" s="79">
        <f t="shared" si="133"/>
        <v>-6.3720610107630415E-2</v>
      </c>
      <c r="CB23" s="115">
        <f>BZ23-(BO23/BL23)/90</f>
        <v>8.1386149911728545E-3</v>
      </c>
      <c r="CC23" s="91"/>
      <c r="CD23" s="90"/>
      <c r="CE23" s="90"/>
    </row>
    <row r="24" spans="1:83" s="23" customFormat="1" ht="15" customHeight="1" x14ac:dyDescent="0.2">
      <c r="A24" s="68" t="s">
        <v>240</v>
      </c>
      <c r="B24" s="69">
        <v>7543.0331900000001</v>
      </c>
      <c r="C24" s="70">
        <v>9575.0573999999979</v>
      </c>
      <c r="D24" s="71">
        <v>19742.799299999999</v>
      </c>
      <c r="E24" s="69">
        <v>23876.927230000001</v>
      </c>
      <c r="F24" s="70">
        <v>15745.461449999999</v>
      </c>
      <c r="G24" s="71">
        <v>30967.562300000001</v>
      </c>
      <c r="H24" s="72">
        <f t="shared" ref="H24" si="135">IF(G24=0,"0",(D24/G24))</f>
        <v>0.63753159221060152</v>
      </c>
      <c r="I24" s="73">
        <f t="shared" si="3"/>
        <v>0.32161853031029936</v>
      </c>
      <c r="J24" s="74">
        <f t="shared" si="102"/>
        <v>2.9416204141108127E-2</v>
      </c>
      <c r="K24" s="69">
        <v>6506.2569100000001</v>
      </c>
      <c r="L24" s="70">
        <v>6097.6461600000002</v>
      </c>
      <c r="M24" s="70">
        <v>11780.605810000001</v>
      </c>
      <c r="N24" s="75">
        <f t="shared" ref="N24" si="136">IF(G24=0,"0",(M24/G24))</f>
        <v>0.38041760264739988</v>
      </c>
      <c r="O24" s="76">
        <f t="shared" si="103"/>
        <v>0.10792622017900344</v>
      </c>
      <c r="P24" s="77">
        <f t="shared" si="104"/>
        <v>-6.8461291500572785E-3</v>
      </c>
      <c r="Q24" s="69">
        <v>2205.61</v>
      </c>
      <c r="R24" s="70">
        <v>1265.2212599999998</v>
      </c>
      <c r="S24" s="71">
        <v>2628.34283</v>
      </c>
      <c r="T24" s="78">
        <f t="shared" ref="T24" si="137">S24/G24</f>
        <v>8.4874062883535398E-2</v>
      </c>
      <c r="U24" s="79">
        <f t="shared" si="106"/>
        <v>-7.5000512038408268E-3</v>
      </c>
      <c r="V24" s="80">
        <f t="shared" si="107"/>
        <v>4.5193991591515187E-3</v>
      </c>
      <c r="W24" s="69">
        <v>2204.84</v>
      </c>
      <c r="X24" s="70">
        <v>2022.8240000000001</v>
      </c>
      <c r="Y24" s="71">
        <v>3818.9140100000004</v>
      </c>
      <c r="Z24" s="78">
        <f t="shared" ref="Z24" si="138">Y24/G24</f>
        <v>0.12331981358442283</v>
      </c>
      <c r="AA24" s="79">
        <f t="shared" si="109"/>
        <v>3.0977948202777564E-2</v>
      </c>
      <c r="AB24" s="80">
        <f t="shared" si="110"/>
        <v>-5.1504765003431568E-3</v>
      </c>
      <c r="AC24" s="69">
        <v>32522.086920000002</v>
      </c>
      <c r="AD24" s="70">
        <v>27942.328479999996</v>
      </c>
      <c r="AE24" s="70">
        <v>27249.668810000003</v>
      </c>
      <c r="AF24" s="70">
        <f t="shared" si="111"/>
        <v>-5272.4181099999987</v>
      </c>
      <c r="AG24" s="71">
        <f t="shared" si="112"/>
        <v>-692.65966999999364</v>
      </c>
      <c r="AH24" s="69">
        <v>27360.418149999998</v>
      </c>
      <c r="AI24" s="70">
        <v>3094.3150000000001</v>
      </c>
      <c r="AJ24" s="70">
        <v>2934.8315600000001</v>
      </c>
      <c r="AK24" s="70">
        <f t="shared" si="97"/>
        <v>-24425.586589999999</v>
      </c>
      <c r="AL24" s="71">
        <f t="shared" si="98"/>
        <v>-159.48343999999997</v>
      </c>
      <c r="AM24" s="78">
        <f t="shared" ref="AM24" si="139">IF(D24=0,"0",(AE24/D24))</f>
        <v>1.3802332889034639</v>
      </c>
      <c r="AN24" s="79">
        <f t="shared" si="113"/>
        <v>-2.9313063929204737</v>
      </c>
      <c r="AO24" s="80">
        <f t="shared" si="114"/>
        <v>-1.5380080659734272</v>
      </c>
      <c r="AP24" s="78">
        <f t="shared" ref="AP24" si="140">IF(D24=0,"0",(AJ24/D24))</f>
        <v>0.1486532641802219</v>
      </c>
      <c r="AQ24" s="79">
        <f t="shared" si="115"/>
        <v>-3.4785902412934688</v>
      </c>
      <c r="AR24" s="80">
        <f t="shared" si="48"/>
        <v>-0.17451085596385169</v>
      </c>
      <c r="AS24" s="79">
        <f t="shared" ref="AS24" si="141">AJ24/G24</f>
        <v>9.4771152200120057E-2</v>
      </c>
      <c r="AT24" s="79">
        <f t="shared" si="116"/>
        <v>-1.0511224498720591</v>
      </c>
      <c r="AU24" s="79">
        <f t="shared" si="26"/>
        <v>-0.10174992213142964</v>
      </c>
      <c r="AV24" s="69">
        <v>2564</v>
      </c>
      <c r="AW24" s="70">
        <v>1724</v>
      </c>
      <c r="AX24" s="94">
        <v>2951</v>
      </c>
      <c r="AY24" s="81">
        <v>189.47000000000003</v>
      </c>
      <c r="AZ24" s="82">
        <v>195.77666666666664</v>
      </c>
      <c r="BA24" s="82">
        <v>194.27</v>
      </c>
      <c r="BB24" s="81">
        <v>201.27999999999997</v>
      </c>
      <c r="BC24" s="82">
        <v>209.05</v>
      </c>
      <c r="BD24" s="83">
        <v>208.02333333333334</v>
      </c>
      <c r="BE24" s="84">
        <f t="shared" si="126"/>
        <v>2.5316998678814708</v>
      </c>
      <c r="BF24" s="84">
        <f t="shared" si="127"/>
        <v>0.27628564223449104</v>
      </c>
      <c r="BG24" s="84">
        <f t="shared" si="128"/>
        <v>-0.40361758567955963</v>
      </c>
      <c r="BH24" s="85">
        <f t="shared" si="129"/>
        <v>2.3643181053407472</v>
      </c>
      <c r="BI24" s="84">
        <f t="shared" si="130"/>
        <v>0.24123914402649138</v>
      </c>
      <c r="BJ24" s="86">
        <f t="shared" si="131"/>
        <v>-0.38462552855863841</v>
      </c>
      <c r="BK24" s="70">
        <v>232</v>
      </c>
      <c r="BL24" s="70">
        <v>232</v>
      </c>
      <c r="BM24" s="70">
        <v>189</v>
      </c>
      <c r="BN24" s="69">
        <v>11220</v>
      </c>
      <c r="BO24" s="70">
        <v>7910</v>
      </c>
      <c r="BP24" s="94">
        <v>15608</v>
      </c>
      <c r="BQ24" s="87">
        <f t="shared" ref="BQ24" si="142">G24*1000/BP24</f>
        <v>1984.0826691440288</v>
      </c>
      <c r="BR24" s="87">
        <f t="shared" si="99"/>
        <v>-143.98571142638139</v>
      </c>
      <c r="BS24" s="87">
        <f>BQ24-F24*1000/BO24</f>
        <v>-6.4939996296752724</v>
      </c>
      <c r="BT24" s="88">
        <f t="shared" ref="BT24" si="143">G24*1000/AX24</f>
        <v>10493.92148424263</v>
      </c>
      <c r="BU24" s="87">
        <f t="shared" si="100"/>
        <v>1181.5473695780438</v>
      </c>
      <c r="BV24" s="89">
        <f t="shared" si="120"/>
        <v>1360.8231953795221</v>
      </c>
      <c r="BW24" s="84">
        <f t="shared" ref="BW24" si="144">BP24/AX24</f>
        <v>5.2890545577770247</v>
      </c>
      <c r="BX24" s="84">
        <f t="shared" si="122"/>
        <v>0.913079518775465</v>
      </c>
      <c r="BY24" s="84">
        <f t="shared" si="123"/>
        <v>0.70088750441275582</v>
      </c>
      <c r="BZ24" s="78">
        <f t="shared" si="132"/>
        <v>0.45625420211055573</v>
      </c>
      <c r="CA24" s="79">
        <f t="shared" si="133"/>
        <v>0.18906045091985274</v>
      </c>
      <c r="CB24" s="115">
        <f t="shared" si="134"/>
        <v>7.7422784486034679E-2</v>
      </c>
      <c r="CC24" s="91"/>
      <c r="CD24" s="90"/>
      <c r="CE24" s="90"/>
    </row>
    <row r="25" spans="1:83" s="23" customFormat="1" ht="15" customHeight="1" x14ac:dyDescent="0.2">
      <c r="A25" s="68" t="s">
        <v>46</v>
      </c>
      <c r="B25" s="69">
        <v>526.46406999999999</v>
      </c>
      <c r="C25" s="70">
        <v>329.86399999999998</v>
      </c>
      <c r="D25" s="71">
        <v>734.07886000000008</v>
      </c>
      <c r="E25" s="69">
        <v>786.05498</v>
      </c>
      <c r="F25" s="70">
        <v>484.43799999999999</v>
      </c>
      <c r="G25" s="71">
        <v>968.70596000000012</v>
      </c>
      <c r="H25" s="72">
        <f t="shared" si="101"/>
        <v>0.75779327299689581</v>
      </c>
      <c r="I25" s="73">
        <f t="shared" si="3"/>
        <v>8.8038505970294167E-2</v>
      </c>
      <c r="J25" s="74">
        <f t="shared" si="102"/>
        <v>7.6872288268199918E-2</v>
      </c>
      <c r="K25" s="69">
        <v>501.56096000000002</v>
      </c>
      <c r="L25" s="70">
        <v>277.44349</v>
      </c>
      <c r="M25" s="70">
        <v>598.13278000000003</v>
      </c>
      <c r="N25" s="75">
        <f t="shared" si="124"/>
        <v>0.61745545572982741</v>
      </c>
      <c r="O25" s="76">
        <f t="shared" si="103"/>
        <v>-2.0618181307622607E-2</v>
      </c>
      <c r="P25" s="77">
        <f t="shared" si="104"/>
        <v>4.4743385248155909E-2</v>
      </c>
      <c r="Q25" s="69">
        <v>169.25</v>
      </c>
      <c r="R25" s="70">
        <v>143.51499999999999</v>
      </c>
      <c r="S25" s="71">
        <v>258.71886000000001</v>
      </c>
      <c r="T25" s="78">
        <f t="shared" si="105"/>
        <v>0.26707677115974382</v>
      </c>
      <c r="U25" s="79">
        <f t="shared" si="106"/>
        <v>5.1761043499065434E-2</v>
      </c>
      <c r="V25" s="80">
        <f t="shared" si="107"/>
        <v>-2.9173729420309769E-2</v>
      </c>
      <c r="W25" s="69">
        <v>0.71399999999999997</v>
      </c>
      <c r="X25" s="70">
        <v>61.88</v>
      </c>
      <c r="Y25" s="71">
        <v>0</v>
      </c>
      <c r="Z25" s="78">
        <f t="shared" si="108"/>
        <v>0</v>
      </c>
      <c r="AA25" s="79">
        <f t="shared" si="109"/>
        <v>-9.0833340945184265E-4</v>
      </c>
      <c r="AB25" s="80">
        <f t="shared" si="110"/>
        <v>-0.12773564418976216</v>
      </c>
      <c r="AC25" s="69">
        <v>2343.01784</v>
      </c>
      <c r="AD25" s="70">
        <v>2208.1280000000002</v>
      </c>
      <c r="AE25" s="70">
        <v>2614.2609600000001</v>
      </c>
      <c r="AF25" s="70">
        <f t="shared" si="111"/>
        <v>271.24312000000009</v>
      </c>
      <c r="AG25" s="71">
        <f t="shared" si="112"/>
        <v>406.13295999999991</v>
      </c>
      <c r="AH25" s="69">
        <v>501.66169000000002</v>
      </c>
      <c r="AI25" s="70">
        <v>505.32</v>
      </c>
      <c r="AJ25" s="70">
        <v>658.48520000000008</v>
      </c>
      <c r="AK25" s="70">
        <f t="shared" si="97"/>
        <v>156.82351000000006</v>
      </c>
      <c r="AL25" s="71">
        <f t="shared" si="98"/>
        <v>153.16520000000008</v>
      </c>
      <c r="AM25" s="78">
        <f t="shared" si="125"/>
        <v>3.5612808138896681</v>
      </c>
      <c r="AN25" s="79">
        <f t="shared" si="113"/>
        <v>-0.88919923501471354</v>
      </c>
      <c r="AO25" s="80">
        <f t="shared" si="114"/>
        <v>-3.1327749181696061</v>
      </c>
      <c r="AP25" s="78">
        <f t="shared" si="22"/>
        <v>0.89702242617366756</v>
      </c>
      <c r="AQ25" s="79">
        <f t="shared" si="115"/>
        <v>-5.586632461990515E-2</v>
      </c>
      <c r="AR25" s="80">
        <f t="shared" si="48"/>
        <v>-0.63488163125606112</v>
      </c>
      <c r="AS25" s="79">
        <f t="shared" si="24"/>
        <v>0.67975756028175982</v>
      </c>
      <c r="AT25" s="79">
        <f t="shared" si="116"/>
        <v>4.1555776991741067E-2</v>
      </c>
      <c r="AU25" s="79">
        <f t="shared" si="26"/>
        <v>-0.36334805901317568</v>
      </c>
      <c r="AV25" s="69">
        <v>537</v>
      </c>
      <c r="AW25" s="70">
        <v>363</v>
      </c>
      <c r="AX25" s="71">
        <v>1011</v>
      </c>
      <c r="AY25" s="81">
        <v>6</v>
      </c>
      <c r="AZ25" s="82">
        <v>7</v>
      </c>
      <c r="BA25" s="83">
        <v>7</v>
      </c>
      <c r="BB25" s="81">
        <v>23</v>
      </c>
      <c r="BC25" s="82">
        <v>36</v>
      </c>
      <c r="BD25" s="83">
        <v>43</v>
      </c>
      <c r="BE25" s="84">
        <f t="shared" si="126"/>
        <v>24.071428571428569</v>
      </c>
      <c r="BF25" s="84">
        <f t="shared" si="127"/>
        <v>9.1547619047619033</v>
      </c>
      <c r="BG25" s="84">
        <f t="shared" si="128"/>
        <v>6.7857142857142847</v>
      </c>
      <c r="BH25" s="85">
        <f t="shared" si="129"/>
        <v>3.918604651162791</v>
      </c>
      <c r="BI25" s="84">
        <f t="shared" si="130"/>
        <v>2.7300303336703635E-2</v>
      </c>
      <c r="BJ25" s="86">
        <f t="shared" si="131"/>
        <v>0.55749354005167984</v>
      </c>
      <c r="BK25" s="70">
        <v>96</v>
      </c>
      <c r="BL25" s="70">
        <v>96</v>
      </c>
      <c r="BM25" s="70">
        <v>96</v>
      </c>
      <c r="BN25" s="69">
        <v>3645</v>
      </c>
      <c r="BO25" s="70">
        <v>2436</v>
      </c>
      <c r="BP25" s="71">
        <v>6697</v>
      </c>
      <c r="BQ25" s="87">
        <f t="shared" si="117"/>
        <v>144.64774675227716</v>
      </c>
      <c r="BR25" s="87">
        <f t="shared" si="99"/>
        <v>-71.005197006296214</v>
      </c>
      <c r="BS25" s="87">
        <f t="shared" si="118"/>
        <v>-54.218427303552062</v>
      </c>
      <c r="BT25" s="88">
        <f t="shared" si="119"/>
        <v>958.16613254203764</v>
      </c>
      <c r="BU25" s="87">
        <f t="shared" si="100"/>
        <v>-505.62340190861403</v>
      </c>
      <c r="BV25" s="89">
        <f t="shared" si="120"/>
        <v>-376.37381236154363</v>
      </c>
      <c r="BW25" s="84">
        <f t="shared" si="121"/>
        <v>6.6241345202769537</v>
      </c>
      <c r="BX25" s="84">
        <f t="shared" si="122"/>
        <v>-0.16357497692975009</v>
      </c>
      <c r="BY25" s="84">
        <f t="shared" si="123"/>
        <v>-8.6609281375938707E-2</v>
      </c>
      <c r="BZ25" s="78">
        <f t="shared" si="132"/>
        <v>0.38541666666666669</v>
      </c>
      <c r="CA25" s="79">
        <f t="shared" si="133"/>
        <v>0.17564456721915286</v>
      </c>
      <c r="CB25" s="115">
        <f t="shared" si="134"/>
        <v>0.10347222222222224</v>
      </c>
      <c r="CC25" s="91"/>
      <c r="CD25" s="90"/>
      <c r="CE25" s="90"/>
    </row>
    <row r="26" spans="1:83" s="23" customFormat="1" ht="15" customHeight="1" x14ac:dyDescent="0.2">
      <c r="A26" s="68" t="s">
        <v>47</v>
      </c>
      <c r="B26" s="69">
        <v>23754.628000000001</v>
      </c>
      <c r="C26" s="70">
        <v>13923.9658</v>
      </c>
      <c r="D26" s="71">
        <v>28825.651999999998</v>
      </c>
      <c r="E26" s="69">
        <v>24073.702000000001</v>
      </c>
      <c r="F26" s="70">
        <v>13306.1798</v>
      </c>
      <c r="G26" s="71">
        <v>28709.591</v>
      </c>
      <c r="H26" s="72">
        <f t="shared" si="101"/>
        <v>1.0040425863259423</v>
      </c>
      <c r="I26" s="73">
        <f t="shared" si="3"/>
        <v>1.7296634249273857E-2</v>
      </c>
      <c r="J26" s="74">
        <f t="shared" si="102"/>
        <v>-4.2385916015503566E-2</v>
      </c>
      <c r="K26" s="69">
        <v>3213.3609999999999</v>
      </c>
      <c r="L26" s="70">
        <v>1821.346</v>
      </c>
      <c r="M26" s="70">
        <v>3832.6889999999999</v>
      </c>
      <c r="N26" s="75">
        <f t="shared" si="124"/>
        <v>0.13349855802543475</v>
      </c>
      <c r="O26" s="76">
        <f t="shared" si="103"/>
        <v>1.8422730912959207E-5</v>
      </c>
      <c r="P26" s="77">
        <f t="shared" si="104"/>
        <v>-3.381149552242807E-3</v>
      </c>
      <c r="Q26" s="69">
        <v>2174.16</v>
      </c>
      <c r="R26" s="70">
        <v>888.08780000000002</v>
      </c>
      <c r="S26" s="71">
        <v>2085.6480000000001</v>
      </c>
      <c r="T26" s="78">
        <f t="shared" si="105"/>
        <v>7.2646384965916092E-2</v>
      </c>
      <c r="U26" s="79">
        <f t="shared" si="106"/>
        <v>-1.7666272389400495E-2</v>
      </c>
      <c r="V26" s="80">
        <f t="shared" si="107"/>
        <v>5.9038778490349553E-3</v>
      </c>
      <c r="W26" s="69">
        <v>18027.633000000002</v>
      </c>
      <c r="X26" s="70">
        <v>9733.6880000000001</v>
      </c>
      <c r="Y26" s="71">
        <v>20986.789000000001</v>
      </c>
      <c r="Z26" s="78">
        <f t="shared" si="108"/>
        <v>0.73100271613064782</v>
      </c>
      <c r="AA26" s="79">
        <f t="shared" si="109"/>
        <v>-1.7848997660608767E-2</v>
      </c>
      <c r="AB26" s="80">
        <f t="shared" si="110"/>
        <v>-5.1362787666819898E-4</v>
      </c>
      <c r="AC26" s="69">
        <v>28865.664000000001</v>
      </c>
      <c r="AD26" s="70">
        <v>30285.510999999999</v>
      </c>
      <c r="AE26" s="70">
        <v>31134.503000000001</v>
      </c>
      <c r="AF26" s="70">
        <f t="shared" si="111"/>
        <v>2268.8389999999999</v>
      </c>
      <c r="AG26" s="71">
        <f t="shared" si="112"/>
        <v>848.99200000000201</v>
      </c>
      <c r="AH26" s="69">
        <v>17574.978999999999</v>
      </c>
      <c r="AI26" s="70">
        <v>17216.913</v>
      </c>
      <c r="AJ26" s="70">
        <v>18566.476999999999</v>
      </c>
      <c r="AK26" s="70">
        <f t="shared" si="97"/>
        <v>991.49799999999959</v>
      </c>
      <c r="AL26" s="71">
        <f t="shared" si="98"/>
        <v>1349.5639999999985</v>
      </c>
      <c r="AM26" s="78">
        <f t="shared" si="125"/>
        <v>1.0800970954620559</v>
      </c>
      <c r="AN26" s="79">
        <f t="shared" si="113"/>
        <v>-0.13506249365043188</v>
      </c>
      <c r="AO26" s="80">
        <f t="shared" si="114"/>
        <v>-1.0949664916662605</v>
      </c>
      <c r="AP26" s="78">
        <f t="shared" si="22"/>
        <v>0.64409564786253581</v>
      </c>
      <c r="AQ26" s="79">
        <f t="shared" si="115"/>
        <v>-9.5759297455909054E-2</v>
      </c>
      <c r="AR26" s="80">
        <f t="shared" si="48"/>
        <v>-0.59239927372079648</v>
      </c>
      <c r="AS26" s="79">
        <f t="shared" si="24"/>
        <v>0.64669946012118384</v>
      </c>
      <c r="AT26" s="79">
        <f t="shared" si="116"/>
        <v>-8.334941229569659E-2</v>
      </c>
      <c r="AU26" s="79">
        <f t="shared" si="26"/>
        <v>-0.64720406882406623</v>
      </c>
      <c r="AV26" s="69">
        <v>6713</v>
      </c>
      <c r="AW26" s="70">
        <v>3854</v>
      </c>
      <c r="AX26" s="71">
        <v>7747</v>
      </c>
      <c r="AY26" s="81">
        <v>50.649999999999991</v>
      </c>
      <c r="AZ26" s="82">
        <v>51.710000000000008</v>
      </c>
      <c r="BA26" s="83">
        <v>51.660000000000004</v>
      </c>
      <c r="BB26" s="81">
        <v>85.17</v>
      </c>
      <c r="BC26" s="82">
        <v>76.98</v>
      </c>
      <c r="BD26" s="83">
        <v>76.11</v>
      </c>
      <c r="BE26" s="84">
        <f t="shared" si="126"/>
        <v>24.993547554523161</v>
      </c>
      <c r="BF26" s="84">
        <f t="shared" si="127"/>
        <v>2.9040444284948563</v>
      </c>
      <c r="BG26" s="84">
        <f t="shared" si="128"/>
        <v>0.14986805990574581</v>
      </c>
      <c r="BH26" s="85">
        <f t="shared" si="129"/>
        <v>16.964481233302674</v>
      </c>
      <c r="BI26" s="84">
        <f t="shared" si="130"/>
        <v>3.8280090795709221</v>
      </c>
      <c r="BJ26" s="86">
        <f t="shared" si="131"/>
        <v>0.27616392144678059</v>
      </c>
      <c r="BK26" s="70">
        <v>102</v>
      </c>
      <c r="BL26" s="70">
        <v>102</v>
      </c>
      <c r="BM26" s="70">
        <v>102</v>
      </c>
      <c r="BN26" s="69">
        <v>20147</v>
      </c>
      <c r="BO26" s="70">
        <v>10990</v>
      </c>
      <c r="BP26" s="71">
        <v>22171</v>
      </c>
      <c r="BQ26" s="87">
        <f t="shared" si="117"/>
        <v>1294.9163772495601</v>
      </c>
      <c r="BR26" s="87">
        <f t="shared" si="99"/>
        <v>100.01381111068099</v>
      </c>
      <c r="BS26" s="87">
        <f t="shared" si="118"/>
        <v>84.162983255019526</v>
      </c>
      <c r="BT26" s="88">
        <f t="shared" si="119"/>
        <v>3705.8978959597262</v>
      </c>
      <c r="BU26" s="87">
        <f>BT26-E26*1000/AV26</f>
        <v>119.76621116902152</v>
      </c>
      <c r="BV26" s="89">
        <f t="shared" si="120"/>
        <v>253.33437753730777</v>
      </c>
      <c r="BW26" s="84">
        <f t="shared" si="121"/>
        <v>2.8618820188460048</v>
      </c>
      <c r="BX26" s="84">
        <f t="shared" si="122"/>
        <v>-0.13930969871693266</v>
      </c>
      <c r="BY26" s="84">
        <f t="shared" si="123"/>
        <v>1.0299247699144587E-2</v>
      </c>
      <c r="BZ26" s="78">
        <f t="shared" si="132"/>
        <v>1.2008991441880621</v>
      </c>
      <c r="CA26" s="79">
        <f t="shared" si="133"/>
        <v>0.10963059256851926</v>
      </c>
      <c r="CB26" s="115">
        <f t="shared" si="134"/>
        <v>3.7313881967766527E-3</v>
      </c>
      <c r="CC26" s="91"/>
      <c r="CD26" s="90"/>
      <c r="CE26" s="90"/>
    </row>
    <row r="27" spans="1:83" s="23" customFormat="1" ht="15" customHeight="1" x14ac:dyDescent="0.2">
      <c r="A27" s="68" t="s">
        <v>48</v>
      </c>
      <c r="B27" s="69">
        <v>9513.143</v>
      </c>
      <c r="C27" s="70">
        <v>5530.0542000000005</v>
      </c>
      <c r="D27" s="71">
        <v>13347.657999999999</v>
      </c>
      <c r="E27" s="69">
        <v>11689.323</v>
      </c>
      <c r="F27" s="70">
        <v>7072.0291999999999</v>
      </c>
      <c r="G27" s="71">
        <v>14932.427</v>
      </c>
      <c r="H27" s="72">
        <f t="shared" si="101"/>
        <v>0.89387063469320827</v>
      </c>
      <c r="I27" s="73">
        <f t="shared" si="3"/>
        <v>8.0038815690516629E-2</v>
      </c>
      <c r="J27" s="74">
        <f t="shared" si="102"/>
        <v>0.11190918577837627</v>
      </c>
      <c r="K27" s="69">
        <v>6815.701</v>
      </c>
      <c r="L27" s="70">
        <v>4166.4690000000001</v>
      </c>
      <c r="M27" s="70">
        <v>8752.5820000000003</v>
      </c>
      <c r="N27" s="75">
        <f t="shared" si="124"/>
        <v>0.58614597613636421</v>
      </c>
      <c r="O27" s="76">
        <f t="shared" si="103"/>
        <v>3.0753397958336315E-3</v>
      </c>
      <c r="P27" s="77">
        <f t="shared" si="104"/>
        <v>-3.0016195777484711E-3</v>
      </c>
      <c r="Q27" s="69">
        <v>3041.57</v>
      </c>
      <c r="R27" s="70">
        <v>1910.3879999999999</v>
      </c>
      <c r="S27" s="71">
        <v>3919.2190000000001</v>
      </c>
      <c r="T27" s="78">
        <f t="shared" si="105"/>
        <v>0.26246363032613518</v>
      </c>
      <c r="U27" s="79">
        <f t="shared" si="106"/>
        <v>2.2629326467229482E-3</v>
      </c>
      <c r="V27" s="80">
        <f t="shared" si="107"/>
        <v>-7.6693040797352063E-3</v>
      </c>
      <c r="W27" s="69">
        <v>2.3959999999999999</v>
      </c>
      <c r="X27" s="70">
        <v>1.244</v>
      </c>
      <c r="Y27" s="71">
        <v>3.36</v>
      </c>
      <c r="Z27" s="78">
        <f t="shared" si="108"/>
        <v>2.2501365652080537E-4</v>
      </c>
      <c r="AA27" s="79">
        <f t="shared" si="109"/>
        <v>2.0040280389441731E-5</v>
      </c>
      <c r="AB27" s="80">
        <f t="shared" si="110"/>
        <v>4.9109405446728932E-5</v>
      </c>
      <c r="AC27" s="69">
        <v>11706.578579999999</v>
      </c>
      <c r="AD27" s="70">
        <v>8734.5439600000009</v>
      </c>
      <c r="AE27" s="70">
        <v>8723.5679499999987</v>
      </c>
      <c r="AF27" s="70">
        <f t="shared" si="111"/>
        <v>-2983.0106300000007</v>
      </c>
      <c r="AG27" s="71">
        <f t="shared" si="112"/>
        <v>-10.976010000002134</v>
      </c>
      <c r="AH27" s="69">
        <v>0</v>
      </c>
      <c r="AI27" s="70">
        <v>0</v>
      </c>
      <c r="AJ27" s="70">
        <v>0</v>
      </c>
      <c r="AK27" s="70">
        <f t="shared" si="97"/>
        <v>0</v>
      </c>
      <c r="AL27" s="71">
        <f t="shared" si="98"/>
        <v>0</v>
      </c>
      <c r="AM27" s="78">
        <f t="shared" si="125"/>
        <v>0.65356543822144675</v>
      </c>
      <c r="AN27" s="79">
        <f t="shared" si="113"/>
        <v>-0.57700353146606875</v>
      </c>
      <c r="AO27" s="80">
        <f t="shared" si="114"/>
        <v>-0.92590261834841481</v>
      </c>
      <c r="AP27" s="78">
        <f t="shared" si="22"/>
        <v>0</v>
      </c>
      <c r="AQ27" s="79">
        <f t="shared" si="115"/>
        <v>0</v>
      </c>
      <c r="AR27" s="80">
        <f t="shared" si="48"/>
        <v>0</v>
      </c>
      <c r="AS27" s="79">
        <f t="shared" si="24"/>
        <v>0</v>
      </c>
      <c r="AT27" s="79">
        <f t="shared" si="116"/>
        <v>0</v>
      </c>
      <c r="AU27" s="79">
        <f t="shared" si="26"/>
        <v>0</v>
      </c>
      <c r="AV27" s="69">
        <v>17527</v>
      </c>
      <c r="AW27" s="70">
        <v>8627</v>
      </c>
      <c r="AX27" s="71">
        <v>23972</v>
      </c>
      <c r="AY27" s="81">
        <v>87</v>
      </c>
      <c r="AZ27" s="82">
        <v>84</v>
      </c>
      <c r="BA27" s="83">
        <v>84</v>
      </c>
      <c r="BB27" s="81">
        <v>308</v>
      </c>
      <c r="BC27" s="82">
        <v>303</v>
      </c>
      <c r="BD27" s="83">
        <v>302</v>
      </c>
      <c r="BE27" s="84">
        <f t="shared" si="126"/>
        <v>47.56349206349207</v>
      </c>
      <c r="BF27" s="84">
        <f t="shared" si="127"/>
        <v>13.986863711001646</v>
      </c>
      <c r="BG27" s="84">
        <f t="shared" si="128"/>
        <v>13.32936507936509</v>
      </c>
      <c r="BH27" s="85">
        <f t="shared" si="129"/>
        <v>13.229580573951436</v>
      </c>
      <c r="BI27" s="84">
        <f t="shared" si="130"/>
        <v>3.7452732146440759</v>
      </c>
      <c r="BJ27" s="86">
        <f t="shared" si="131"/>
        <v>3.7389315090449458</v>
      </c>
      <c r="BK27" s="70">
        <v>2076</v>
      </c>
      <c r="BL27" s="70">
        <v>2076</v>
      </c>
      <c r="BM27" s="70">
        <v>2076</v>
      </c>
      <c r="BN27" s="69">
        <v>124301</v>
      </c>
      <c r="BO27" s="70">
        <v>58282</v>
      </c>
      <c r="BP27" s="71">
        <v>166533</v>
      </c>
      <c r="BQ27" s="87">
        <f t="shared" si="117"/>
        <v>89.666474512559077</v>
      </c>
      <c r="BR27" s="87">
        <f t="shared" si="99"/>
        <v>-4.3739837299329452</v>
      </c>
      <c r="BS27" s="87">
        <f t="shared" si="118"/>
        <v>-31.675092351996014</v>
      </c>
      <c r="BT27" s="88">
        <f t="shared" si="119"/>
        <v>622.91118805272822</v>
      </c>
      <c r="BU27" s="87">
        <f t="shared" si="100"/>
        <v>-44.021144919257836</v>
      </c>
      <c r="BV27" s="89">
        <f t="shared" si="120"/>
        <v>-196.84413824841931</v>
      </c>
      <c r="BW27" s="84">
        <f t="shared" si="121"/>
        <v>6.9469798097780746</v>
      </c>
      <c r="BX27" s="84">
        <f t="shared" si="122"/>
        <v>-0.14499257568435464</v>
      </c>
      <c r="BY27" s="84">
        <f t="shared" si="123"/>
        <v>0.19121303106009613</v>
      </c>
      <c r="BZ27" s="78">
        <f t="shared" si="132"/>
        <v>0.44319451984798647</v>
      </c>
      <c r="CA27" s="79">
        <f t="shared" si="133"/>
        <v>0.11239208422486935</v>
      </c>
      <c r="CB27" s="115">
        <f t="shared" si="134"/>
        <v>0.13125917409761179</v>
      </c>
      <c r="CC27" s="91"/>
      <c r="CD27" s="90"/>
      <c r="CE27" s="90"/>
    </row>
    <row r="28" spans="1:83" s="23" customFormat="1" ht="15" customHeight="1" x14ac:dyDescent="0.2">
      <c r="A28" s="68" t="s">
        <v>49</v>
      </c>
      <c r="B28" s="69">
        <v>692.08299999999997</v>
      </c>
      <c r="C28" s="70">
        <v>426.79809999999998</v>
      </c>
      <c r="D28" s="71">
        <v>1077.4938</v>
      </c>
      <c r="E28" s="69">
        <v>953.09</v>
      </c>
      <c r="F28" s="70">
        <v>590.28200000000004</v>
      </c>
      <c r="G28" s="71">
        <v>1200.6189999999999</v>
      </c>
      <c r="H28" s="72">
        <f t="shared" si="101"/>
        <v>0.89744856611464585</v>
      </c>
      <c r="I28" s="73">
        <f t="shared" si="3"/>
        <v>0.17130203220913853</v>
      </c>
      <c r="J28" s="74">
        <f t="shared" si="102"/>
        <v>0.17440754504336131</v>
      </c>
      <c r="K28" s="69">
        <v>661.39700000000005</v>
      </c>
      <c r="L28" s="70">
        <v>434.01799999999997</v>
      </c>
      <c r="M28" s="70">
        <v>866.00699999999995</v>
      </c>
      <c r="N28" s="75">
        <f t="shared" si="124"/>
        <v>0.72130042919527348</v>
      </c>
      <c r="O28" s="76">
        <f t="shared" si="103"/>
        <v>2.7350225122205862E-2</v>
      </c>
      <c r="P28" s="77">
        <f t="shared" si="104"/>
        <v>-1.397186438643816E-2</v>
      </c>
      <c r="Q28" s="69">
        <v>179.82</v>
      </c>
      <c r="R28" s="70">
        <v>107.44499999999999</v>
      </c>
      <c r="S28" s="71">
        <v>231.26300000000001</v>
      </c>
      <c r="T28" s="78">
        <f t="shared" si="105"/>
        <v>0.19261980694958186</v>
      </c>
      <c r="U28" s="79">
        <f t="shared" si="106"/>
        <v>3.9492721627306937E-3</v>
      </c>
      <c r="V28" s="80">
        <f t="shared" si="107"/>
        <v>1.0596638362364241E-2</v>
      </c>
      <c r="W28" s="69">
        <v>2.972</v>
      </c>
      <c r="X28" s="70">
        <v>0.02</v>
      </c>
      <c r="Y28" s="71">
        <v>4.2229999999999999</v>
      </c>
      <c r="Z28" s="78">
        <f t="shared" si="108"/>
        <v>3.5173522991057116E-3</v>
      </c>
      <c r="AA28" s="79">
        <f t="shared" si="109"/>
        <v>3.9907385740555737E-4</v>
      </c>
      <c r="AB28" s="80">
        <f t="shared" si="110"/>
        <v>3.4834701885212791E-3</v>
      </c>
      <c r="AC28" s="69">
        <v>132.66999999999999</v>
      </c>
      <c r="AD28" s="70">
        <v>159.56889999999999</v>
      </c>
      <c r="AE28" s="70">
        <v>167.131</v>
      </c>
      <c r="AF28" s="70">
        <f t="shared" si="111"/>
        <v>34.461000000000013</v>
      </c>
      <c r="AG28" s="71">
        <f t="shared" si="112"/>
        <v>7.5621000000000151</v>
      </c>
      <c r="AH28" s="69">
        <v>0</v>
      </c>
      <c r="AI28" s="70">
        <v>0</v>
      </c>
      <c r="AJ28" s="70">
        <v>0</v>
      </c>
      <c r="AK28" s="70">
        <f t="shared" si="97"/>
        <v>0</v>
      </c>
      <c r="AL28" s="71">
        <f t="shared" si="98"/>
        <v>0</v>
      </c>
      <c r="AM28" s="78">
        <f t="shared" si="125"/>
        <v>0.15511086931544293</v>
      </c>
      <c r="AN28" s="79">
        <f t="shared" si="113"/>
        <v>-3.6585791345200347E-2</v>
      </c>
      <c r="AO28" s="80">
        <f t="shared" si="114"/>
        <v>-0.21876356920712781</v>
      </c>
      <c r="AP28" s="78">
        <f t="shared" si="22"/>
        <v>0</v>
      </c>
      <c r="AQ28" s="79">
        <f t="shared" si="115"/>
        <v>0</v>
      </c>
      <c r="AR28" s="80">
        <f t="shared" si="48"/>
        <v>0</v>
      </c>
      <c r="AS28" s="79">
        <f t="shared" si="24"/>
        <v>0</v>
      </c>
      <c r="AT28" s="79">
        <f t="shared" si="116"/>
        <v>0</v>
      </c>
      <c r="AU28" s="79">
        <f t="shared" si="26"/>
        <v>0</v>
      </c>
      <c r="AV28" s="69">
        <v>1415</v>
      </c>
      <c r="AW28" s="70">
        <v>900</v>
      </c>
      <c r="AX28" s="71">
        <v>2035</v>
      </c>
      <c r="AY28" s="81">
        <v>5</v>
      </c>
      <c r="AZ28" s="82">
        <v>6</v>
      </c>
      <c r="BA28" s="83">
        <v>6</v>
      </c>
      <c r="BB28" s="81">
        <v>19</v>
      </c>
      <c r="BC28" s="82">
        <v>21</v>
      </c>
      <c r="BD28" s="83">
        <v>21</v>
      </c>
      <c r="BE28" s="84">
        <f t="shared" si="126"/>
        <v>56.527777777777779</v>
      </c>
      <c r="BF28" s="84">
        <f t="shared" si="127"/>
        <v>9.3611111111111143</v>
      </c>
      <c r="BG28" s="84">
        <f t="shared" si="128"/>
        <v>6.5277777777777786</v>
      </c>
      <c r="BH28" s="85">
        <f t="shared" si="129"/>
        <v>16.150793650793648</v>
      </c>
      <c r="BI28" s="84">
        <f t="shared" si="130"/>
        <v>3.7385129490392632</v>
      </c>
      <c r="BJ28" s="86">
        <f t="shared" si="131"/>
        <v>1.8650793650793638</v>
      </c>
      <c r="BK28" s="70">
        <v>120</v>
      </c>
      <c r="BL28" s="70">
        <v>120</v>
      </c>
      <c r="BM28" s="70">
        <v>120</v>
      </c>
      <c r="BN28" s="69">
        <v>10390</v>
      </c>
      <c r="BO28" s="70">
        <v>5575</v>
      </c>
      <c r="BP28" s="71">
        <v>13734</v>
      </c>
      <c r="BQ28" s="87">
        <f t="shared" si="117"/>
        <v>87.419469928644247</v>
      </c>
      <c r="BR28" s="87">
        <f t="shared" si="99"/>
        <v>-4.3120026411343844</v>
      </c>
      <c r="BS28" s="87">
        <f t="shared" si="118"/>
        <v>-18.460709443553057</v>
      </c>
      <c r="BT28" s="88">
        <f t="shared" si="119"/>
        <v>589.98476658476659</v>
      </c>
      <c r="BU28" s="87">
        <f t="shared" si="100"/>
        <v>-83.577070871063825</v>
      </c>
      <c r="BV28" s="89">
        <f t="shared" si="120"/>
        <v>-65.884122304122343</v>
      </c>
      <c r="BW28" s="84">
        <f t="shared" si="121"/>
        <v>6.7488943488943489</v>
      </c>
      <c r="BX28" s="84">
        <f t="shared" si="122"/>
        <v>-0.59386183485123389</v>
      </c>
      <c r="BY28" s="84">
        <f t="shared" si="123"/>
        <v>0.55444990444990427</v>
      </c>
      <c r="BZ28" s="78">
        <f t="shared" si="132"/>
        <v>0.63232044198895032</v>
      </c>
      <c r="CA28" s="79">
        <f t="shared" si="133"/>
        <v>0.15395948434622475</v>
      </c>
      <c r="CB28" s="115">
        <f t="shared" si="134"/>
        <v>0.1161167382852466</v>
      </c>
      <c r="CC28" s="91"/>
      <c r="CD28" s="90"/>
      <c r="CE28" s="90"/>
    </row>
    <row r="29" spans="1:83" s="23" customFormat="1" ht="15" customHeight="1" x14ac:dyDescent="0.2">
      <c r="A29" s="68" t="s">
        <v>50</v>
      </c>
      <c r="B29" s="69">
        <v>7177.0389999999998</v>
      </c>
      <c r="C29" s="70">
        <v>5383.93</v>
      </c>
      <c r="D29" s="71">
        <v>11470.303999999996</v>
      </c>
      <c r="E29" s="69">
        <v>7280.7910000000002</v>
      </c>
      <c r="F29" s="70">
        <v>5853.8890000000001</v>
      </c>
      <c r="G29" s="71">
        <v>11515.565000000001</v>
      </c>
      <c r="H29" s="72">
        <f t="shared" si="101"/>
        <v>0.99606958060676976</v>
      </c>
      <c r="I29" s="73">
        <f t="shared" si="3"/>
        <v>1.0319680630242578E-2</v>
      </c>
      <c r="J29" s="74">
        <f t="shared" si="102"/>
        <v>7.6351082357144606E-2</v>
      </c>
      <c r="K29" s="69">
        <v>4112.8059999999996</v>
      </c>
      <c r="L29" s="70">
        <v>3943.0129999999999</v>
      </c>
      <c r="M29" s="70">
        <v>7728.9070000000002</v>
      </c>
      <c r="N29" s="75">
        <f t="shared" si="124"/>
        <v>0.67117045494511118</v>
      </c>
      <c r="O29" s="76">
        <f t="shared" si="103"/>
        <v>0.10628595269803398</v>
      </c>
      <c r="P29" s="77">
        <f t="shared" si="104"/>
        <v>-2.4010801489091627E-3</v>
      </c>
      <c r="Q29" s="69">
        <v>1663.53</v>
      </c>
      <c r="R29" s="70">
        <v>914.24300000000005</v>
      </c>
      <c r="S29" s="71">
        <v>1656.962</v>
      </c>
      <c r="T29" s="78">
        <f t="shared" si="105"/>
        <v>0.14388890167351753</v>
      </c>
      <c r="U29" s="79">
        <f t="shared" si="106"/>
        <v>-8.4593141005636419E-2</v>
      </c>
      <c r="V29" s="80">
        <f t="shared" si="107"/>
        <v>-1.2288128673316856E-2</v>
      </c>
      <c r="W29" s="69">
        <v>1012.81</v>
      </c>
      <c r="X29" s="70">
        <v>757.84699999999998</v>
      </c>
      <c r="Y29" s="71">
        <v>1537.461</v>
      </c>
      <c r="Z29" s="78">
        <f t="shared" si="108"/>
        <v>0.13351155588110528</v>
      </c>
      <c r="AA29" s="79">
        <f t="shared" si="109"/>
        <v>-5.5955823405522132E-3</v>
      </c>
      <c r="AB29" s="80">
        <f t="shared" si="110"/>
        <v>4.0511236795380823E-3</v>
      </c>
      <c r="AC29" s="69">
        <v>1819.46227</v>
      </c>
      <c r="AD29" s="70">
        <v>3533.4769999999999</v>
      </c>
      <c r="AE29" s="70">
        <v>1884.575</v>
      </c>
      <c r="AF29" s="70">
        <f t="shared" si="111"/>
        <v>65.112730000000056</v>
      </c>
      <c r="AG29" s="71">
        <f t="shared" si="112"/>
        <v>-1648.9019999999998</v>
      </c>
      <c r="AH29" s="69">
        <v>230.119</v>
      </c>
      <c r="AI29" s="70">
        <v>0</v>
      </c>
      <c r="AJ29" s="70">
        <v>0</v>
      </c>
      <c r="AK29" s="70">
        <f t="shared" si="97"/>
        <v>-230.119</v>
      </c>
      <c r="AL29" s="71">
        <f t="shared" si="98"/>
        <v>0</v>
      </c>
      <c r="AM29" s="78">
        <f t="shared" si="125"/>
        <v>0.16430035332978102</v>
      </c>
      <c r="AN29" s="79">
        <f t="shared" si="113"/>
        <v>-8.9211195095690837E-2</v>
      </c>
      <c r="AO29" s="80">
        <f t="shared" si="114"/>
        <v>-0.49200034151580574</v>
      </c>
      <c r="AP29" s="78">
        <f t="shared" si="22"/>
        <v>0</v>
      </c>
      <c r="AQ29" s="79">
        <f t="shared" si="115"/>
        <v>-3.2063222730153759E-2</v>
      </c>
      <c r="AR29" s="80">
        <f t="shared" si="48"/>
        <v>0</v>
      </c>
      <c r="AS29" s="79">
        <f t="shared" si="24"/>
        <v>0</v>
      </c>
      <c r="AT29" s="79">
        <f t="shared" si="116"/>
        <v>-3.1606318599174184E-2</v>
      </c>
      <c r="AU29" s="79">
        <f t="shared" si="26"/>
        <v>0</v>
      </c>
      <c r="AV29" s="69">
        <v>5803</v>
      </c>
      <c r="AW29" s="70">
        <v>2418</v>
      </c>
      <c r="AX29" s="94">
        <v>4765</v>
      </c>
      <c r="AY29" s="81">
        <v>105</v>
      </c>
      <c r="AZ29" s="82">
        <v>104</v>
      </c>
      <c r="BA29" s="83">
        <v>104</v>
      </c>
      <c r="BB29" s="81">
        <v>182</v>
      </c>
      <c r="BC29" s="82">
        <v>163</v>
      </c>
      <c r="BD29" s="82">
        <v>160</v>
      </c>
      <c r="BE29" s="85">
        <f t="shared" si="126"/>
        <v>7.6362179487179489</v>
      </c>
      <c r="BF29" s="84">
        <f t="shared" si="127"/>
        <v>-1.5748931623931615</v>
      </c>
      <c r="BG29" s="84">
        <f t="shared" si="128"/>
        <v>-0.1137820512820511</v>
      </c>
      <c r="BH29" s="85">
        <f t="shared" si="129"/>
        <v>4.963541666666667</v>
      </c>
      <c r="BI29" s="84">
        <f t="shared" si="130"/>
        <v>-0.35056089743589691</v>
      </c>
      <c r="BJ29" s="86">
        <f t="shared" si="131"/>
        <v>1.8756390593047456E-2</v>
      </c>
      <c r="BK29" s="70">
        <v>317</v>
      </c>
      <c r="BL29" s="70">
        <v>327</v>
      </c>
      <c r="BM29" s="70">
        <v>334</v>
      </c>
      <c r="BN29" s="69">
        <v>24755</v>
      </c>
      <c r="BO29" s="70">
        <v>12289</v>
      </c>
      <c r="BP29" s="71">
        <v>25346</v>
      </c>
      <c r="BQ29" s="87">
        <f t="shared" si="117"/>
        <v>454.33460901128382</v>
      </c>
      <c r="BR29" s="87">
        <f t="shared" si="99"/>
        <v>160.22065223487499</v>
      </c>
      <c r="BS29" s="87">
        <f t="shared" si="118"/>
        <v>-22.017331748745505</v>
      </c>
      <c r="BT29" s="88">
        <f t="shared" si="119"/>
        <v>2416.6977964323191</v>
      </c>
      <c r="BU29" s="87">
        <f t="shared" si="100"/>
        <v>1162.0379653104856</v>
      </c>
      <c r="BV29" s="89">
        <f t="shared" si="120"/>
        <v>-4.2653962889380637</v>
      </c>
      <c r="BW29" s="84">
        <f t="shared" si="121"/>
        <v>5.3192025183630642</v>
      </c>
      <c r="BX29" s="84">
        <f t="shared" si="122"/>
        <v>1.0533055685095398</v>
      </c>
      <c r="BY29" s="84">
        <f t="shared" si="123"/>
        <v>0.23690309735396564</v>
      </c>
      <c r="BZ29" s="78">
        <f t="shared" si="132"/>
        <v>0.41926092566248718</v>
      </c>
      <c r="CA29" s="79">
        <f t="shared" si="133"/>
        <v>-1.218372986150329E-2</v>
      </c>
      <c r="CB29" s="115">
        <f t="shared" si="134"/>
        <v>1.6938172696907006E-3</v>
      </c>
      <c r="CC29" s="91"/>
      <c r="CD29" s="90"/>
      <c r="CE29" s="90"/>
    </row>
    <row r="30" spans="1:83" s="23" customFormat="1" ht="15" customHeight="1" x14ac:dyDescent="0.2">
      <c r="A30" s="68" t="s">
        <v>51</v>
      </c>
      <c r="B30" s="69">
        <v>16884.968530000002</v>
      </c>
      <c r="C30" s="70">
        <v>13474.905369999999</v>
      </c>
      <c r="D30" s="71">
        <v>24131.037949999987</v>
      </c>
      <c r="E30" s="69">
        <v>16063.7513</v>
      </c>
      <c r="F30" s="70">
        <v>11652.31055</v>
      </c>
      <c r="G30" s="71">
        <v>23011.130020000001</v>
      </c>
      <c r="H30" s="72">
        <f t="shared" si="101"/>
        <v>1.0486680979607097</v>
      </c>
      <c r="I30" s="73">
        <f t="shared" si="3"/>
        <v>-2.4542840198928939E-3</v>
      </c>
      <c r="J30" s="74">
        <f t="shared" si="102"/>
        <v>-0.10774678749735056</v>
      </c>
      <c r="K30" s="69">
        <v>10761.879449999999</v>
      </c>
      <c r="L30" s="70">
        <v>8178.2028600000012</v>
      </c>
      <c r="M30" s="70">
        <v>16382.457040000001</v>
      </c>
      <c r="N30" s="75">
        <f t="shared" si="124"/>
        <v>0.71193622502507592</v>
      </c>
      <c r="O30" s="76">
        <f t="shared" si="103"/>
        <v>4.1988138241635831E-2</v>
      </c>
      <c r="P30" s="77">
        <f t="shared" si="104"/>
        <v>1.0083761952848436E-2</v>
      </c>
      <c r="Q30" s="69">
        <v>1802.1</v>
      </c>
      <c r="R30" s="70">
        <v>1074.5876699999999</v>
      </c>
      <c r="S30" s="71">
        <v>2098.3349199999998</v>
      </c>
      <c r="T30" s="78">
        <f t="shared" si="105"/>
        <v>9.1187825985783538E-2</v>
      </c>
      <c r="U30" s="79">
        <f t="shared" si="106"/>
        <v>-2.0996430751308748E-2</v>
      </c>
      <c r="V30" s="80">
        <f t="shared" si="107"/>
        <v>-1.0331687593316125E-3</v>
      </c>
      <c r="W30" s="69">
        <v>2617.9699999999998</v>
      </c>
      <c r="X30" s="70">
        <v>1726.4</v>
      </c>
      <c r="Y30" s="71">
        <v>3299.27252</v>
      </c>
      <c r="Z30" s="78">
        <f t="shared" si="108"/>
        <v>0.14337724905871441</v>
      </c>
      <c r="AA30" s="79">
        <f t="shared" si="109"/>
        <v>-1.9596514112033864E-2</v>
      </c>
      <c r="AB30" s="80">
        <f t="shared" si="110"/>
        <v>-4.7822076080150933E-3</v>
      </c>
      <c r="AC30" s="69">
        <v>16558.39803</v>
      </c>
      <c r="AD30" s="70">
        <v>17067.911829999997</v>
      </c>
      <c r="AE30" s="70">
        <v>16448.71875</v>
      </c>
      <c r="AF30" s="70">
        <f t="shared" si="111"/>
        <v>-109.67928000000029</v>
      </c>
      <c r="AG30" s="71">
        <f t="shared" si="112"/>
        <v>-619.19307999999728</v>
      </c>
      <c r="AH30" s="69">
        <v>8368.8560699999998</v>
      </c>
      <c r="AI30" s="70">
        <v>246.08896999999996</v>
      </c>
      <c r="AJ30" s="70">
        <v>232.48668000000001</v>
      </c>
      <c r="AK30" s="70">
        <f t="shared" si="97"/>
        <v>-8136.3693899999998</v>
      </c>
      <c r="AL30" s="71">
        <f t="shared" si="98"/>
        <v>-13.602289999999954</v>
      </c>
      <c r="AM30" s="78">
        <f t="shared" si="125"/>
        <v>0.68164157646604706</v>
      </c>
      <c r="AN30" s="79">
        <f t="shared" si="113"/>
        <v>-0.29901752281389682</v>
      </c>
      <c r="AO30" s="80">
        <f t="shared" si="114"/>
        <v>-0.58500270498466556</v>
      </c>
      <c r="AP30" s="78">
        <f t="shared" si="22"/>
        <v>9.6343423138995198E-3</v>
      </c>
      <c r="AQ30" s="79">
        <f t="shared" si="115"/>
        <v>-0.48600508130307768</v>
      </c>
      <c r="AR30" s="80">
        <f t="shared" si="48"/>
        <v>-8.6284182207965378E-3</v>
      </c>
      <c r="AS30" s="79">
        <f t="shared" si="24"/>
        <v>1.0103227429419392E-2</v>
      </c>
      <c r="AT30" s="79">
        <f t="shared" si="116"/>
        <v>-0.51087446412635062</v>
      </c>
      <c r="AU30" s="79">
        <f t="shared" si="26"/>
        <v>-1.1016100702459137E-2</v>
      </c>
      <c r="AV30" s="69">
        <v>13168</v>
      </c>
      <c r="AW30" s="70">
        <v>6175</v>
      </c>
      <c r="AX30" s="71">
        <v>12312</v>
      </c>
      <c r="AY30" s="81">
        <v>202.48999999999998</v>
      </c>
      <c r="AZ30" s="82">
        <v>207.41000000000003</v>
      </c>
      <c r="BA30" s="83">
        <v>207.15</v>
      </c>
      <c r="BB30" s="81">
        <v>402.82</v>
      </c>
      <c r="BC30" s="82">
        <v>386.56</v>
      </c>
      <c r="BD30" s="82">
        <v>390.18</v>
      </c>
      <c r="BE30" s="85">
        <f t="shared" si="126"/>
        <v>9.9058653149891374</v>
      </c>
      <c r="BF30" s="84">
        <f t="shared" si="127"/>
        <v>-0.93252999671349812</v>
      </c>
      <c r="BG30" s="84">
        <f t="shared" si="128"/>
        <v>-1.8117778079339786E-2</v>
      </c>
      <c r="BH30" s="85">
        <f t="shared" si="129"/>
        <v>5.259111179455636</v>
      </c>
      <c r="BI30" s="84">
        <f t="shared" si="130"/>
        <v>-0.18914527917766577</v>
      </c>
      <c r="BJ30" s="86">
        <f t="shared" si="131"/>
        <v>-6.5633577718756442E-2</v>
      </c>
      <c r="BK30" s="70">
        <v>575</v>
      </c>
      <c r="BL30" s="70">
        <v>537</v>
      </c>
      <c r="BM30" s="70">
        <v>537</v>
      </c>
      <c r="BN30" s="69">
        <v>58072</v>
      </c>
      <c r="BO30" s="70">
        <v>30319</v>
      </c>
      <c r="BP30" s="71">
        <v>61197</v>
      </c>
      <c r="BQ30" s="87">
        <f t="shared" si="117"/>
        <v>376.01728875598474</v>
      </c>
      <c r="BR30" s="87">
        <f t="shared" si="99"/>
        <v>99.399447111130087</v>
      </c>
      <c r="BS30" s="87">
        <f t="shared" si="118"/>
        <v>-8.306420799079774</v>
      </c>
      <c r="BT30" s="88">
        <f t="shared" si="119"/>
        <v>1869.0001640675764</v>
      </c>
      <c r="BU30" s="87">
        <f t="shared" si="100"/>
        <v>649.09195477231515</v>
      </c>
      <c r="BV30" s="89">
        <f t="shared" si="120"/>
        <v>-18.013690183435756</v>
      </c>
      <c r="BW30" s="84">
        <f t="shared" si="121"/>
        <v>4.9705165692007798</v>
      </c>
      <c r="BX30" s="84">
        <f t="shared" si="122"/>
        <v>0.56043151452277229</v>
      </c>
      <c r="BY30" s="84">
        <f t="shared" si="123"/>
        <v>6.0557055030739271E-2</v>
      </c>
      <c r="BZ30" s="78">
        <f t="shared" si="132"/>
        <v>0.62961819809253372</v>
      </c>
      <c r="CA30" s="79">
        <f t="shared" si="133"/>
        <v>7.1635973735099112E-2</v>
      </c>
      <c r="CB30" s="115">
        <f t="shared" si="134"/>
        <v>2.2852785808432641E-3</v>
      </c>
      <c r="CC30" s="91"/>
      <c r="CD30" s="90"/>
      <c r="CE30" s="90"/>
    </row>
    <row r="31" spans="1:83" s="23" customFormat="1" ht="15" customHeight="1" x14ac:dyDescent="0.2">
      <c r="A31" s="68" t="s">
        <v>243</v>
      </c>
      <c r="B31" s="69">
        <v>14813.99942</v>
      </c>
      <c r="C31" s="70">
        <v>8756.5080799999996</v>
      </c>
      <c r="D31" s="71">
        <v>17009.752</v>
      </c>
      <c r="E31" s="69">
        <v>15119.77729</v>
      </c>
      <c r="F31" s="70">
        <v>9024.93102</v>
      </c>
      <c r="G31" s="71">
        <v>18561.684000000001</v>
      </c>
      <c r="H31" s="72">
        <f t="shared" si="101"/>
        <v>0.91639056025304599</v>
      </c>
      <c r="I31" s="73">
        <f t="shared" si="3"/>
        <v>-6.3385737761460059E-2</v>
      </c>
      <c r="J31" s="74">
        <f t="shared" si="102"/>
        <v>-5.3867058402968904E-2</v>
      </c>
      <c r="K31" s="69">
        <v>8571.3263699999989</v>
      </c>
      <c r="L31" s="70">
        <v>5521.7840400000005</v>
      </c>
      <c r="M31" s="70">
        <v>11583.705</v>
      </c>
      <c r="N31" s="75">
        <f t="shared" si="124"/>
        <v>0.62406541346140787</v>
      </c>
      <c r="O31" s="76">
        <f t="shared" si="103"/>
        <v>5.7170398700248093E-2</v>
      </c>
      <c r="P31" s="77">
        <f t="shared" si="104"/>
        <v>1.2228710470186477E-2</v>
      </c>
      <c r="Q31" s="69">
        <v>2369.5700000000002</v>
      </c>
      <c r="R31" s="70">
        <v>1516.6907799999999</v>
      </c>
      <c r="S31" s="71">
        <v>2910.8850000000002</v>
      </c>
      <c r="T31" s="78">
        <f t="shared" si="105"/>
        <v>0.15682224737798575</v>
      </c>
      <c r="U31" s="79">
        <f t="shared" si="106"/>
        <v>1.0234638002601382E-4</v>
      </c>
      <c r="V31" s="80">
        <f t="shared" si="107"/>
        <v>-1.123341716270565E-2</v>
      </c>
      <c r="W31" s="69">
        <v>3320.85</v>
      </c>
      <c r="X31" s="70">
        <v>1505.3630000000001</v>
      </c>
      <c r="Y31" s="71">
        <v>3130.8130000000001</v>
      </c>
      <c r="Z31" s="78">
        <f t="shared" si="108"/>
        <v>0.16867074129696422</v>
      </c>
      <c r="AA31" s="79">
        <f t="shared" si="109"/>
        <v>-5.0965430341381374E-2</v>
      </c>
      <c r="AB31" s="80">
        <f t="shared" si="110"/>
        <v>1.8702420284390509E-3</v>
      </c>
      <c r="AC31" s="69">
        <v>10162.776890000001</v>
      </c>
      <c r="AD31" s="70">
        <v>12218.462800000003</v>
      </c>
      <c r="AE31" s="70">
        <v>11569.432000000001</v>
      </c>
      <c r="AF31" s="70">
        <f t="shared" si="111"/>
        <v>1406.6551099999997</v>
      </c>
      <c r="AG31" s="71">
        <f t="shared" si="112"/>
        <v>-649.03080000000227</v>
      </c>
      <c r="AH31" s="69">
        <v>3784.2204100000004</v>
      </c>
      <c r="AI31" s="70">
        <v>5008.5971899999995</v>
      </c>
      <c r="AJ31" s="70">
        <v>4502.49</v>
      </c>
      <c r="AK31" s="70">
        <f t="shared" si="97"/>
        <v>718.26958999999943</v>
      </c>
      <c r="AL31" s="71">
        <f t="shared" si="98"/>
        <v>-506.10718999999972</v>
      </c>
      <c r="AM31" s="78">
        <f t="shared" si="125"/>
        <v>0.68016464907895191</v>
      </c>
      <c r="AN31" s="79">
        <f t="shared" si="113"/>
        <v>-5.8605492398422498E-3</v>
      </c>
      <c r="AO31" s="80">
        <f t="shared" si="114"/>
        <v>-0.71519325938996858</v>
      </c>
      <c r="AP31" s="78">
        <f t="shared" si="22"/>
        <v>0.26470050827313646</v>
      </c>
      <c r="AQ31" s="79">
        <f t="shared" si="115"/>
        <v>9.2515709057553464E-3</v>
      </c>
      <c r="AR31" s="80">
        <f t="shared" si="48"/>
        <v>-0.30728516732279126</v>
      </c>
      <c r="AS31" s="79">
        <f t="shared" si="24"/>
        <v>0.24256904707568555</v>
      </c>
      <c r="AT31" s="79">
        <f t="shared" si="116"/>
        <v>-7.7137671098665428E-3</v>
      </c>
      <c r="AU31" s="79">
        <f t="shared" si="26"/>
        <v>-0.31240441243337108</v>
      </c>
      <c r="AV31" s="69">
        <v>7688</v>
      </c>
      <c r="AW31" s="70">
        <v>3165</v>
      </c>
      <c r="AX31" s="71">
        <v>6265</v>
      </c>
      <c r="AY31" s="81">
        <v>259</v>
      </c>
      <c r="AZ31" s="82">
        <v>244</v>
      </c>
      <c r="BA31" s="83">
        <v>238</v>
      </c>
      <c r="BB31" s="81">
        <v>348</v>
      </c>
      <c r="BC31" s="82">
        <v>313</v>
      </c>
      <c r="BD31" s="82">
        <v>309</v>
      </c>
      <c r="BE31" s="85">
        <f t="shared" si="126"/>
        <v>4.3872549019607847</v>
      </c>
      <c r="BF31" s="84">
        <f t="shared" si="127"/>
        <v>-0.55997804527216211</v>
      </c>
      <c r="BG31" s="84">
        <f t="shared" si="128"/>
        <v>6.3484410157506055E-2</v>
      </c>
      <c r="BH31" s="85">
        <f t="shared" si="129"/>
        <v>3.3791801510248116</v>
      </c>
      <c r="BI31" s="84">
        <f t="shared" si="130"/>
        <v>-0.30281218613993932</v>
      </c>
      <c r="BJ31" s="86">
        <f t="shared" si="131"/>
        <v>8.5731222708176347E-3</v>
      </c>
      <c r="BK31" s="70">
        <v>416</v>
      </c>
      <c r="BL31" s="70">
        <v>388</v>
      </c>
      <c r="BM31" s="70">
        <v>400</v>
      </c>
      <c r="BN31" s="69">
        <v>36476</v>
      </c>
      <c r="BO31" s="70">
        <v>16040</v>
      </c>
      <c r="BP31" s="71">
        <v>34880</v>
      </c>
      <c r="BQ31" s="87">
        <f t="shared" si="117"/>
        <v>532.158371559633</v>
      </c>
      <c r="BR31" s="87">
        <f t="shared" si="99"/>
        <v>117.64534134798703</v>
      </c>
      <c r="BS31" s="87">
        <f t="shared" si="118"/>
        <v>-30.493188290741045</v>
      </c>
      <c r="BT31" s="88">
        <f t="shared" si="119"/>
        <v>2962.7588188347963</v>
      </c>
      <c r="BU31" s="87">
        <f t="shared" si="100"/>
        <v>996.08643459962468</v>
      </c>
      <c r="BV31" s="89">
        <f t="shared" si="120"/>
        <v>111.27982357413293</v>
      </c>
      <c r="BW31" s="84">
        <f t="shared" si="121"/>
        <v>5.5674381484437347</v>
      </c>
      <c r="BX31" s="84">
        <f t="shared" si="122"/>
        <v>0.82290120775695019</v>
      </c>
      <c r="BY31" s="84">
        <f t="shared" si="123"/>
        <v>0.49950765871229752</v>
      </c>
      <c r="BZ31" s="78">
        <f t="shared" si="132"/>
        <v>0.48176795580110499</v>
      </c>
      <c r="CA31" s="79">
        <f t="shared" si="133"/>
        <v>-2.6668083297917144E-3</v>
      </c>
      <c r="CB31" s="115">
        <f t="shared" si="134"/>
        <v>2.243233151702706E-2</v>
      </c>
      <c r="CC31" s="91"/>
      <c r="CD31" s="90"/>
      <c r="CE31" s="90"/>
    </row>
    <row r="32" spans="1:83" s="23" customFormat="1" ht="15" customHeight="1" x14ac:dyDescent="0.2">
      <c r="A32" s="68" t="s">
        <v>52</v>
      </c>
      <c r="B32" s="69">
        <v>11465.11031</v>
      </c>
      <c r="C32" s="70">
        <v>9007.0858800000005</v>
      </c>
      <c r="D32" s="71">
        <v>17083.079599999997</v>
      </c>
      <c r="E32" s="69">
        <v>10682.867400000001</v>
      </c>
      <c r="F32" s="70">
        <v>8152.9269000000004</v>
      </c>
      <c r="G32" s="71">
        <v>16001.481409999999</v>
      </c>
      <c r="H32" s="72">
        <f t="shared" si="101"/>
        <v>1.0675936285076744</v>
      </c>
      <c r="I32" s="73">
        <f t="shared" si="3"/>
        <v>-5.6304302314613697E-3</v>
      </c>
      <c r="J32" s="74">
        <f t="shared" si="102"/>
        <v>-3.7173529407110939E-2</v>
      </c>
      <c r="K32" s="69">
        <v>6580.2498399999995</v>
      </c>
      <c r="L32" s="70">
        <v>5253.3010000000013</v>
      </c>
      <c r="M32" s="70">
        <v>10170.530549999999</v>
      </c>
      <c r="N32" s="75">
        <f t="shared" si="124"/>
        <v>0.63559931042659634</v>
      </c>
      <c r="O32" s="76">
        <f t="shared" si="103"/>
        <v>1.9636423907945066E-2</v>
      </c>
      <c r="P32" s="77">
        <f t="shared" si="104"/>
        <v>-8.7460963744877551E-3</v>
      </c>
      <c r="Q32" s="69">
        <v>1257.57</v>
      </c>
      <c r="R32" s="70">
        <v>732.58959000000004</v>
      </c>
      <c r="S32" s="71">
        <v>1466.8925499999998</v>
      </c>
      <c r="T32" s="78">
        <f t="shared" si="105"/>
        <v>9.1672296608942536E-2</v>
      </c>
      <c r="U32" s="79">
        <f t="shared" si="106"/>
        <v>-2.604609798612656E-2</v>
      </c>
      <c r="V32" s="80">
        <f t="shared" si="107"/>
        <v>1.8162732463388592E-3</v>
      </c>
      <c r="W32" s="69">
        <v>2388.83</v>
      </c>
      <c r="X32" s="70">
        <v>1687.7529999999999</v>
      </c>
      <c r="Y32" s="71">
        <v>3437.2439699999995</v>
      </c>
      <c r="Z32" s="78">
        <f t="shared" si="108"/>
        <v>0.21480785946805658</v>
      </c>
      <c r="AA32" s="79">
        <f t="shared" si="109"/>
        <v>-8.8053251344219208E-3</v>
      </c>
      <c r="AB32" s="80">
        <f t="shared" si="110"/>
        <v>7.7959457466174886E-3</v>
      </c>
      <c r="AC32" s="69">
        <v>4594.8831900000005</v>
      </c>
      <c r="AD32" s="70">
        <v>7484.6239699999996</v>
      </c>
      <c r="AE32" s="70">
        <v>7899.861640000001</v>
      </c>
      <c r="AF32" s="70">
        <f t="shared" si="111"/>
        <v>3304.9784500000005</v>
      </c>
      <c r="AG32" s="71">
        <f t="shared" si="112"/>
        <v>415.23767000000134</v>
      </c>
      <c r="AH32" s="69">
        <v>1105.43463</v>
      </c>
      <c r="AI32" s="70">
        <v>10.332780000000001</v>
      </c>
      <c r="AJ32" s="70">
        <v>10.332780000000001</v>
      </c>
      <c r="AK32" s="70">
        <f t="shared" si="97"/>
        <v>-1095.10185</v>
      </c>
      <c r="AL32" s="71">
        <f t="shared" si="98"/>
        <v>0</v>
      </c>
      <c r="AM32" s="78">
        <f t="shared" si="125"/>
        <v>0.46243779371021615</v>
      </c>
      <c r="AN32" s="79">
        <f t="shared" si="113"/>
        <v>6.166684029057995E-2</v>
      </c>
      <c r="AO32" s="80">
        <f t="shared" si="114"/>
        <v>-0.36853285203653002</v>
      </c>
      <c r="AP32" s="78">
        <f t="shared" si="22"/>
        <v>6.0485464225080369E-4</v>
      </c>
      <c r="AQ32" s="79">
        <f t="shared" si="115"/>
        <v>-9.5812414804849685E-2</v>
      </c>
      <c r="AR32" s="80">
        <f t="shared" si="48"/>
        <v>-5.423288239292702E-4</v>
      </c>
      <c r="AS32" s="79">
        <f t="shared" si="24"/>
        <v>6.4573896224024688E-4</v>
      </c>
      <c r="AT32" s="79">
        <f t="shared" si="116"/>
        <v>-0.10283159428632183</v>
      </c>
      <c r="AU32" s="79">
        <f t="shared" si="26"/>
        <v>-6.2163165529834552E-4</v>
      </c>
      <c r="AV32" s="69">
        <v>8895</v>
      </c>
      <c r="AW32" s="70">
        <v>3752</v>
      </c>
      <c r="AX32" s="71">
        <v>7602</v>
      </c>
      <c r="AY32" s="81">
        <v>144.62</v>
      </c>
      <c r="AZ32" s="82">
        <v>140.17000000000002</v>
      </c>
      <c r="BA32" s="83">
        <v>140.19999999999999</v>
      </c>
      <c r="BB32" s="81">
        <v>296.65999999999991</v>
      </c>
      <c r="BC32" s="82">
        <v>279.02000000000004</v>
      </c>
      <c r="BD32" s="82">
        <v>276.47000000000003</v>
      </c>
      <c r="BE32" s="85">
        <f t="shared" si="126"/>
        <v>9.0370898716119843</v>
      </c>
      <c r="BF32" s="84">
        <f t="shared" si="127"/>
        <v>-1.2139127559637313</v>
      </c>
      <c r="BG32" s="84">
        <f t="shared" si="128"/>
        <v>0.11459100119273202</v>
      </c>
      <c r="BH32" s="85">
        <f t="shared" si="129"/>
        <v>4.582775708033421</v>
      </c>
      <c r="BI32" s="84">
        <f t="shared" si="130"/>
        <v>-0.41452760215332596</v>
      </c>
      <c r="BJ32" s="86">
        <f t="shared" si="131"/>
        <v>0.10042079918578839</v>
      </c>
      <c r="BK32" s="70">
        <v>370</v>
      </c>
      <c r="BL32" s="70">
        <v>370</v>
      </c>
      <c r="BM32" s="70">
        <v>370</v>
      </c>
      <c r="BN32" s="69">
        <v>42456</v>
      </c>
      <c r="BO32" s="70">
        <v>18251</v>
      </c>
      <c r="BP32" s="71">
        <v>38598</v>
      </c>
      <c r="BQ32" s="87">
        <f t="shared" si="117"/>
        <v>414.56763070625419</v>
      </c>
      <c r="BR32" s="87">
        <f t="shared" si="99"/>
        <v>162.94554195554758</v>
      </c>
      <c r="BS32" s="87">
        <f t="shared" si="118"/>
        <v>-32.143612513295466</v>
      </c>
      <c r="BT32" s="88">
        <f t="shared" si="119"/>
        <v>2104.9041581162851</v>
      </c>
      <c r="BU32" s="87">
        <f t="shared" si="100"/>
        <v>903.90726098306413</v>
      </c>
      <c r="BV32" s="89">
        <f t="shared" si="120"/>
        <v>-68.050772587339907</v>
      </c>
      <c r="BW32" s="84">
        <f>BP32/AX32</f>
        <v>5.0773480662983426</v>
      </c>
      <c r="BX32" s="84">
        <f>BW32-BN32/AV32</f>
        <v>0.30432951655129337</v>
      </c>
      <c r="BY32" s="84">
        <f t="shared" si="123"/>
        <v>0.21300904710857704</v>
      </c>
      <c r="BZ32" s="78">
        <f t="shared" si="132"/>
        <v>0.57634761833656867</v>
      </c>
      <c r="CA32" s="79">
        <f t="shared" si="133"/>
        <v>-5.7607884127221065E-2</v>
      </c>
      <c r="CB32" s="115">
        <f t="shared" si="134"/>
        <v>2.82695402584906E-2</v>
      </c>
      <c r="CC32" s="91"/>
      <c r="CD32" s="90"/>
      <c r="CE32" s="90"/>
    </row>
    <row r="33" spans="1:83" s="23" customFormat="1" ht="15" customHeight="1" x14ac:dyDescent="0.2">
      <c r="A33" s="68" t="s">
        <v>53</v>
      </c>
      <c r="B33" s="69">
        <v>5740.0643899999995</v>
      </c>
      <c r="C33" s="70">
        <v>3965.8923799999998</v>
      </c>
      <c r="D33" s="71">
        <v>7833.0470700000005</v>
      </c>
      <c r="E33" s="69">
        <v>5680.3377300000002</v>
      </c>
      <c r="F33" s="70">
        <v>4148.45424</v>
      </c>
      <c r="G33" s="71">
        <v>8132.3423899999998</v>
      </c>
      <c r="H33" s="72">
        <f t="shared" si="101"/>
        <v>0.96319691109316419</v>
      </c>
      <c r="I33" s="73">
        <f t="shared" si="3"/>
        <v>-4.7317720754262771E-2</v>
      </c>
      <c r="J33" s="74">
        <f t="shared" si="102"/>
        <v>7.2041121946521125E-3</v>
      </c>
      <c r="K33" s="69">
        <v>3623.6957299999999</v>
      </c>
      <c r="L33" s="70">
        <v>2835.8458099999998</v>
      </c>
      <c r="M33" s="70">
        <v>5753.6473099999994</v>
      </c>
      <c r="N33" s="75">
        <f t="shared" si="124"/>
        <v>0.70750185298088508</v>
      </c>
      <c r="O33" s="76">
        <f t="shared" si="103"/>
        <v>6.9565184028632543E-2</v>
      </c>
      <c r="P33" s="77">
        <f t="shared" si="104"/>
        <v>2.3910894532709004E-2</v>
      </c>
      <c r="Q33" s="69">
        <v>603.4</v>
      </c>
      <c r="R33" s="70">
        <v>390.97373999999996</v>
      </c>
      <c r="S33" s="71">
        <v>726.45233000000007</v>
      </c>
      <c r="T33" s="78">
        <f t="shared" si="105"/>
        <v>8.9328793004742155E-2</v>
      </c>
      <c r="U33" s="79">
        <f t="shared" si="106"/>
        <v>-1.689728521120927E-2</v>
      </c>
      <c r="V33" s="80">
        <f t="shared" si="107"/>
        <v>-4.9168506449272092E-3</v>
      </c>
      <c r="W33" s="69">
        <v>857.25</v>
      </c>
      <c r="X33" s="70">
        <v>582.30600000000004</v>
      </c>
      <c r="Y33" s="71">
        <v>1149.44596</v>
      </c>
      <c r="Z33" s="78">
        <f t="shared" si="108"/>
        <v>0.14134254374402946</v>
      </c>
      <c r="AA33" s="79">
        <f t="shared" si="109"/>
        <v>-9.5727786799419678E-3</v>
      </c>
      <c r="AB33" s="80">
        <f t="shared" si="110"/>
        <v>9.7556213788788093E-4</v>
      </c>
      <c r="AC33" s="69">
        <v>5140.7046600000003</v>
      </c>
      <c r="AD33" s="70">
        <v>5740.9451200000003</v>
      </c>
      <c r="AE33" s="70">
        <v>4504.35617</v>
      </c>
      <c r="AF33" s="70">
        <f t="shared" si="111"/>
        <v>-636.34849000000031</v>
      </c>
      <c r="AG33" s="71">
        <f t="shared" si="112"/>
        <v>-1236.5889500000003</v>
      </c>
      <c r="AH33" s="69">
        <v>0</v>
      </c>
      <c r="AI33" s="70">
        <v>0</v>
      </c>
      <c r="AJ33" s="70">
        <v>614.70600000000002</v>
      </c>
      <c r="AK33" s="70">
        <f t="shared" si="97"/>
        <v>614.70600000000002</v>
      </c>
      <c r="AL33" s="71">
        <f t="shared" si="98"/>
        <v>614.70600000000002</v>
      </c>
      <c r="AM33" s="78">
        <f t="shared" si="125"/>
        <v>0.57504520651374047</v>
      </c>
      <c r="AN33" s="79">
        <f t="shared" si="113"/>
        <v>-0.3205378933824613</v>
      </c>
      <c r="AO33" s="80">
        <f t="shared" si="114"/>
        <v>-0.87253444767748112</v>
      </c>
      <c r="AP33" s="78">
        <f>IF(D33=0,"0",(AJ33/D33))</f>
        <v>7.8475974229017365E-2</v>
      </c>
      <c r="AQ33" s="79">
        <f t="shared" si="115"/>
        <v>7.8475974229017365E-2</v>
      </c>
      <c r="AR33" s="80">
        <f t="shared" si="48"/>
        <v>7.8475974229017365E-2</v>
      </c>
      <c r="AS33" s="79">
        <f t="shared" si="24"/>
        <v>7.5587815972416289E-2</v>
      </c>
      <c r="AT33" s="79">
        <f t="shared" si="116"/>
        <v>7.5587815972416289E-2</v>
      </c>
      <c r="AU33" s="79">
        <f t="shared" si="26"/>
        <v>7.5587815972416289E-2</v>
      </c>
      <c r="AV33" s="69">
        <v>3865</v>
      </c>
      <c r="AW33" s="70">
        <v>2209</v>
      </c>
      <c r="AX33" s="71">
        <v>4684</v>
      </c>
      <c r="AY33" s="81">
        <v>81.5</v>
      </c>
      <c r="AZ33" s="82">
        <v>83</v>
      </c>
      <c r="BA33" s="83">
        <v>86</v>
      </c>
      <c r="BB33" s="81">
        <v>175.75</v>
      </c>
      <c r="BC33" s="82">
        <v>178.11</v>
      </c>
      <c r="BD33" s="82">
        <v>180.11</v>
      </c>
      <c r="BE33" s="85">
        <f t="shared" si="126"/>
        <v>9.0775193798449614</v>
      </c>
      <c r="BF33" s="84">
        <f t="shared" si="127"/>
        <v>1.1736338992723638</v>
      </c>
      <c r="BG33" s="84">
        <f t="shared" si="128"/>
        <v>0.2060334360698608</v>
      </c>
      <c r="BH33" s="85">
        <f t="shared" si="129"/>
        <v>4.3343882442211239</v>
      </c>
      <c r="BI33" s="84">
        <f t="shared" si="130"/>
        <v>0.66914405266114274</v>
      </c>
      <c r="BJ33" s="86">
        <f t="shared" si="131"/>
        <v>0.20023893574134544</v>
      </c>
      <c r="BK33" s="70">
        <v>270</v>
      </c>
      <c r="BL33" s="70">
        <v>271</v>
      </c>
      <c r="BM33" s="70">
        <v>270</v>
      </c>
      <c r="BN33" s="69">
        <v>17840</v>
      </c>
      <c r="BO33" s="70">
        <v>9817</v>
      </c>
      <c r="BP33" s="71">
        <v>21764</v>
      </c>
      <c r="BQ33" s="87">
        <f t="shared" si="117"/>
        <v>373.66028257673219</v>
      </c>
      <c r="BR33" s="87">
        <f t="shared" si="99"/>
        <v>55.255701298705276</v>
      </c>
      <c r="BS33" s="87">
        <f t="shared" si="118"/>
        <v>-48.918330034045084</v>
      </c>
      <c r="BT33" s="88">
        <f t="shared" si="119"/>
        <v>1736.1960695986336</v>
      </c>
      <c r="BU33" s="87">
        <f t="shared" si="100"/>
        <v>266.50972289746915</v>
      </c>
      <c r="BV33" s="89">
        <f t="shared" si="120"/>
        <v>-141.78230975854171</v>
      </c>
      <c r="BW33" s="84">
        <f t="shared" si="121"/>
        <v>4.6464560204953029</v>
      </c>
      <c r="BX33" s="84">
        <f t="shared" si="122"/>
        <v>3.0673355553517467E-2</v>
      </c>
      <c r="BY33" s="84">
        <f t="shared" si="123"/>
        <v>0.20236367101590069</v>
      </c>
      <c r="BZ33" s="78">
        <f t="shared" si="132"/>
        <v>0.44534479230611829</v>
      </c>
      <c r="CA33" s="79">
        <f t="shared" si="133"/>
        <v>8.0294659300184146E-2</v>
      </c>
      <c r="CB33" s="115">
        <f t="shared" si="134"/>
        <v>4.2843767295868196E-2</v>
      </c>
      <c r="CC33" s="91"/>
      <c r="CD33" s="90"/>
      <c r="CE33" s="90"/>
    </row>
    <row r="34" spans="1:83" s="112" customFormat="1" ht="15" customHeight="1" x14ac:dyDescent="0.2">
      <c r="A34" s="68" t="s">
        <v>54</v>
      </c>
      <c r="B34" s="92">
        <v>7210.6589999999997</v>
      </c>
      <c r="C34" s="93">
        <v>6371.178280000001</v>
      </c>
      <c r="D34" s="94">
        <v>12125.71394</v>
      </c>
      <c r="E34" s="92">
        <v>8088.7619999999997</v>
      </c>
      <c r="F34" s="93">
        <v>7346.9009999999998</v>
      </c>
      <c r="G34" s="94">
        <v>13167.803890000001</v>
      </c>
      <c r="H34" s="95">
        <f t="shared" si="101"/>
        <v>0.9208607632141762</v>
      </c>
      <c r="I34" s="96">
        <f t="shared" si="3"/>
        <v>2.9419155709838662E-2</v>
      </c>
      <c r="J34" s="97">
        <f t="shared" si="102"/>
        <v>5.3668149621043382E-2</v>
      </c>
      <c r="K34" s="92">
        <v>5050.1400000000003</v>
      </c>
      <c r="L34" s="93">
        <v>4181.3410000000003</v>
      </c>
      <c r="M34" s="93">
        <v>8262.31</v>
      </c>
      <c r="N34" s="98">
        <f t="shared" si="124"/>
        <v>0.62746302033512424</v>
      </c>
      <c r="O34" s="99">
        <f t="shared" si="103"/>
        <v>3.1227319201603265E-3</v>
      </c>
      <c r="P34" s="100">
        <f t="shared" si="104"/>
        <v>5.8333124614465937E-2</v>
      </c>
      <c r="Q34" s="92">
        <v>1137.1099999999999</v>
      </c>
      <c r="R34" s="93">
        <v>726.053</v>
      </c>
      <c r="S34" s="94">
        <v>1304.827</v>
      </c>
      <c r="T34" s="101">
        <f t="shared" si="105"/>
        <v>9.9092226076583828E-2</v>
      </c>
      <c r="U34" s="102">
        <f t="shared" si="106"/>
        <v>-4.1486764874070908E-2</v>
      </c>
      <c r="V34" s="103">
        <f t="shared" si="107"/>
        <v>2.6783739896314718E-4</v>
      </c>
      <c r="W34" s="92">
        <v>1004.6130000000001</v>
      </c>
      <c r="X34" s="93">
        <v>827.74199999999996</v>
      </c>
      <c r="Y34" s="94">
        <v>1590.174</v>
      </c>
      <c r="Z34" s="101">
        <f t="shared" si="108"/>
        <v>0.12076227845461934</v>
      </c>
      <c r="AA34" s="102">
        <f t="shared" si="109"/>
        <v>-3.4363319136916648E-3</v>
      </c>
      <c r="AB34" s="103">
        <f t="shared" si="110"/>
        <v>8.0968158330323725E-3</v>
      </c>
      <c r="AC34" s="92">
        <v>16152.295</v>
      </c>
      <c r="AD34" s="93">
        <v>17322.883439999998</v>
      </c>
      <c r="AE34" s="93">
        <v>18948.340949999998</v>
      </c>
      <c r="AF34" s="93">
        <f>AE34-AC34</f>
        <v>2796.0459499999979</v>
      </c>
      <c r="AG34" s="94">
        <f t="shared" si="112"/>
        <v>1625.4575100000002</v>
      </c>
      <c r="AH34" s="92">
        <v>5757.393</v>
      </c>
      <c r="AI34" s="93">
        <v>1376.105</v>
      </c>
      <c r="AJ34" s="93">
        <v>7018.4170000000004</v>
      </c>
      <c r="AK34" s="93">
        <f t="shared" si="97"/>
        <v>1261.0240000000003</v>
      </c>
      <c r="AL34" s="94">
        <f t="shared" si="98"/>
        <v>5642.3119999999999</v>
      </c>
      <c r="AM34" s="101">
        <f t="shared" si="125"/>
        <v>1.5626577572058407</v>
      </c>
      <c r="AN34" s="102">
        <f t="shared" si="113"/>
        <v>-0.67740032902455805</v>
      </c>
      <c r="AO34" s="103">
        <f t="shared" si="114"/>
        <v>-1.1562872602925547</v>
      </c>
      <c r="AP34" s="101">
        <f t="shared" ref="AP34" si="145">IF(D34=0,"0",(AJ34/D34))</f>
        <v>0.57880443450408503</v>
      </c>
      <c r="AQ34" s="102">
        <f t="shared" si="115"/>
        <v>-0.21965143478608673</v>
      </c>
      <c r="AR34" s="103">
        <f t="shared" si="48"/>
        <v>0.36281534433535101</v>
      </c>
      <c r="AS34" s="102">
        <f t="shared" si="24"/>
        <v>0.53299829330918136</v>
      </c>
      <c r="AT34" s="102">
        <f t="shared" si="116"/>
        <v>-0.17877849033212245</v>
      </c>
      <c r="AU34" s="102">
        <f t="shared" si="26"/>
        <v>0.34569414969815404</v>
      </c>
      <c r="AV34" s="92">
        <v>7505</v>
      </c>
      <c r="AW34" s="93">
        <v>3096</v>
      </c>
      <c r="AX34" s="94">
        <v>6414</v>
      </c>
      <c r="AY34" s="104">
        <v>116.5</v>
      </c>
      <c r="AZ34" s="105">
        <v>109</v>
      </c>
      <c r="BA34" s="106">
        <v>108</v>
      </c>
      <c r="BB34" s="104">
        <v>257</v>
      </c>
      <c r="BC34" s="105">
        <v>269</v>
      </c>
      <c r="BD34" s="105">
        <v>269</v>
      </c>
      <c r="BE34" s="85">
        <f t="shared" si="126"/>
        <v>9.898148148148147</v>
      </c>
      <c r="BF34" s="84">
        <f t="shared" si="127"/>
        <v>-0.83861866158003551</v>
      </c>
      <c r="BG34" s="84">
        <f t="shared" si="128"/>
        <v>0.43025823989126621</v>
      </c>
      <c r="BH34" s="85">
        <f t="shared" si="129"/>
        <v>3.9739776951672865</v>
      </c>
      <c r="BI34" s="84">
        <f t="shared" si="130"/>
        <v>-0.89307807655774551</v>
      </c>
      <c r="BJ34" s="86">
        <f t="shared" si="131"/>
        <v>0.13754646840148688</v>
      </c>
      <c r="BK34" s="93">
        <v>303</v>
      </c>
      <c r="BL34" s="93">
        <v>304</v>
      </c>
      <c r="BM34" s="93">
        <v>304</v>
      </c>
      <c r="BN34" s="92">
        <v>31961</v>
      </c>
      <c r="BO34" s="93">
        <v>12932</v>
      </c>
      <c r="BP34" s="94">
        <v>27541</v>
      </c>
      <c r="BQ34" s="108">
        <f t="shared" si="117"/>
        <v>478.11640426999747</v>
      </c>
      <c r="BR34" s="108">
        <f t="shared" si="99"/>
        <v>225.03414776988797</v>
      </c>
      <c r="BS34" s="108">
        <f t="shared" si="118"/>
        <v>-90.001520258304367</v>
      </c>
      <c r="BT34" s="109">
        <f t="shared" si="119"/>
        <v>2052.9784674150296</v>
      </c>
      <c r="BU34" s="108">
        <f t="shared" si="100"/>
        <v>975.19538946699504</v>
      </c>
      <c r="BV34" s="110">
        <f t="shared" si="120"/>
        <v>-320.05157134466026</v>
      </c>
      <c r="BW34" s="107">
        <f t="shared" si="121"/>
        <v>4.2938883691923913</v>
      </c>
      <c r="BX34" s="107">
        <f t="shared" si="122"/>
        <v>3.5260787580132735E-2</v>
      </c>
      <c r="BY34" s="107">
        <f t="shared" si="123"/>
        <v>0.11688578521306336</v>
      </c>
      <c r="BZ34" s="78">
        <f t="shared" si="132"/>
        <v>0.50052704274498405</v>
      </c>
      <c r="CA34" s="79">
        <f t="shared" si="133"/>
        <v>-8.2245599160090443E-2</v>
      </c>
      <c r="CB34" s="115">
        <f t="shared" si="134"/>
        <v>2.7866224031533771E-2</v>
      </c>
      <c r="CC34" s="91"/>
      <c r="CD34" s="90"/>
      <c r="CE34" s="111"/>
    </row>
    <row r="35" spans="1:83" s="23" customFormat="1" ht="15" customHeight="1" x14ac:dyDescent="0.2">
      <c r="A35" s="68" t="s">
        <v>55</v>
      </c>
      <c r="B35" s="69">
        <v>9702.4979999999996</v>
      </c>
      <c r="C35" s="70">
        <v>7063.3390000000009</v>
      </c>
      <c r="D35" s="71">
        <v>14435.799999999996</v>
      </c>
      <c r="E35" s="69">
        <v>10165.791999999999</v>
      </c>
      <c r="F35" s="70">
        <v>7462.8010000000004</v>
      </c>
      <c r="G35" s="71">
        <v>14821.501</v>
      </c>
      <c r="H35" s="72">
        <f t="shared" si="101"/>
        <v>0.97397692716817252</v>
      </c>
      <c r="I35" s="73">
        <f t="shared" si="3"/>
        <v>1.9550749650473986E-2</v>
      </c>
      <c r="J35" s="74">
        <f t="shared" si="102"/>
        <v>2.750401438381711E-2</v>
      </c>
      <c r="K35" s="69">
        <v>5441.8540000000003</v>
      </c>
      <c r="L35" s="70">
        <v>4140.7240000000002</v>
      </c>
      <c r="M35" s="70">
        <v>8344.7430000000004</v>
      </c>
      <c r="N35" s="75">
        <f t="shared" si="124"/>
        <v>0.56301605350227346</v>
      </c>
      <c r="O35" s="76">
        <f t="shared" si="103"/>
        <v>2.7705671389399167E-2</v>
      </c>
      <c r="P35" s="77">
        <f t="shared" si="104"/>
        <v>8.1675455492944415E-3</v>
      </c>
      <c r="Q35" s="69">
        <v>897.47</v>
      </c>
      <c r="R35" s="70">
        <v>525.01499999999999</v>
      </c>
      <c r="S35" s="71">
        <v>985.67200000000003</v>
      </c>
      <c r="T35" s="78">
        <f t="shared" si="105"/>
        <v>6.650284610175447E-2</v>
      </c>
      <c r="U35" s="79">
        <f t="shared" si="106"/>
        <v>-2.1780486864334161E-2</v>
      </c>
      <c r="V35" s="80">
        <f t="shared" si="107"/>
        <v>-3.8480851370659014E-3</v>
      </c>
      <c r="W35" s="69">
        <v>3215.04</v>
      </c>
      <c r="X35" s="70">
        <v>2498.125</v>
      </c>
      <c r="Y35" s="71">
        <v>4883.5479999999998</v>
      </c>
      <c r="Z35" s="78">
        <f t="shared" si="108"/>
        <v>0.32949078504262153</v>
      </c>
      <c r="AA35" s="79">
        <f t="shared" si="109"/>
        <v>1.3230133634447916E-2</v>
      </c>
      <c r="AB35" s="80">
        <f t="shared" si="110"/>
        <v>-5.2528319987547589E-3</v>
      </c>
      <c r="AC35" s="69">
        <v>2912.067</v>
      </c>
      <c r="AD35" s="70">
        <v>4195.0672400000003</v>
      </c>
      <c r="AE35" s="70">
        <v>3671.6990000000001</v>
      </c>
      <c r="AF35" s="70">
        <f t="shared" si="111"/>
        <v>759.63200000000006</v>
      </c>
      <c r="AG35" s="71">
        <f t="shared" si="112"/>
        <v>-523.36824000000024</v>
      </c>
      <c r="AH35" s="69">
        <v>91.753</v>
      </c>
      <c r="AI35" s="70">
        <v>0</v>
      </c>
      <c r="AJ35" s="70">
        <v>0</v>
      </c>
      <c r="AK35" s="70">
        <f t="shared" si="97"/>
        <v>-91.753</v>
      </c>
      <c r="AL35" s="71">
        <f t="shared" si="98"/>
        <v>0</v>
      </c>
      <c r="AM35" s="78">
        <f t="shared" si="125"/>
        <v>0.25434676290887942</v>
      </c>
      <c r="AN35" s="79">
        <f t="shared" si="113"/>
        <v>-4.5789037170646529E-2</v>
      </c>
      <c r="AO35" s="80">
        <f t="shared" si="114"/>
        <v>-0.33957450294003427</v>
      </c>
      <c r="AP35" s="78">
        <f t="shared" si="22"/>
        <v>0</v>
      </c>
      <c r="AQ35" s="79">
        <f t="shared" si="115"/>
        <v>-9.456636837235112E-3</v>
      </c>
      <c r="AR35" s="80">
        <f t="shared" si="48"/>
        <v>0</v>
      </c>
      <c r="AS35" s="79">
        <f t="shared" si="24"/>
        <v>0</v>
      </c>
      <c r="AT35" s="79">
        <f t="shared" si="116"/>
        <v>-9.0256617487353679E-3</v>
      </c>
      <c r="AU35" s="79">
        <f t="shared" si="26"/>
        <v>0</v>
      </c>
      <c r="AV35" s="69">
        <v>6755</v>
      </c>
      <c r="AW35" s="70">
        <v>3208</v>
      </c>
      <c r="AX35" s="71">
        <v>6691</v>
      </c>
      <c r="AY35" s="81">
        <v>110.78000000000002</v>
      </c>
      <c r="AZ35" s="82">
        <v>109</v>
      </c>
      <c r="BA35" s="83">
        <v>107.55</v>
      </c>
      <c r="BB35" s="81">
        <v>226.2</v>
      </c>
      <c r="BC35" s="82">
        <v>214</v>
      </c>
      <c r="BD35" s="82">
        <v>212.51</v>
      </c>
      <c r="BE35" s="85">
        <f t="shared" si="126"/>
        <v>10.368820703548737</v>
      </c>
      <c r="BF35" s="84">
        <f t="shared" si="127"/>
        <v>0.20603560395193909</v>
      </c>
      <c r="BG35" s="84">
        <f t="shared" si="128"/>
        <v>0.558423150031917</v>
      </c>
      <c r="BH35" s="85">
        <f t="shared" si="129"/>
        <v>5.2475961915517706</v>
      </c>
      <c r="BI35" s="84">
        <f t="shared" si="130"/>
        <v>0.27043733508256906</v>
      </c>
      <c r="BJ35" s="86">
        <f t="shared" si="131"/>
        <v>0.25071145634927827</v>
      </c>
      <c r="BK35" s="70">
        <v>303</v>
      </c>
      <c r="BL35" s="70">
        <v>303</v>
      </c>
      <c r="BM35" s="70">
        <v>303</v>
      </c>
      <c r="BN35" s="92">
        <v>28985</v>
      </c>
      <c r="BO35" s="70">
        <v>14997</v>
      </c>
      <c r="BP35" s="71">
        <v>31993</v>
      </c>
      <c r="BQ35" s="87">
        <f t="shared" si="117"/>
        <v>463.27324727284093</v>
      </c>
      <c r="BR35" s="87">
        <f t="shared" si="99"/>
        <v>112.54728556851109</v>
      </c>
      <c r="BS35" s="87">
        <f>BQ35-F35*1000/BO35</f>
        <v>-34.34634331194269</v>
      </c>
      <c r="BT35" s="88">
        <f t="shared" si="119"/>
        <v>2215.1398894036765</v>
      </c>
      <c r="BU35" s="87">
        <f t="shared" si="100"/>
        <v>710.21139199435015</v>
      </c>
      <c r="BV35" s="89">
        <f t="shared" si="120"/>
        <v>-111.16964924968988</v>
      </c>
      <c r="BW35" s="84">
        <f t="shared" si="121"/>
        <v>4.7814975340008967</v>
      </c>
      <c r="BX35" s="84">
        <f t="shared" si="122"/>
        <v>0.49060190113635205</v>
      </c>
      <c r="BY35" s="84">
        <f t="shared" si="123"/>
        <v>0.10662222228019846</v>
      </c>
      <c r="BZ35" s="78">
        <f t="shared" si="132"/>
        <v>0.58335612566781536</v>
      </c>
      <c r="CA35" s="79">
        <f t="shared" si="133"/>
        <v>5.4847473697645976E-2</v>
      </c>
      <c r="CB35" s="115">
        <f t="shared" si="134"/>
        <v>3.3411131168365471E-2</v>
      </c>
      <c r="CC35" s="91"/>
      <c r="CD35" s="90"/>
      <c r="CE35" s="90"/>
    </row>
    <row r="36" spans="1:83" s="23" customFormat="1" ht="15" customHeight="1" x14ac:dyDescent="0.2">
      <c r="A36" s="68" t="s">
        <v>56</v>
      </c>
      <c r="B36" s="69">
        <v>9977.6479999999992</v>
      </c>
      <c r="C36" s="70">
        <v>6999.3981499999973</v>
      </c>
      <c r="D36" s="71">
        <v>14270.197279999997</v>
      </c>
      <c r="E36" s="69">
        <v>9950.6919999999991</v>
      </c>
      <c r="F36" s="70">
        <v>6984.25515</v>
      </c>
      <c r="G36" s="71">
        <v>14241.36328</v>
      </c>
      <c r="H36" s="72">
        <f t="shared" si="101"/>
        <v>1.0020246657172556</v>
      </c>
      <c r="I36" s="73">
        <f t="shared" si="3"/>
        <v>-6.8429160953131785E-4</v>
      </c>
      <c r="J36" s="74">
        <f t="shared" si="102"/>
        <v>-1.4349676747227313E-4</v>
      </c>
      <c r="K36" s="69">
        <v>5772.1440000000002</v>
      </c>
      <c r="L36" s="70">
        <v>4482.8130000000001</v>
      </c>
      <c r="M36" s="70">
        <v>9031.8880000000008</v>
      </c>
      <c r="N36" s="75">
        <f t="shared" si="124"/>
        <v>0.63420108190653512</v>
      </c>
      <c r="O36" s="76">
        <f t="shared" si="103"/>
        <v>5.4126449911091945E-2</v>
      </c>
      <c r="P36" s="77">
        <f t="shared" si="104"/>
        <v>-7.644455480511847E-3</v>
      </c>
      <c r="Q36" s="69">
        <v>1599.81</v>
      </c>
      <c r="R36" s="70">
        <v>993.42100000000005</v>
      </c>
      <c r="S36" s="71">
        <v>1930.1320000000001</v>
      </c>
      <c r="T36" s="78">
        <f t="shared" si="105"/>
        <v>0.13553000243386812</v>
      </c>
      <c r="U36" s="79">
        <f t="shared" si="106"/>
        <v>-2.5243740738968512E-2</v>
      </c>
      <c r="V36" s="80">
        <f t="shared" si="107"/>
        <v>-6.7072123677703877E-3</v>
      </c>
      <c r="W36" s="69">
        <v>2174.88</v>
      </c>
      <c r="X36" s="70">
        <v>1252.4380000000001</v>
      </c>
      <c r="Y36" s="71">
        <v>2855.087</v>
      </c>
      <c r="Z36" s="78">
        <f t="shared" si="108"/>
        <v>0.20047848958460107</v>
      </c>
      <c r="AA36" s="79">
        <f t="shared" si="109"/>
        <v>-1.8087214187558737E-2</v>
      </c>
      <c r="AB36" s="80">
        <f t="shared" si="110"/>
        <v>2.1155430346136678E-2</v>
      </c>
      <c r="AC36" s="69">
        <v>1891.5978400000001</v>
      </c>
      <c r="AD36" s="70">
        <v>2580.1680000000001</v>
      </c>
      <c r="AE36" s="70">
        <v>1902.4290000000001</v>
      </c>
      <c r="AF36" s="70">
        <f t="shared" si="111"/>
        <v>10.831159999999954</v>
      </c>
      <c r="AG36" s="71">
        <f t="shared" si="112"/>
        <v>-677.73900000000003</v>
      </c>
      <c r="AH36" s="69">
        <v>0</v>
      </c>
      <c r="AI36" s="70">
        <v>0</v>
      </c>
      <c r="AJ36" s="70">
        <v>0</v>
      </c>
      <c r="AK36" s="70">
        <f t="shared" si="97"/>
        <v>0</v>
      </c>
      <c r="AL36" s="71">
        <f t="shared" si="98"/>
        <v>0</v>
      </c>
      <c r="AM36" s="78">
        <f t="shared" si="125"/>
        <v>0.13331483529427426</v>
      </c>
      <c r="AN36" s="79">
        <f t="shared" si="113"/>
        <v>-5.6268705836862082E-2</v>
      </c>
      <c r="AO36" s="80">
        <f t="shared" si="114"/>
        <v>-0.23531228731054585</v>
      </c>
      <c r="AP36" s="78">
        <f t="shared" si="22"/>
        <v>0</v>
      </c>
      <c r="AQ36" s="79">
        <f t="shared" si="115"/>
        <v>0</v>
      </c>
      <c r="AR36" s="80">
        <f t="shared" si="48"/>
        <v>0</v>
      </c>
      <c r="AS36" s="79">
        <f t="shared" si="24"/>
        <v>0</v>
      </c>
      <c r="AT36" s="79">
        <f t="shared" si="116"/>
        <v>0</v>
      </c>
      <c r="AU36" s="79">
        <f t="shared" si="26"/>
        <v>0</v>
      </c>
      <c r="AV36" s="69">
        <v>7632</v>
      </c>
      <c r="AW36" s="70">
        <v>3596</v>
      </c>
      <c r="AX36" s="71">
        <v>7086</v>
      </c>
      <c r="AY36" s="81">
        <v>121</v>
      </c>
      <c r="AZ36" s="82">
        <v>127.5</v>
      </c>
      <c r="BA36" s="83">
        <v>125.5</v>
      </c>
      <c r="BB36" s="81">
        <v>190</v>
      </c>
      <c r="BC36" s="82">
        <v>185</v>
      </c>
      <c r="BD36" s="82">
        <v>178.5</v>
      </c>
      <c r="BE36" s="85">
        <f t="shared" si="126"/>
        <v>9.4103585657370523</v>
      </c>
      <c r="BF36" s="84">
        <f t="shared" si="127"/>
        <v>-1.1020381284778242</v>
      </c>
      <c r="BG36" s="84">
        <f t="shared" si="128"/>
        <v>9.0513761945683058E-3</v>
      </c>
      <c r="BH36" s="85">
        <f t="shared" si="129"/>
        <v>6.6162464985994403</v>
      </c>
      <c r="BI36" s="84">
        <f t="shared" si="130"/>
        <v>-7.849034350582329E-2</v>
      </c>
      <c r="BJ36" s="86">
        <f t="shared" si="131"/>
        <v>0.13696721932016143</v>
      </c>
      <c r="BK36" s="70">
        <v>329</v>
      </c>
      <c r="BL36" s="70">
        <v>333</v>
      </c>
      <c r="BM36" s="70">
        <v>334</v>
      </c>
      <c r="BN36" s="69">
        <v>35429</v>
      </c>
      <c r="BO36" s="70">
        <v>17305</v>
      </c>
      <c r="BP36" s="71">
        <v>35977</v>
      </c>
      <c r="BQ36" s="87">
        <f t="shared" si="117"/>
        <v>395.84632626400196</v>
      </c>
      <c r="BR36" s="87">
        <f t="shared" si="99"/>
        <v>114.98341734757759</v>
      </c>
      <c r="BS36" s="87">
        <f t="shared" si="118"/>
        <v>-7.7511975730394056</v>
      </c>
      <c r="BT36" s="88">
        <f t="shared" si="119"/>
        <v>2009.78877787186</v>
      </c>
      <c r="BU36" s="87">
        <f t="shared" si="100"/>
        <v>705.9769330081283</v>
      </c>
      <c r="BV36" s="89">
        <f t="shared" si="120"/>
        <v>67.559870752838833</v>
      </c>
      <c r="BW36" s="84">
        <f t="shared" si="121"/>
        <v>5.0771944679650014</v>
      </c>
      <c r="BX36" s="84">
        <f t="shared" si="122"/>
        <v>0.4350298977343936</v>
      </c>
      <c r="BY36" s="84">
        <f t="shared" si="123"/>
        <v>0.26490303303730389</v>
      </c>
      <c r="BZ36" s="78">
        <f t="shared" si="132"/>
        <v>0.59511364012306878</v>
      </c>
      <c r="CA36" s="79">
        <f t="shared" si="133"/>
        <v>1.5822525464104231E-4</v>
      </c>
      <c r="CB36" s="115">
        <f t="shared" si="134"/>
        <v>1.7702896045658112E-2</v>
      </c>
      <c r="CC36" s="91"/>
      <c r="CD36" s="90"/>
      <c r="CE36" s="90"/>
    </row>
    <row r="37" spans="1:83" s="23" customFormat="1" ht="15" customHeight="1" x14ac:dyDescent="0.2">
      <c r="A37" s="68" t="s">
        <v>57</v>
      </c>
      <c r="B37" s="69">
        <v>9991.3105799999994</v>
      </c>
      <c r="C37" s="70">
        <v>6664.2274800000014</v>
      </c>
      <c r="D37" s="71">
        <v>13564.425000000003</v>
      </c>
      <c r="E37" s="69">
        <v>10118.57202</v>
      </c>
      <c r="F37" s="70">
        <v>6594.21648</v>
      </c>
      <c r="G37" s="71">
        <v>13515.694</v>
      </c>
      <c r="H37" s="72">
        <f t="shared" si="101"/>
        <v>1.0036055122289691</v>
      </c>
      <c r="I37" s="73">
        <f t="shared" si="3"/>
        <v>1.6182528012269382E-2</v>
      </c>
      <c r="J37" s="74">
        <f t="shared" si="102"/>
        <v>-7.0115186514003724E-3</v>
      </c>
      <c r="K37" s="69">
        <v>5557.77</v>
      </c>
      <c r="L37" s="70">
        <v>4103.0354399999997</v>
      </c>
      <c r="M37" s="70">
        <v>8827.375</v>
      </c>
      <c r="N37" s="75">
        <f t="shared" si="124"/>
        <v>0.65312036511036731</v>
      </c>
      <c r="O37" s="76">
        <f t="shared" si="103"/>
        <v>0.10385610242441567</v>
      </c>
      <c r="P37" s="77">
        <f t="shared" si="104"/>
        <v>3.0903085401042474E-2</v>
      </c>
      <c r="Q37" s="69">
        <v>1354.5</v>
      </c>
      <c r="R37" s="70">
        <v>782.29100000000005</v>
      </c>
      <c r="S37" s="71">
        <v>1507.7940000000001</v>
      </c>
      <c r="T37" s="78">
        <f t="shared" si="105"/>
        <v>0.11155875532547571</v>
      </c>
      <c r="U37" s="79">
        <f t="shared" si="106"/>
        <v>-2.2304006862977843E-2</v>
      </c>
      <c r="V37" s="80">
        <f t="shared" si="107"/>
        <v>-7.0741409970302288E-3</v>
      </c>
      <c r="W37" s="69">
        <v>988.51</v>
      </c>
      <c r="X37" s="70">
        <v>626.97400000000005</v>
      </c>
      <c r="Y37" s="71">
        <v>1260.046</v>
      </c>
      <c r="Z37" s="78">
        <f t="shared" si="108"/>
        <v>9.3228361044575297E-2</v>
      </c>
      <c r="AA37" s="79">
        <f t="shared" si="109"/>
        <v>-4.4642776050431709E-3</v>
      </c>
      <c r="AB37" s="80">
        <f t="shared" si="110"/>
        <v>-1.8510167558938861E-3</v>
      </c>
      <c r="AC37" s="69">
        <v>7097.8431200000005</v>
      </c>
      <c r="AD37" s="70">
        <v>6820.3848099999996</v>
      </c>
      <c r="AE37" s="70">
        <v>6511.98</v>
      </c>
      <c r="AF37" s="70">
        <f t="shared" si="111"/>
        <v>-585.86312000000089</v>
      </c>
      <c r="AG37" s="71">
        <f t="shared" si="112"/>
        <v>-308.40481</v>
      </c>
      <c r="AH37" s="69">
        <v>1729.9359999999999</v>
      </c>
      <c r="AI37" s="70">
        <v>1251.325</v>
      </c>
      <c r="AJ37" s="70">
        <v>1392.2550000000001</v>
      </c>
      <c r="AK37" s="70">
        <f t="shared" si="97"/>
        <v>-337.68099999999981</v>
      </c>
      <c r="AL37" s="71">
        <f>AJ37-AI37</f>
        <v>140.93000000000006</v>
      </c>
      <c r="AM37" s="78">
        <f t="shared" si="125"/>
        <v>0.48007785070137499</v>
      </c>
      <c r="AN37" s="79">
        <f t="shared" si="113"/>
        <v>-0.23032375909424407</v>
      </c>
      <c r="AO37" s="80">
        <f t="shared" si="114"/>
        <v>-0.54335432211515045</v>
      </c>
      <c r="AP37" s="78">
        <f t="shared" si="22"/>
        <v>0.10264017826041279</v>
      </c>
      <c r="AQ37" s="79">
        <f t="shared" si="115"/>
        <v>-7.0503873878540943E-2</v>
      </c>
      <c r="AR37" s="80">
        <f t="shared" si="48"/>
        <v>-8.5127271718650629E-2</v>
      </c>
      <c r="AS37" s="79">
        <f t="shared" si="24"/>
        <v>0.10301024867831428</v>
      </c>
      <c r="AT37" s="79">
        <f t="shared" si="116"/>
        <v>-6.7956167984103269E-2</v>
      </c>
      <c r="AU37" s="79">
        <f t="shared" si="26"/>
        <v>-8.6750734115505088E-2</v>
      </c>
      <c r="AV37" s="69">
        <v>7380</v>
      </c>
      <c r="AW37" s="70">
        <v>3427</v>
      </c>
      <c r="AX37" s="71">
        <v>6962</v>
      </c>
      <c r="AY37" s="81">
        <v>126.83000000000001</v>
      </c>
      <c r="AZ37" s="82">
        <v>126.55</v>
      </c>
      <c r="BA37" s="83">
        <v>126.83999999999999</v>
      </c>
      <c r="BB37" s="81">
        <v>237.2</v>
      </c>
      <c r="BC37" s="82">
        <v>239.25</v>
      </c>
      <c r="BD37" s="82">
        <v>238.06</v>
      </c>
      <c r="BE37" s="85">
        <f t="shared" si="126"/>
        <v>9.148007989067592</v>
      </c>
      <c r="BF37" s="84">
        <f t="shared" si="127"/>
        <v>-0.5500129838883332</v>
      </c>
      <c r="BG37" s="84">
        <f t="shared" si="128"/>
        <v>0.12127283827080504</v>
      </c>
      <c r="BH37" s="85">
        <f t="shared" si="129"/>
        <v>4.8741213699627544</v>
      </c>
      <c r="BI37" s="84">
        <f t="shared" si="130"/>
        <v>-0.31137610052628428</v>
      </c>
      <c r="BJ37" s="86">
        <f t="shared" si="131"/>
        <v>9.9478388423221098E-2</v>
      </c>
      <c r="BK37" s="70">
        <v>340</v>
      </c>
      <c r="BL37" s="70">
        <v>339.99999999999994</v>
      </c>
      <c r="BM37" s="70">
        <v>340</v>
      </c>
      <c r="BN37" s="69">
        <v>37453</v>
      </c>
      <c r="BO37" s="70">
        <v>18561</v>
      </c>
      <c r="BP37" s="71">
        <v>39103</v>
      </c>
      <c r="BQ37" s="87">
        <f t="shared" si="117"/>
        <v>345.64340331943839</v>
      </c>
      <c r="BR37" s="87">
        <f t="shared" si="99"/>
        <v>75.476206566174312</v>
      </c>
      <c r="BS37" s="87">
        <f t="shared" si="118"/>
        <v>-9.6292910397017408</v>
      </c>
      <c r="BT37" s="88">
        <f t="shared" si="119"/>
        <v>1941.3521976443551</v>
      </c>
      <c r="BU37" s="87">
        <f t="shared" si="100"/>
        <v>570.27197813216003</v>
      </c>
      <c r="BV37" s="89">
        <f t="shared" si="120"/>
        <v>17.157134907267164</v>
      </c>
      <c r="BW37" s="84">
        <f t="shared" si="121"/>
        <v>5.6166331513932777</v>
      </c>
      <c r="BX37" s="84">
        <f t="shared" si="122"/>
        <v>0.54170090207078481</v>
      </c>
      <c r="BY37" s="84">
        <f t="shared" si="123"/>
        <v>0.20052576884294204</v>
      </c>
      <c r="BZ37" s="78">
        <f t="shared" si="132"/>
        <v>0.63540786480337996</v>
      </c>
      <c r="CA37" s="79">
        <f t="shared" si="133"/>
        <v>2.6811829704257439E-2</v>
      </c>
      <c r="CB37" s="115">
        <f t="shared" si="134"/>
        <v>2.8839237352399461E-2</v>
      </c>
      <c r="CC37" s="91"/>
      <c r="CD37" s="90"/>
      <c r="CE37" s="90"/>
    </row>
    <row r="38" spans="1:83" s="23" customFormat="1" ht="15" customHeight="1" x14ac:dyDescent="0.2">
      <c r="A38" s="68" t="s">
        <v>58</v>
      </c>
      <c r="B38" s="69">
        <v>5566.91</v>
      </c>
      <c r="C38" s="70">
        <v>5236.1935000000003</v>
      </c>
      <c r="D38" s="71">
        <v>9662.9549999999999</v>
      </c>
      <c r="E38" s="69">
        <v>5603.6970000000001</v>
      </c>
      <c r="F38" s="70">
        <v>4984.0735000000004</v>
      </c>
      <c r="G38" s="71">
        <v>9289.4230000000007</v>
      </c>
      <c r="H38" s="72">
        <f t="shared" si="101"/>
        <v>1.0402104630179936</v>
      </c>
      <c r="I38" s="73">
        <f t="shared" si="3"/>
        <v>4.6775236238244422E-2</v>
      </c>
      <c r="J38" s="74">
        <f t="shared" si="102"/>
        <v>-1.0374665792807436E-2</v>
      </c>
      <c r="K38" s="69">
        <v>3712.16</v>
      </c>
      <c r="L38" s="70">
        <v>3170.4670000000001</v>
      </c>
      <c r="M38" s="70">
        <v>6135.125</v>
      </c>
      <c r="N38" s="75">
        <f t="shared" si="124"/>
        <v>0.66044198870048221</v>
      </c>
      <c r="O38" s="76">
        <f t="shared" si="103"/>
        <v>-2.0063913600385508E-3</v>
      </c>
      <c r="P38" s="77">
        <f t="shared" si="104"/>
        <v>2.4322356837107817E-2</v>
      </c>
      <c r="Q38" s="69">
        <v>572.29</v>
      </c>
      <c r="R38" s="70">
        <v>317.91800000000001</v>
      </c>
      <c r="S38" s="71">
        <v>619.79300000000001</v>
      </c>
      <c r="T38" s="78">
        <f t="shared" si="105"/>
        <v>6.6720290377561664E-2</v>
      </c>
      <c r="U38" s="79">
        <f t="shared" si="106"/>
        <v>-3.5406930276945525E-2</v>
      </c>
      <c r="V38" s="80">
        <f t="shared" si="107"/>
        <v>2.9335103471307411E-3</v>
      </c>
      <c r="W38" s="69">
        <v>690.46</v>
      </c>
      <c r="X38" s="70">
        <v>1209.087</v>
      </c>
      <c r="Y38" s="71">
        <v>1878.8579999999999</v>
      </c>
      <c r="Z38" s="78">
        <f t="shared" si="108"/>
        <v>0.20225777209198029</v>
      </c>
      <c r="AA38" s="79">
        <f t="shared" si="109"/>
        <v>7.9042687479089893E-2</v>
      </c>
      <c r="AB38" s="80">
        <f t="shared" si="110"/>
        <v>-4.03323502246348E-2</v>
      </c>
      <c r="AC38" s="69">
        <v>1168.232</v>
      </c>
      <c r="AD38" s="70">
        <v>1860.115</v>
      </c>
      <c r="AE38" s="70">
        <v>1389.902</v>
      </c>
      <c r="AF38" s="70">
        <f t="shared" si="111"/>
        <v>221.67000000000007</v>
      </c>
      <c r="AG38" s="71">
        <f t="shared" si="112"/>
        <v>-470.21299999999997</v>
      </c>
      <c r="AH38" s="69">
        <v>0</v>
      </c>
      <c r="AI38" s="70">
        <v>0</v>
      </c>
      <c r="AJ38" s="70">
        <v>0</v>
      </c>
      <c r="AK38" s="70">
        <f t="shared" si="97"/>
        <v>0</v>
      </c>
      <c r="AL38" s="71">
        <f t="shared" si="98"/>
        <v>0</v>
      </c>
      <c r="AM38" s="78">
        <f t="shared" si="125"/>
        <v>0.14383819442396245</v>
      </c>
      <c r="AN38" s="79">
        <f t="shared" si="113"/>
        <v>-6.6014668295212103E-2</v>
      </c>
      <c r="AO38" s="80">
        <f t="shared" si="114"/>
        <v>-0.21140364299094588</v>
      </c>
      <c r="AP38" s="78">
        <f t="shared" si="22"/>
        <v>0</v>
      </c>
      <c r="AQ38" s="79">
        <f t="shared" si="115"/>
        <v>0</v>
      </c>
      <c r="AR38" s="80">
        <f t="shared" si="48"/>
        <v>0</v>
      </c>
      <c r="AS38" s="79">
        <f t="shared" si="24"/>
        <v>0</v>
      </c>
      <c r="AT38" s="79">
        <f t="shared" si="116"/>
        <v>0</v>
      </c>
      <c r="AU38" s="79">
        <f t="shared" si="26"/>
        <v>0</v>
      </c>
      <c r="AV38" s="69">
        <v>4703</v>
      </c>
      <c r="AW38" s="70">
        <v>2342</v>
      </c>
      <c r="AX38" s="71">
        <v>4373</v>
      </c>
      <c r="AY38" s="81">
        <v>90</v>
      </c>
      <c r="AZ38" s="82">
        <v>80</v>
      </c>
      <c r="BA38" s="83">
        <v>80</v>
      </c>
      <c r="BB38" s="81">
        <v>158</v>
      </c>
      <c r="BC38" s="82">
        <v>144</v>
      </c>
      <c r="BD38" s="82">
        <v>144</v>
      </c>
      <c r="BE38" s="85">
        <f t="shared" si="126"/>
        <v>9.1104166666666675</v>
      </c>
      <c r="BF38" s="84">
        <f t="shared" si="127"/>
        <v>0.40115740740740868</v>
      </c>
      <c r="BG38" s="84">
        <f t="shared" si="128"/>
        <v>-0.64791666666666536</v>
      </c>
      <c r="BH38" s="85">
        <f t="shared" si="129"/>
        <v>5.0613425925925926</v>
      </c>
      <c r="BI38" s="84">
        <f t="shared" si="130"/>
        <v>0.10037212845757182</v>
      </c>
      <c r="BJ38" s="86">
        <f t="shared" si="131"/>
        <v>-0.35995370370370416</v>
      </c>
      <c r="BK38" s="70">
        <v>300</v>
      </c>
      <c r="BL38" s="70">
        <v>300</v>
      </c>
      <c r="BM38" s="70">
        <v>300</v>
      </c>
      <c r="BN38" s="69">
        <v>23999</v>
      </c>
      <c r="BO38" s="70">
        <v>13125</v>
      </c>
      <c r="BP38" s="71">
        <v>25555</v>
      </c>
      <c r="BQ38" s="87">
        <f t="shared" si="117"/>
        <v>363.50706319702601</v>
      </c>
      <c r="BR38" s="87">
        <f t="shared" si="99"/>
        <v>130.00995915102411</v>
      </c>
      <c r="BS38" s="87">
        <f t="shared" si="118"/>
        <v>-16.231870136307293</v>
      </c>
      <c r="BT38" s="88">
        <f t="shared" si="119"/>
        <v>2124.2677795563686</v>
      </c>
      <c r="BU38" s="87">
        <f t="shared" si="100"/>
        <v>932.75236386425718</v>
      </c>
      <c r="BV38" s="89">
        <f t="shared" si="120"/>
        <v>-3.8592486246730004</v>
      </c>
      <c r="BW38" s="84">
        <f t="shared" si="121"/>
        <v>5.8438143151154813</v>
      </c>
      <c r="BX38" s="84">
        <f t="shared" si="122"/>
        <v>0.74090128088201368</v>
      </c>
      <c r="BY38" s="84">
        <f t="shared" si="123"/>
        <v>0.2396298573870439</v>
      </c>
      <c r="BZ38" s="78">
        <f t="shared" si="132"/>
        <v>0.47062615101289135</v>
      </c>
      <c r="CA38" s="79">
        <f t="shared" si="133"/>
        <v>2.8655616942909745E-2</v>
      </c>
      <c r="CB38" s="115">
        <f t="shared" si="134"/>
        <v>-1.5484960098219758E-2</v>
      </c>
      <c r="CC38" s="91"/>
      <c r="CD38" s="90"/>
      <c r="CE38" s="90"/>
    </row>
    <row r="39" spans="1:83" s="23" customFormat="1" ht="15" customHeight="1" x14ac:dyDescent="0.2">
      <c r="A39" s="68" t="s">
        <v>59</v>
      </c>
      <c r="B39" s="69">
        <v>3645.2539999999999</v>
      </c>
      <c r="C39" s="70">
        <v>3088.6749800000002</v>
      </c>
      <c r="D39" s="71">
        <v>5983.6399399999991</v>
      </c>
      <c r="E39" s="69">
        <v>4017.6880000000001</v>
      </c>
      <c r="F39" s="70">
        <v>3392.99</v>
      </c>
      <c r="G39" s="71">
        <v>6850.2740000000003</v>
      </c>
      <c r="H39" s="72">
        <f t="shared" si="101"/>
        <v>0.87348913926654592</v>
      </c>
      <c r="I39" s="73">
        <f t="shared" si="3"/>
        <v>-3.3812273884500144E-2</v>
      </c>
      <c r="J39" s="74">
        <f t="shared" si="102"/>
        <v>-3.6821524779030557E-2</v>
      </c>
      <c r="K39" s="69">
        <v>2722.0529999999999</v>
      </c>
      <c r="L39" s="70">
        <v>2530.77</v>
      </c>
      <c r="M39" s="70">
        <v>5123.3969999999999</v>
      </c>
      <c r="N39" s="75">
        <f t="shared" si="124"/>
        <v>0.74791125143315429</v>
      </c>
      <c r="O39" s="76">
        <f t="shared" si="103"/>
        <v>7.0393982795071919E-2</v>
      </c>
      <c r="P39" s="77">
        <f t="shared" si="104"/>
        <v>2.0293007053301393E-3</v>
      </c>
      <c r="Q39" s="69">
        <v>510.91</v>
      </c>
      <c r="R39" s="70">
        <v>289.43400000000003</v>
      </c>
      <c r="S39" s="71">
        <v>536.96500000000003</v>
      </c>
      <c r="T39" s="78">
        <f t="shared" si="105"/>
        <v>7.838591565826418E-2</v>
      </c>
      <c r="U39" s="79">
        <f t="shared" si="106"/>
        <v>-4.8779259935261263E-2</v>
      </c>
      <c r="V39" s="80">
        <f t="shared" si="107"/>
        <v>-6.9176071932620653E-3</v>
      </c>
      <c r="W39" s="69">
        <v>450.28</v>
      </c>
      <c r="X39" s="70">
        <v>426.64</v>
      </c>
      <c r="Y39" s="71">
        <v>902.48800000000006</v>
      </c>
      <c r="Z39" s="78">
        <f t="shared" si="108"/>
        <v>0.13174480320057272</v>
      </c>
      <c r="AA39" s="79">
        <f t="shared" si="109"/>
        <v>1.9670396228204545E-2</v>
      </c>
      <c r="AB39" s="80">
        <f t="shared" si="110"/>
        <v>6.0032006612195099E-3</v>
      </c>
      <c r="AC39" s="69">
        <v>8376.0730000000003</v>
      </c>
      <c r="AD39" s="70">
        <v>9450.2400199999993</v>
      </c>
      <c r="AE39" s="70">
        <v>9396.0660599999992</v>
      </c>
      <c r="AF39" s="70">
        <f t="shared" si="111"/>
        <v>1019.9930599999989</v>
      </c>
      <c r="AG39" s="71">
        <f t="shared" si="112"/>
        <v>-54.173960000000079</v>
      </c>
      <c r="AH39" s="69">
        <v>5318.0720000000001</v>
      </c>
      <c r="AI39" s="70">
        <v>6757.2950000000001</v>
      </c>
      <c r="AJ39" s="70">
        <v>6931.9219999999996</v>
      </c>
      <c r="AK39" s="70">
        <f t="shared" si="97"/>
        <v>1613.8499999999995</v>
      </c>
      <c r="AL39" s="71">
        <f t="shared" si="98"/>
        <v>174.6269999999995</v>
      </c>
      <c r="AM39" s="78">
        <f t="shared" si="125"/>
        <v>1.570292690438857</v>
      </c>
      <c r="AN39" s="79">
        <f t="shared" si="113"/>
        <v>-0.72750960262494591</v>
      </c>
      <c r="AO39" s="80">
        <f t="shared" si="114"/>
        <v>-1.489349415380901</v>
      </c>
      <c r="AP39" s="78">
        <f t="shared" si="22"/>
        <v>1.1584791313496046</v>
      </c>
      <c r="AQ39" s="79">
        <f t="shared" si="115"/>
        <v>-0.30042386964840562</v>
      </c>
      <c r="AR39" s="80">
        <f t="shared" si="48"/>
        <v>-1.0292858629457806</v>
      </c>
      <c r="AS39" s="79">
        <f t="shared" si="24"/>
        <v>1.0119189393008221</v>
      </c>
      <c r="AT39" s="79">
        <f t="shared" si="116"/>
        <v>-0.31174581515497435</v>
      </c>
      <c r="AU39" s="79">
        <f t="shared" si="26"/>
        <v>-0.97962686543187694</v>
      </c>
      <c r="AV39" s="69">
        <v>3666</v>
      </c>
      <c r="AW39" s="70">
        <v>1768</v>
      </c>
      <c r="AX39" s="94">
        <v>3482</v>
      </c>
      <c r="AY39" s="81">
        <v>73</v>
      </c>
      <c r="AZ39" s="82">
        <v>77</v>
      </c>
      <c r="BA39" s="83">
        <v>72</v>
      </c>
      <c r="BB39" s="81">
        <v>127</v>
      </c>
      <c r="BC39" s="82">
        <v>136</v>
      </c>
      <c r="BD39" s="82">
        <v>125</v>
      </c>
      <c r="BE39" s="85">
        <f t="shared" si="126"/>
        <v>8.0601851851851851</v>
      </c>
      <c r="BF39" s="84">
        <f t="shared" si="127"/>
        <v>-0.30967782851344516</v>
      </c>
      <c r="BG39" s="84">
        <f t="shared" si="128"/>
        <v>0.40650553150553126</v>
      </c>
      <c r="BH39" s="85">
        <f t="shared" si="129"/>
        <v>4.6426666666666669</v>
      </c>
      <c r="BI39" s="84">
        <f t="shared" si="130"/>
        <v>-0.1683569553805766</v>
      </c>
      <c r="BJ39" s="86">
        <f t="shared" si="131"/>
        <v>0.3093333333333339</v>
      </c>
      <c r="BK39" s="70">
        <v>198</v>
      </c>
      <c r="BL39" s="70">
        <v>174</v>
      </c>
      <c r="BM39" s="70">
        <v>174</v>
      </c>
      <c r="BN39" s="69">
        <v>16841</v>
      </c>
      <c r="BO39" s="70">
        <v>8312</v>
      </c>
      <c r="BP39" s="71">
        <v>18012</v>
      </c>
      <c r="BQ39" s="87">
        <f t="shared" si="117"/>
        <v>380.31723295580724</v>
      </c>
      <c r="BR39" s="87">
        <f t="shared" si="99"/>
        <v>141.75135206987412</v>
      </c>
      <c r="BS39" s="87">
        <f t="shared" si="118"/>
        <v>-27.886568776627769</v>
      </c>
      <c r="BT39" s="88">
        <f t="shared" si="119"/>
        <v>1967.3388856978747</v>
      </c>
      <c r="BU39" s="87">
        <f t="shared" si="100"/>
        <v>871.40653436126809</v>
      </c>
      <c r="BV39" s="89">
        <f t="shared" si="120"/>
        <v>48.22689474764843</v>
      </c>
      <c r="BW39" s="84">
        <f t="shared" si="121"/>
        <v>5.1728891441700169</v>
      </c>
      <c r="BX39" s="84">
        <f t="shared" si="122"/>
        <v>0.5790539013986038</v>
      </c>
      <c r="BY39" s="84">
        <f t="shared" si="123"/>
        <v>0.47153167810666829</v>
      </c>
      <c r="BZ39" s="78">
        <f t="shared" si="132"/>
        <v>0.57191846065917318</v>
      </c>
      <c r="CA39" s="79">
        <f t="shared" si="133"/>
        <v>0.1019982642196397</v>
      </c>
      <c r="CB39" s="115">
        <f t="shared" si="134"/>
        <v>4.1139405742187218E-2</v>
      </c>
      <c r="CC39" s="91"/>
      <c r="CD39" s="90"/>
      <c r="CE39" s="90"/>
    </row>
    <row r="40" spans="1:83" s="23" customFormat="1" ht="15" customHeight="1" x14ac:dyDescent="0.2">
      <c r="A40" s="68" t="s">
        <v>60</v>
      </c>
      <c r="B40" s="69">
        <v>7913.1049959968195</v>
      </c>
      <c r="C40" s="70">
        <v>6550.2204787370001</v>
      </c>
      <c r="D40" s="71">
        <v>12798.13899531214</v>
      </c>
      <c r="E40" s="69">
        <v>7900.1570000000002</v>
      </c>
      <c r="F40" s="70">
        <v>6395.9174800000001</v>
      </c>
      <c r="G40" s="71">
        <v>12708.991</v>
      </c>
      <c r="H40" s="72">
        <f t="shared" si="101"/>
        <v>1.0070145612119907</v>
      </c>
      <c r="I40" s="73">
        <f t="shared" si="3"/>
        <v>5.3756069485730862E-3</v>
      </c>
      <c r="J40" s="74">
        <f t="shared" si="102"/>
        <v>-1.7110671675941935E-2</v>
      </c>
      <c r="K40" s="69">
        <v>5140.5839999999998</v>
      </c>
      <c r="L40" s="70">
        <v>4543.3429999999998</v>
      </c>
      <c r="M40" s="70">
        <v>9084.9030000000002</v>
      </c>
      <c r="N40" s="75">
        <f t="shared" si="124"/>
        <v>0.7148406195267587</v>
      </c>
      <c r="O40" s="76">
        <f t="shared" si="103"/>
        <v>6.4146715595482462E-2</v>
      </c>
      <c r="P40" s="77">
        <f t="shared" si="104"/>
        <v>4.4901476504393134E-3</v>
      </c>
      <c r="Q40" s="69">
        <v>1156.95</v>
      </c>
      <c r="R40" s="70">
        <v>655.41200000000003</v>
      </c>
      <c r="S40" s="71">
        <v>1226.046</v>
      </c>
      <c r="T40" s="78">
        <f t="shared" si="105"/>
        <v>9.6470758378851634E-2</v>
      </c>
      <c r="U40" s="79">
        <f t="shared" si="106"/>
        <v>-4.9975698318148187E-2</v>
      </c>
      <c r="V40" s="80">
        <f t="shared" si="107"/>
        <v>-6.0027338213635567E-3</v>
      </c>
      <c r="W40" s="69">
        <v>1425.5429999999999</v>
      </c>
      <c r="X40" s="70">
        <v>990.51800000000003</v>
      </c>
      <c r="Y40" s="71">
        <v>2024.6880000000001</v>
      </c>
      <c r="Z40" s="78">
        <f t="shared" si="108"/>
        <v>0.15931146697641063</v>
      </c>
      <c r="AA40" s="79">
        <f t="shared" si="109"/>
        <v>-2.1133427979474401E-2</v>
      </c>
      <c r="AB40" s="80">
        <f t="shared" si="110"/>
        <v>4.4442406406512147E-3</v>
      </c>
      <c r="AC40" s="69">
        <v>1417.8196200000002</v>
      </c>
      <c r="AD40" s="70">
        <v>2326.076</v>
      </c>
      <c r="AE40" s="70">
        <v>1922.836</v>
      </c>
      <c r="AF40" s="70">
        <f t="shared" si="111"/>
        <v>505.0163799999998</v>
      </c>
      <c r="AG40" s="71">
        <f t="shared" si="112"/>
        <v>-403.24</v>
      </c>
      <c r="AH40" s="69">
        <v>50.192999999999998</v>
      </c>
      <c r="AI40" s="70">
        <v>0</v>
      </c>
      <c r="AJ40" s="70">
        <v>0</v>
      </c>
      <c r="AK40" s="70">
        <f t="shared" si="97"/>
        <v>-50.192999999999998</v>
      </c>
      <c r="AL40" s="71">
        <f t="shared" si="98"/>
        <v>0</v>
      </c>
      <c r="AM40" s="78">
        <f t="shared" si="125"/>
        <v>0.15024340653780366</v>
      </c>
      <c r="AN40" s="79">
        <f t="shared" si="113"/>
        <v>-2.8930207450291345E-2</v>
      </c>
      <c r="AO40" s="80">
        <f t="shared" si="114"/>
        <v>-0.20487074687898471</v>
      </c>
      <c r="AP40" s="78">
        <f t="shared" si="22"/>
        <v>0</v>
      </c>
      <c r="AQ40" s="79">
        <f t="shared" si="115"/>
        <v>-6.3430221165259731E-3</v>
      </c>
      <c r="AR40" s="80">
        <f t="shared" si="48"/>
        <v>0</v>
      </c>
      <c r="AS40" s="79">
        <f t="shared" si="24"/>
        <v>0</v>
      </c>
      <c r="AT40" s="79">
        <f t="shared" si="116"/>
        <v>-6.3534180396668059E-3</v>
      </c>
      <c r="AU40" s="79">
        <f t="shared" si="26"/>
        <v>0</v>
      </c>
      <c r="AV40" s="69">
        <v>7927</v>
      </c>
      <c r="AW40" s="70">
        <v>3794</v>
      </c>
      <c r="AX40" s="71">
        <v>7658</v>
      </c>
      <c r="AY40" s="81">
        <v>103</v>
      </c>
      <c r="AZ40" s="82">
        <v>99</v>
      </c>
      <c r="BA40" s="83">
        <v>100</v>
      </c>
      <c r="BB40" s="81">
        <v>242</v>
      </c>
      <c r="BC40" s="82">
        <v>240</v>
      </c>
      <c r="BD40" s="82">
        <v>241</v>
      </c>
      <c r="BE40" s="85">
        <f t="shared" si="126"/>
        <v>12.763333333333334</v>
      </c>
      <c r="BF40" s="84">
        <f t="shared" si="127"/>
        <v>-6.352750809061547E-2</v>
      </c>
      <c r="BG40" s="84">
        <f t="shared" si="128"/>
        <v>-1.1077441077441463E-2</v>
      </c>
      <c r="BH40" s="85">
        <f t="shared" si="129"/>
        <v>5.2959889349930842</v>
      </c>
      <c r="BI40" s="84">
        <f t="shared" si="130"/>
        <v>-0.16337745619148869</v>
      </c>
      <c r="BJ40" s="86">
        <f t="shared" si="131"/>
        <v>2.6544490548639388E-2</v>
      </c>
      <c r="BK40" s="70">
        <v>400</v>
      </c>
      <c r="BL40" s="70">
        <v>400</v>
      </c>
      <c r="BM40" s="70">
        <v>400</v>
      </c>
      <c r="BN40" s="69">
        <v>39789</v>
      </c>
      <c r="BO40" s="70">
        <v>19993</v>
      </c>
      <c r="BP40" s="71">
        <v>41037</v>
      </c>
      <c r="BQ40" s="87">
        <f t="shared" si="117"/>
        <v>309.6959085703146</v>
      </c>
      <c r="BR40" s="87">
        <f t="shared" si="99"/>
        <v>111.14462555239507</v>
      </c>
      <c r="BS40" s="87">
        <f t="shared" si="118"/>
        <v>-10.211933174296064</v>
      </c>
      <c r="BT40" s="88">
        <f t="shared" si="119"/>
        <v>1659.5705144946462</v>
      </c>
      <c r="BU40" s="87">
        <f t="shared" si="100"/>
        <v>662.95678925180528</v>
      </c>
      <c r="BV40" s="89">
        <f t="shared" si="120"/>
        <v>-26.227450713577355</v>
      </c>
      <c r="BW40" s="84">
        <f t="shared" si="121"/>
        <v>5.3587098459127711</v>
      </c>
      <c r="BX40" s="84">
        <f t="shared" si="122"/>
        <v>0.33928257203866963</v>
      </c>
      <c r="BY40" s="84">
        <f t="shared" si="123"/>
        <v>8.9073578121522168E-2</v>
      </c>
      <c r="BZ40" s="78">
        <f t="shared" si="132"/>
        <v>0.56680939226519333</v>
      </c>
      <c r="CA40" s="79">
        <f t="shared" si="133"/>
        <v>1.723756906077345E-2</v>
      </c>
      <c r="CB40" s="115">
        <f t="shared" si="134"/>
        <v>1.1448281154082252E-2</v>
      </c>
      <c r="CC40" s="91"/>
      <c r="CD40" s="90"/>
      <c r="CE40" s="90"/>
    </row>
    <row r="41" spans="1:83" s="23" customFormat="1" ht="15" customHeight="1" x14ac:dyDescent="0.2">
      <c r="A41" s="68" t="s">
        <v>61</v>
      </c>
      <c r="B41" s="69">
        <v>11812.973609999999</v>
      </c>
      <c r="C41" s="70">
        <v>8077.7606800000003</v>
      </c>
      <c r="D41" s="71">
        <v>16909.862089999995</v>
      </c>
      <c r="E41" s="69">
        <v>12701.264570000001</v>
      </c>
      <c r="F41" s="70">
        <v>8890.6593699999994</v>
      </c>
      <c r="G41" s="71">
        <v>17475.614600000004</v>
      </c>
      <c r="H41" s="72">
        <f t="shared" si="101"/>
        <v>0.96762617378847382</v>
      </c>
      <c r="I41" s="73">
        <f t="shared" si="3"/>
        <v>3.756338004887394E-2</v>
      </c>
      <c r="J41" s="74">
        <f t="shared" si="102"/>
        <v>5.905906489022783E-2</v>
      </c>
      <c r="K41" s="69">
        <v>7960.5519999999997</v>
      </c>
      <c r="L41" s="70">
        <v>5818.69337</v>
      </c>
      <c r="M41" s="70">
        <v>11638.537120000001</v>
      </c>
      <c r="N41" s="75">
        <f t="shared" si="124"/>
        <v>0.66598728493360104</v>
      </c>
      <c r="O41" s="76">
        <f t="shared" si="103"/>
        <v>3.9234574120649346E-2</v>
      </c>
      <c r="P41" s="77">
        <f t="shared" si="104"/>
        <v>1.1514638097734231E-2</v>
      </c>
      <c r="Q41" s="69">
        <v>2646.84</v>
      </c>
      <c r="R41" s="70">
        <v>1782.2670000000001</v>
      </c>
      <c r="S41" s="71">
        <v>2957.0526199999999</v>
      </c>
      <c r="T41" s="78">
        <f t="shared" si="105"/>
        <v>0.16921022165366356</v>
      </c>
      <c r="U41" s="79">
        <f t="shared" si="106"/>
        <v>-3.9181626686521032E-2</v>
      </c>
      <c r="V41" s="80">
        <f t="shared" si="107"/>
        <v>-3.1254887381325841E-2</v>
      </c>
      <c r="W41" s="69">
        <v>1448.77</v>
      </c>
      <c r="X41" s="70">
        <v>913.25400000000002</v>
      </c>
      <c r="Y41" s="71">
        <v>2129.9204100000002</v>
      </c>
      <c r="Z41" s="78">
        <f t="shared" si="108"/>
        <v>0.12187957097657667</v>
      </c>
      <c r="AA41" s="79">
        <f t="shared" si="109"/>
        <v>7.8145507563105454E-3</v>
      </c>
      <c r="AB41" s="80">
        <f t="shared" si="110"/>
        <v>1.9158955778831213E-2</v>
      </c>
      <c r="AC41" s="69">
        <v>5556.7109</v>
      </c>
      <c r="AD41" s="70">
        <v>6564.8276500000002</v>
      </c>
      <c r="AE41" s="70">
        <v>5854.6942499999996</v>
      </c>
      <c r="AF41" s="70">
        <f t="shared" si="111"/>
        <v>297.98334999999952</v>
      </c>
      <c r="AG41" s="71">
        <f t="shared" si="112"/>
        <v>-710.13340000000062</v>
      </c>
      <c r="AH41" s="69">
        <v>0</v>
      </c>
      <c r="AI41" s="70">
        <v>0</v>
      </c>
      <c r="AJ41" s="70">
        <v>0</v>
      </c>
      <c r="AK41" s="70">
        <f t="shared" si="97"/>
        <v>0</v>
      </c>
      <c r="AL41" s="71">
        <f t="shared" si="98"/>
        <v>0</v>
      </c>
      <c r="AM41" s="78">
        <f t="shared" si="125"/>
        <v>0.3462295682152427</v>
      </c>
      <c r="AN41" s="79">
        <f t="shared" si="113"/>
        <v>-0.1241609603216276</v>
      </c>
      <c r="AO41" s="80">
        <f t="shared" si="114"/>
        <v>-0.46647433699626945</v>
      </c>
      <c r="AP41" s="78">
        <f t="shared" si="22"/>
        <v>0</v>
      </c>
      <c r="AQ41" s="79">
        <f t="shared" si="115"/>
        <v>0</v>
      </c>
      <c r="AR41" s="80">
        <f t="shared" si="48"/>
        <v>0</v>
      </c>
      <c r="AS41" s="79">
        <f t="shared" si="24"/>
        <v>0</v>
      </c>
      <c r="AT41" s="79">
        <f t="shared" si="116"/>
        <v>0</v>
      </c>
      <c r="AU41" s="79">
        <f t="shared" si="26"/>
        <v>0</v>
      </c>
      <c r="AV41" s="69">
        <v>8698</v>
      </c>
      <c r="AW41" s="70">
        <v>4421</v>
      </c>
      <c r="AX41" s="94">
        <v>8995</v>
      </c>
      <c r="AY41" s="81">
        <v>157</v>
      </c>
      <c r="AZ41" s="82">
        <v>178</v>
      </c>
      <c r="BA41" s="83">
        <v>166</v>
      </c>
      <c r="BB41" s="81">
        <v>266</v>
      </c>
      <c r="BC41" s="82">
        <v>255</v>
      </c>
      <c r="BD41" s="83">
        <v>228</v>
      </c>
      <c r="BE41" s="84">
        <f t="shared" si="126"/>
        <v>9.0311244979919678</v>
      </c>
      <c r="BF41" s="84">
        <f t="shared" si="127"/>
        <v>-0.20242114956641899</v>
      </c>
      <c r="BG41" s="84">
        <f t="shared" si="128"/>
        <v>0.75209828076350327</v>
      </c>
      <c r="BH41" s="85">
        <f t="shared" si="129"/>
        <v>6.5752923976608182</v>
      </c>
      <c r="BI41" s="84">
        <f t="shared" si="130"/>
        <v>1.125417710944026</v>
      </c>
      <c r="BJ41" s="86">
        <f t="shared" si="131"/>
        <v>0.79620743034055685</v>
      </c>
      <c r="BK41" s="70">
        <v>420</v>
      </c>
      <c r="BL41" s="70">
        <v>420</v>
      </c>
      <c r="BM41" s="70">
        <v>420</v>
      </c>
      <c r="BN41" s="69">
        <v>42615</v>
      </c>
      <c r="BO41" s="70">
        <v>23811</v>
      </c>
      <c r="BP41" s="71">
        <v>48750</v>
      </c>
      <c r="BQ41" s="87">
        <f t="shared" si="117"/>
        <v>358.47414564102576</v>
      </c>
      <c r="BR41" s="87">
        <f t="shared" si="99"/>
        <v>60.42734122943358</v>
      </c>
      <c r="BS41" s="87">
        <f t="shared" si="118"/>
        <v>-14.910398057264899</v>
      </c>
      <c r="BT41" s="88">
        <f t="shared" si="119"/>
        <v>1942.8142968315738</v>
      </c>
      <c r="BU41" s="87">
        <f t="shared" si="100"/>
        <v>482.56313909416281</v>
      </c>
      <c r="BV41" s="89">
        <f t="shared" si="120"/>
        <v>-68.192120268629651</v>
      </c>
      <c r="BW41" s="84">
        <f t="shared" si="121"/>
        <v>5.4196775986659258</v>
      </c>
      <c r="BX41" s="84">
        <f t="shared" si="122"/>
        <v>0.52027543724950842</v>
      </c>
      <c r="BY41" s="84">
        <f t="shared" si="123"/>
        <v>3.3792052409422624E-2</v>
      </c>
      <c r="BZ41" s="78">
        <f t="shared" si="132"/>
        <v>0.64127861089187055</v>
      </c>
      <c r="CA41" s="79">
        <f t="shared" si="133"/>
        <v>8.0702446724546184E-2</v>
      </c>
      <c r="CB41" s="115">
        <f t="shared" si="134"/>
        <v>1.1357975971235668E-2</v>
      </c>
      <c r="CC41" s="91"/>
      <c r="CD41" s="90"/>
      <c r="CE41" s="90"/>
    </row>
    <row r="42" spans="1:83" s="23" customFormat="1" ht="15" customHeight="1" x14ac:dyDescent="0.2">
      <c r="A42" s="68" t="s">
        <v>62</v>
      </c>
      <c r="B42" s="69">
        <v>6012.7418499999994</v>
      </c>
      <c r="C42" s="70">
        <v>5588.1100199999992</v>
      </c>
      <c r="D42" s="71">
        <v>11359.72226</v>
      </c>
      <c r="E42" s="69">
        <v>5914.0363200000002</v>
      </c>
      <c r="F42" s="70">
        <v>5361.7312499999998</v>
      </c>
      <c r="G42" s="71">
        <v>10844.284019999999</v>
      </c>
      <c r="H42" s="72">
        <f t="shared" si="101"/>
        <v>1.0475308687092098</v>
      </c>
      <c r="I42" s="73">
        <f t="shared" si="3"/>
        <v>3.0840824100217601E-2</v>
      </c>
      <c r="J42" s="74">
        <f t="shared" si="102"/>
        <v>5.3096607738065682E-3</v>
      </c>
      <c r="K42" s="69">
        <v>4322.0085999999992</v>
      </c>
      <c r="L42" s="70">
        <v>3645.5191799999998</v>
      </c>
      <c r="M42" s="70">
        <v>7525.2172199999995</v>
      </c>
      <c r="N42" s="75">
        <f t="shared" si="124"/>
        <v>0.69393398458776256</v>
      </c>
      <c r="O42" s="76">
        <f t="shared" si="103"/>
        <v>-3.6871233057569563E-2</v>
      </c>
      <c r="P42" s="77">
        <f t="shared" si="104"/>
        <v>1.4019417814204127E-2</v>
      </c>
      <c r="Q42" s="69">
        <v>609.70000000000005</v>
      </c>
      <c r="R42" s="70">
        <v>450.90499999999997</v>
      </c>
      <c r="S42" s="71">
        <v>822.16099999999994</v>
      </c>
      <c r="T42" s="78">
        <f t="shared" si="105"/>
        <v>7.5815148190853082E-2</v>
      </c>
      <c r="U42" s="79">
        <f t="shared" si="106"/>
        <v>-2.727857105772942E-2</v>
      </c>
      <c r="V42" s="80">
        <f t="shared" si="107"/>
        <v>-8.281756143917518E-3</v>
      </c>
      <c r="W42" s="69">
        <v>672.39</v>
      </c>
      <c r="X42" s="70">
        <v>1109.184</v>
      </c>
      <c r="Y42" s="71">
        <v>2180.268</v>
      </c>
      <c r="Z42" s="78">
        <f t="shared" si="108"/>
        <v>0.20105227749282062</v>
      </c>
      <c r="AA42" s="79">
        <f t="shared" si="109"/>
        <v>8.735835279943964E-2</v>
      </c>
      <c r="AB42" s="80">
        <f t="shared" si="110"/>
        <v>-5.8182179278515878E-3</v>
      </c>
      <c r="AC42" s="69">
        <v>3467.7734999999998</v>
      </c>
      <c r="AD42" s="70">
        <v>4232.6831199999997</v>
      </c>
      <c r="AE42" s="70">
        <v>4070.7008799999999</v>
      </c>
      <c r="AF42" s="70">
        <f t="shared" si="111"/>
        <v>602.92738000000008</v>
      </c>
      <c r="AG42" s="71">
        <f t="shared" si="112"/>
        <v>-161.98223999999982</v>
      </c>
      <c r="AH42" s="69">
        <v>509.49299999999999</v>
      </c>
      <c r="AI42" s="70">
        <v>379.89100000000002</v>
      </c>
      <c r="AJ42" s="70">
        <v>327.89100000000002</v>
      </c>
      <c r="AK42" s="70">
        <f t="shared" si="97"/>
        <v>-181.60199999999998</v>
      </c>
      <c r="AL42" s="71">
        <f t="shared" si="98"/>
        <v>-52</v>
      </c>
      <c r="AM42" s="78">
        <f t="shared" si="125"/>
        <v>0.35834510622973625</v>
      </c>
      <c r="AN42" s="79">
        <f t="shared" si="113"/>
        <v>-0.21839236005613138</v>
      </c>
      <c r="AO42" s="80">
        <f t="shared" si="114"/>
        <v>-0.39909937944629925</v>
      </c>
      <c r="AP42" s="78">
        <f t="shared" si="22"/>
        <v>2.8864350069065861E-2</v>
      </c>
      <c r="AQ42" s="79">
        <f t="shared" si="115"/>
        <v>-5.58712019819506E-2</v>
      </c>
      <c r="AR42" s="80">
        <f t="shared" si="48"/>
        <v>-3.9117668652891957E-2</v>
      </c>
      <c r="AS42" s="79">
        <f t="shared" si="24"/>
        <v>3.0236297702575302E-2</v>
      </c>
      <c r="AT42" s="79">
        <f t="shared" si="116"/>
        <v>-5.5913494492140198E-2</v>
      </c>
      <c r="AU42" s="79">
        <f t="shared" si="26"/>
        <v>-4.061600396771077E-2</v>
      </c>
      <c r="AV42" s="69">
        <v>5452</v>
      </c>
      <c r="AW42" s="70">
        <v>1767</v>
      </c>
      <c r="AX42" s="71">
        <v>3495</v>
      </c>
      <c r="AY42" s="81">
        <v>112.5</v>
      </c>
      <c r="AZ42" s="82">
        <v>114.5</v>
      </c>
      <c r="BA42" s="83">
        <v>115</v>
      </c>
      <c r="BB42" s="81">
        <v>193</v>
      </c>
      <c r="BC42" s="82">
        <v>186</v>
      </c>
      <c r="BD42" s="83">
        <v>190.5</v>
      </c>
      <c r="BE42" s="84">
        <f t="shared" si="126"/>
        <v>5.0652173913043477</v>
      </c>
      <c r="BF42" s="84">
        <f t="shared" si="127"/>
        <v>-3.0118196457326896</v>
      </c>
      <c r="BG42" s="84">
        <f t="shared" si="128"/>
        <v>-7.8887412189102335E-2</v>
      </c>
      <c r="BH42" s="85">
        <f t="shared" si="129"/>
        <v>3.0577427821522307</v>
      </c>
      <c r="BI42" s="84">
        <f t="shared" si="130"/>
        <v>-1.6503746617165089</v>
      </c>
      <c r="BJ42" s="86">
        <f t="shared" si="131"/>
        <v>-0.1089238845144358</v>
      </c>
      <c r="BK42" s="70">
        <v>294</v>
      </c>
      <c r="BL42" s="70">
        <v>294</v>
      </c>
      <c r="BM42" s="70">
        <v>294</v>
      </c>
      <c r="BN42" s="69">
        <v>26529</v>
      </c>
      <c r="BO42" s="70">
        <v>11806</v>
      </c>
      <c r="BP42" s="71">
        <v>24441</v>
      </c>
      <c r="BQ42" s="87">
        <f t="shared" si="117"/>
        <v>443.69232109979134</v>
      </c>
      <c r="BR42" s="87">
        <f t="shared" si="99"/>
        <v>220.76509730696085</v>
      </c>
      <c r="BS42" s="87">
        <f t="shared" si="118"/>
        <v>-10.46075784311904</v>
      </c>
      <c r="BT42" s="88">
        <f t="shared" si="119"/>
        <v>3102.7994334763948</v>
      </c>
      <c r="BU42" s="87">
        <f t="shared" si="100"/>
        <v>2018.0532265798431</v>
      </c>
      <c r="BV42" s="89">
        <f t="shared" si="120"/>
        <v>68.429739079111187</v>
      </c>
      <c r="BW42" s="84">
        <f t="shared" si="121"/>
        <v>6.9931330472103008</v>
      </c>
      <c r="BX42" s="84">
        <f t="shared" si="122"/>
        <v>2.1272122841875571</v>
      </c>
      <c r="BY42" s="84">
        <f t="shared" si="123"/>
        <v>0.31175217567662816</v>
      </c>
      <c r="BZ42" s="78">
        <f t="shared" si="132"/>
        <v>0.45929642575262147</v>
      </c>
      <c r="CA42" s="79">
        <f t="shared" si="133"/>
        <v>-3.923779456533999E-2</v>
      </c>
      <c r="CB42" s="115">
        <f t="shared" si="134"/>
        <v>1.3113508141132435E-2</v>
      </c>
      <c r="CC42" s="91"/>
      <c r="CD42" s="90"/>
      <c r="CE42" s="90"/>
    </row>
    <row r="43" spans="1:83" s="23" customFormat="1" ht="15" customHeight="1" x14ac:dyDescent="0.2">
      <c r="A43" s="68" t="s">
        <v>63</v>
      </c>
      <c r="B43" s="69">
        <v>15644.647000000001</v>
      </c>
      <c r="C43" s="70">
        <v>11753.981489999998</v>
      </c>
      <c r="D43" s="71">
        <v>21044.831709999999</v>
      </c>
      <c r="E43" s="69">
        <v>13693.718999999999</v>
      </c>
      <c r="F43" s="70">
        <v>8287.9522899999993</v>
      </c>
      <c r="G43" s="71">
        <v>16407.081980000003</v>
      </c>
      <c r="H43" s="72">
        <f t="shared" si="101"/>
        <v>1.2826675539046704</v>
      </c>
      <c r="I43" s="73">
        <f t="shared" si="3"/>
        <v>0.14019873298027408</v>
      </c>
      <c r="J43" s="74">
        <f t="shared" si="102"/>
        <v>-0.13553335733633776</v>
      </c>
      <c r="K43" s="69">
        <v>7944.8590000000004</v>
      </c>
      <c r="L43" s="70">
        <v>5235.8587600000001</v>
      </c>
      <c r="M43" s="70">
        <v>10384.428320000001</v>
      </c>
      <c r="N43" s="75">
        <f t="shared" si="124"/>
        <v>0.63292353464549456</v>
      </c>
      <c r="O43" s="76">
        <f t="shared" si="103"/>
        <v>5.2740824601568481E-2</v>
      </c>
      <c r="P43" s="77">
        <f t="shared" si="104"/>
        <v>1.1801827541674248E-3</v>
      </c>
      <c r="Q43" s="69">
        <v>2470.77</v>
      </c>
      <c r="R43" s="70">
        <v>1339.2510199999999</v>
      </c>
      <c r="S43" s="71">
        <v>2666.3615499999996</v>
      </c>
      <c r="T43" s="78">
        <f t="shared" si="105"/>
        <v>0.16251284373725053</v>
      </c>
      <c r="U43" s="79">
        <f t="shared" si="106"/>
        <v>-1.7918053084861857E-2</v>
      </c>
      <c r="V43" s="80">
        <f t="shared" si="107"/>
        <v>9.2274607031522793E-4</v>
      </c>
      <c r="W43" s="69">
        <v>2327.04</v>
      </c>
      <c r="X43" s="70">
        <v>1102.173</v>
      </c>
      <c r="Y43" s="71">
        <v>2194.5894099999996</v>
      </c>
      <c r="Z43" s="78">
        <f t="shared" si="108"/>
        <v>0.13375866669497796</v>
      </c>
      <c r="AA43" s="79">
        <f t="shared" si="109"/>
        <v>-3.6176177155695488E-2</v>
      </c>
      <c r="AB43" s="80">
        <f t="shared" si="110"/>
        <v>7.7370714956048747E-4</v>
      </c>
      <c r="AC43" s="69">
        <v>15354.165000000001</v>
      </c>
      <c r="AD43" s="70">
        <v>14547.24271</v>
      </c>
      <c r="AE43" s="70">
        <v>13101.720439999999</v>
      </c>
      <c r="AF43" s="70">
        <f t="shared" si="111"/>
        <v>-2252.4445600000017</v>
      </c>
      <c r="AG43" s="71">
        <f t="shared" si="112"/>
        <v>-1445.5222700000013</v>
      </c>
      <c r="AH43" s="69">
        <v>0</v>
      </c>
      <c r="AI43" s="70">
        <v>0</v>
      </c>
      <c r="AJ43" s="70">
        <v>0</v>
      </c>
      <c r="AK43" s="70">
        <f t="shared" si="97"/>
        <v>0</v>
      </c>
      <c r="AL43" s="71">
        <f t="shared" si="98"/>
        <v>0</v>
      </c>
      <c r="AM43" s="78">
        <f t="shared" si="125"/>
        <v>0.62256237638499989</v>
      </c>
      <c r="AN43" s="79">
        <f t="shared" si="113"/>
        <v>-0.35887012253939254</v>
      </c>
      <c r="AO43" s="80">
        <f t="shared" si="114"/>
        <v>-0.61508145710039752</v>
      </c>
      <c r="AP43" s="78">
        <f t="shared" si="22"/>
        <v>0</v>
      </c>
      <c r="AQ43" s="79">
        <f t="shared" si="115"/>
        <v>0</v>
      </c>
      <c r="AR43" s="80">
        <f t="shared" si="48"/>
        <v>0</v>
      </c>
      <c r="AS43" s="79">
        <f t="shared" si="24"/>
        <v>0</v>
      </c>
      <c r="AT43" s="79">
        <f t="shared" si="116"/>
        <v>0</v>
      </c>
      <c r="AU43" s="79">
        <f t="shared" si="26"/>
        <v>0</v>
      </c>
      <c r="AV43" s="69">
        <v>12232</v>
      </c>
      <c r="AW43" s="70">
        <v>5994</v>
      </c>
      <c r="AX43" s="94">
        <v>11937</v>
      </c>
      <c r="AY43" s="81">
        <v>197.99</v>
      </c>
      <c r="AZ43" s="82">
        <v>193.04999999999998</v>
      </c>
      <c r="BA43" s="83">
        <v>192.34999999999997</v>
      </c>
      <c r="BB43" s="81">
        <v>265.45999999999998</v>
      </c>
      <c r="BC43" s="82">
        <v>238.71</v>
      </c>
      <c r="BD43" s="83">
        <v>236</v>
      </c>
      <c r="BE43" s="84">
        <f t="shared" si="126"/>
        <v>10.343124512607227</v>
      </c>
      <c r="BF43" s="84">
        <f t="shared" si="127"/>
        <v>4.6308175081763991E-2</v>
      </c>
      <c r="BG43" s="84">
        <f t="shared" si="128"/>
        <v>-6.5258370431227064E-3</v>
      </c>
      <c r="BH43" s="85">
        <f t="shared" si="129"/>
        <v>8.4300847457627111</v>
      </c>
      <c r="BI43" s="84">
        <f t="shared" si="130"/>
        <v>0.75033387306374788</v>
      </c>
      <c r="BJ43" s="86">
        <f t="shared" si="131"/>
        <v>6.009605655823691E-2</v>
      </c>
      <c r="BK43" s="70">
        <v>589</v>
      </c>
      <c r="BL43" s="70">
        <v>589</v>
      </c>
      <c r="BM43" s="70">
        <v>589</v>
      </c>
      <c r="BN43" s="69">
        <v>48391</v>
      </c>
      <c r="BO43" s="70">
        <v>24131</v>
      </c>
      <c r="BP43" s="71">
        <v>48949</v>
      </c>
      <c r="BQ43" s="87">
        <f t="shared" si="117"/>
        <v>335.18727614455867</v>
      </c>
      <c r="BR43" s="87">
        <f t="shared" si="99"/>
        <v>52.206577254269178</v>
      </c>
      <c r="BS43" s="87">
        <f t="shared" si="118"/>
        <v>-8.2693684205235627</v>
      </c>
      <c r="BT43" s="88">
        <f t="shared" si="119"/>
        <v>1374.472813939851</v>
      </c>
      <c r="BU43" s="87">
        <f t="shared" si="100"/>
        <v>254.97322270374889</v>
      </c>
      <c r="BV43" s="89">
        <f t="shared" si="120"/>
        <v>-8.2352758165718569</v>
      </c>
      <c r="BW43" s="84">
        <f t="shared" si="121"/>
        <v>4.1006115439390127</v>
      </c>
      <c r="BX43" s="84">
        <f t="shared" si="122"/>
        <v>0.14451278658126254</v>
      </c>
      <c r="BY43" s="84">
        <f t="shared" si="123"/>
        <v>7.4752351413153839E-2</v>
      </c>
      <c r="BZ43" s="78">
        <f t="shared" si="132"/>
        <v>0.45914510031986044</v>
      </c>
      <c r="CA43" s="79">
        <f t="shared" si="133"/>
        <v>5.2340796743239326E-3</v>
      </c>
      <c r="CB43" s="115">
        <f t="shared" si="134"/>
        <v>3.9291033381588236E-3</v>
      </c>
      <c r="CC43" s="91"/>
      <c r="CD43" s="90"/>
      <c r="CE43" s="90"/>
    </row>
    <row r="44" spans="1:83" s="23" customFormat="1" ht="15" customHeight="1" x14ac:dyDescent="0.2">
      <c r="A44" s="68" t="s">
        <v>64</v>
      </c>
      <c r="B44" s="69">
        <v>6704.5520500000002</v>
      </c>
      <c r="C44" s="70">
        <v>5282.9965999999995</v>
      </c>
      <c r="D44" s="71">
        <v>10350.31205</v>
      </c>
      <c r="E44" s="69">
        <v>6685.2704999999996</v>
      </c>
      <c r="F44" s="70">
        <v>5108.7702300000001</v>
      </c>
      <c r="G44" s="71">
        <v>10340.657409999998</v>
      </c>
      <c r="H44" s="72">
        <f t="shared" si="101"/>
        <v>1.0009336582402069</v>
      </c>
      <c r="I44" s="73">
        <f t="shared" si="3"/>
        <v>-1.9505257281158261E-3</v>
      </c>
      <c r="J44" s="74">
        <f t="shared" si="102"/>
        <v>-3.3169729102777934E-2</v>
      </c>
      <c r="K44" s="69">
        <v>4659.1798499999995</v>
      </c>
      <c r="L44" s="70">
        <v>3790.8855199999994</v>
      </c>
      <c r="M44" s="70">
        <v>7505.0778200000004</v>
      </c>
      <c r="N44" s="75">
        <f>IF(G44=0,"0",(M44/G44))</f>
        <v>0.72578343159712144</v>
      </c>
      <c r="O44" s="76">
        <f t="shared" si="103"/>
        <v>2.885129549283072E-2</v>
      </c>
      <c r="P44" s="77">
        <f t="shared" si="104"/>
        <v>-1.6251412275666954E-2</v>
      </c>
      <c r="Q44" s="69">
        <v>736.99</v>
      </c>
      <c r="R44" s="70">
        <v>444.61591000000004</v>
      </c>
      <c r="S44" s="71">
        <v>858.33336999999995</v>
      </c>
      <c r="T44" s="78">
        <f t="shared" si="105"/>
        <v>8.3005686772868348E-2</v>
      </c>
      <c r="U44" s="79">
        <f t="shared" si="106"/>
        <v>-2.7235177826402543E-2</v>
      </c>
      <c r="V44" s="80">
        <f t="shared" si="107"/>
        <v>-4.0242421499675496E-3</v>
      </c>
      <c r="W44" s="69">
        <v>1023.078</v>
      </c>
      <c r="X44" s="70">
        <v>774.11800000000005</v>
      </c>
      <c r="Y44" s="71">
        <v>1665.3731699999998</v>
      </c>
      <c r="Z44" s="78">
        <f t="shared" si="108"/>
        <v>0.16105099549952118</v>
      </c>
      <c r="AA44" s="79">
        <f t="shared" si="109"/>
        <v>8.0163501549535832E-3</v>
      </c>
      <c r="AB44" s="80">
        <f t="shared" si="110"/>
        <v>9.5237266757674799E-3</v>
      </c>
      <c r="AC44" s="69">
        <v>3640.5634399999999</v>
      </c>
      <c r="AD44" s="70">
        <v>4322.4562199999991</v>
      </c>
      <c r="AE44" s="70">
        <v>4239.3591799999995</v>
      </c>
      <c r="AF44" s="70">
        <f t="shared" si="111"/>
        <v>598.79573999999957</v>
      </c>
      <c r="AG44" s="71">
        <f t="shared" si="112"/>
        <v>-83.097039999999652</v>
      </c>
      <c r="AH44" s="69">
        <v>119.66625000000001</v>
      </c>
      <c r="AI44" s="70">
        <v>7.4800000000000005E-3</v>
      </c>
      <c r="AJ44" s="70">
        <v>1.358E-2</v>
      </c>
      <c r="AK44" s="70">
        <f t="shared" si="97"/>
        <v>-119.65267</v>
      </c>
      <c r="AL44" s="71">
        <f t="shared" si="98"/>
        <v>6.0999999999999995E-3</v>
      </c>
      <c r="AM44" s="78">
        <f t="shared" si="125"/>
        <v>0.409587571806591</v>
      </c>
      <c r="AN44" s="79">
        <f t="shared" si="113"/>
        <v>-0.13341118677564712</v>
      </c>
      <c r="AO44" s="80">
        <f t="shared" si="114"/>
        <v>-0.40859508990475657</v>
      </c>
      <c r="AP44" s="78">
        <f t="shared" si="22"/>
        <v>1.312037737065135E-6</v>
      </c>
      <c r="AQ44" s="79">
        <f t="shared" si="115"/>
        <v>-1.7847195827900279E-2</v>
      </c>
      <c r="AR44" s="80">
        <f t="shared" si="48"/>
        <v>-1.0382537365501968E-7</v>
      </c>
      <c r="AS44" s="79">
        <f t="shared" si="24"/>
        <v>1.3132627319098083E-6</v>
      </c>
      <c r="AT44" s="79">
        <f t="shared" si="116"/>
        <v>-1.7898672983149993E-2</v>
      </c>
      <c r="AU44" s="79">
        <f t="shared" si="26"/>
        <v>-1.5088610689987923E-7</v>
      </c>
      <c r="AV44" s="69">
        <v>5990</v>
      </c>
      <c r="AW44" s="70">
        <v>2243</v>
      </c>
      <c r="AX44" s="94">
        <v>4744</v>
      </c>
      <c r="AY44" s="81">
        <v>99</v>
      </c>
      <c r="AZ44" s="82">
        <v>101</v>
      </c>
      <c r="BA44" s="83">
        <v>104</v>
      </c>
      <c r="BB44" s="81">
        <v>171</v>
      </c>
      <c r="BC44" s="82">
        <v>179</v>
      </c>
      <c r="BD44" s="83">
        <v>176</v>
      </c>
      <c r="BE44" s="84">
        <f t="shared" si="126"/>
        <v>7.6025641025641022</v>
      </c>
      <c r="BF44" s="84">
        <f t="shared" si="127"/>
        <v>-2.4816109816109826</v>
      </c>
      <c r="BG44" s="84">
        <f t="shared" si="128"/>
        <v>0.19992383853769979</v>
      </c>
      <c r="BH44" s="85">
        <f t="shared" si="129"/>
        <v>4.4924242424242422</v>
      </c>
      <c r="BI44" s="84">
        <f t="shared" si="130"/>
        <v>-1.3457823852560695</v>
      </c>
      <c r="BJ44" s="86">
        <f t="shared" si="131"/>
        <v>0.31551549009649538</v>
      </c>
      <c r="BK44" s="70">
        <v>339</v>
      </c>
      <c r="BL44" s="70">
        <v>333</v>
      </c>
      <c r="BM44" s="70">
        <v>333</v>
      </c>
      <c r="BN44" s="69">
        <v>27807</v>
      </c>
      <c r="BO44" s="70">
        <v>13075</v>
      </c>
      <c r="BP44" s="71">
        <v>26641</v>
      </c>
      <c r="BQ44" s="87">
        <f t="shared" si="117"/>
        <v>388.14824556135272</v>
      </c>
      <c r="BR44" s="87">
        <f t="shared" si="99"/>
        <v>147.73142605547292</v>
      </c>
      <c r="BS44" s="87">
        <f t="shared" si="118"/>
        <v>-2.5798791040392643</v>
      </c>
      <c r="BT44" s="88">
        <f t="shared" si="119"/>
        <v>2179.7338553962895</v>
      </c>
      <c r="BU44" s="87">
        <f t="shared" si="100"/>
        <v>1063.6619856133179</v>
      </c>
      <c r="BV44" s="89">
        <f t="shared" si="120"/>
        <v>-97.916715267999734</v>
      </c>
      <c r="BW44" s="84">
        <f t="shared" si="121"/>
        <v>5.6157251264755477</v>
      </c>
      <c r="BX44" s="84">
        <f t="shared" si="122"/>
        <v>0.97348806470593185</v>
      </c>
      <c r="BY44" s="84">
        <f t="shared" si="123"/>
        <v>-0.21352141833051608</v>
      </c>
      <c r="BZ44" s="78">
        <f t="shared" si="132"/>
        <v>0.44200554145305526</v>
      </c>
      <c r="CA44" s="79">
        <f t="shared" si="133"/>
        <v>-1.1179810329079443E-2</v>
      </c>
      <c r="CB44" s="115">
        <f t="shared" si="134"/>
        <v>5.7359385167856658E-3</v>
      </c>
      <c r="CC44" s="91"/>
      <c r="CD44" s="90"/>
      <c r="CE44" s="90"/>
    </row>
    <row r="45" spans="1:83" s="23" customFormat="1" ht="15" customHeight="1" x14ac:dyDescent="0.2">
      <c r="A45" s="68" t="s">
        <v>65</v>
      </c>
      <c r="B45" s="69">
        <v>17042.165659999999</v>
      </c>
      <c r="C45" s="70">
        <v>11235.808070000005</v>
      </c>
      <c r="D45" s="71">
        <v>23250.81557000001</v>
      </c>
      <c r="E45" s="69">
        <v>16753.967689999998</v>
      </c>
      <c r="F45" s="70">
        <v>11103.009099999999</v>
      </c>
      <c r="G45" s="71">
        <v>22874.752789999999</v>
      </c>
      <c r="H45" s="72">
        <f t="shared" si="101"/>
        <v>1.0164400806186815</v>
      </c>
      <c r="I45" s="73">
        <f t="shared" si="3"/>
        <v>-7.6169363160660808E-4</v>
      </c>
      <c r="J45" s="74">
        <f t="shared" si="102"/>
        <v>4.479451855438743E-3</v>
      </c>
      <c r="K45" s="69">
        <v>10512.243</v>
      </c>
      <c r="L45" s="70">
        <v>7473.14491</v>
      </c>
      <c r="M45" s="70">
        <v>15302.23611</v>
      </c>
      <c r="N45" s="75">
        <f t="shared" si="124"/>
        <v>0.66895744187843531</v>
      </c>
      <c r="O45" s="76">
        <f t="shared" si="103"/>
        <v>4.1509472865430608E-2</v>
      </c>
      <c r="P45" s="77">
        <f t="shared" si="104"/>
        <v>-4.116392673316982E-3</v>
      </c>
      <c r="Q45" s="69">
        <v>2251.3200000000002</v>
      </c>
      <c r="R45" s="70">
        <v>1109.1717699999999</v>
      </c>
      <c r="S45" s="71">
        <v>2290.7566400000001</v>
      </c>
      <c r="T45" s="78">
        <f t="shared" si="105"/>
        <v>0.10014344902566268</v>
      </c>
      <c r="U45" s="79">
        <f t="shared" si="106"/>
        <v>-3.4231884725503245E-2</v>
      </c>
      <c r="V45" s="80">
        <f t="shared" si="107"/>
        <v>2.4514578100442996E-4</v>
      </c>
      <c r="W45" s="69">
        <v>3132.9</v>
      </c>
      <c r="X45" s="70">
        <v>1916.038</v>
      </c>
      <c r="Y45" s="71">
        <v>4078.4113999999995</v>
      </c>
      <c r="Z45" s="78">
        <f t="shared" si="108"/>
        <v>0.17829313555611107</v>
      </c>
      <c r="AA45" s="79">
        <f t="shared" si="109"/>
        <v>-8.7013757124015101E-3</v>
      </c>
      <c r="AB45" s="80">
        <f t="shared" si="110"/>
        <v>5.7238813347486595E-3</v>
      </c>
      <c r="AC45" s="69">
        <v>3254.7741800000003</v>
      </c>
      <c r="AD45" s="70">
        <v>7456.2715900000003</v>
      </c>
      <c r="AE45" s="70">
        <v>6684.0108699999992</v>
      </c>
      <c r="AF45" s="70">
        <f t="shared" si="111"/>
        <v>3429.2366899999988</v>
      </c>
      <c r="AG45" s="71">
        <f t="shared" si="112"/>
        <v>-772.26072000000113</v>
      </c>
      <c r="AH45" s="69">
        <v>0</v>
      </c>
      <c r="AI45" s="70">
        <v>0</v>
      </c>
      <c r="AJ45" s="70">
        <v>0</v>
      </c>
      <c r="AK45" s="70">
        <f t="shared" si="97"/>
        <v>0</v>
      </c>
      <c r="AL45" s="71">
        <f t="shared" si="98"/>
        <v>0</v>
      </c>
      <c r="AM45" s="78">
        <f t="shared" si="125"/>
        <v>0.2874742543923588</v>
      </c>
      <c r="AN45" s="79">
        <f t="shared" si="113"/>
        <v>9.6490652605213584E-2</v>
      </c>
      <c r="AO45" s="80">
        <f t="shared" si="114"/>
        <v>-0.37614259840067737</v>
      </c>
      <c r="AP45" s="78">
        <f t="shared" si="22"/>
        <v>0</v>
      </c>
      <c r="AQ45" s="79">
        <f t="shared" si="115"/>
        <v>0</v>
      </c>
      <c r="AR45" s="80">
        <f t="shared" si="48"/>
        <v>0</v>
      </c>
      <c r="AS45" s="79">
        <f t="shared" si="24"/>
        <v>0</v>
      </c>
      <c r="AT45" s="79">
        <f t="shared" si="116"/>
        <v>0</v>
      </c>
      <c r="AU45" s="79">
        <f t="shared" si="26"/>
        <v>0</v>
      </c>
      <c r="AV45" s="69">
        <v>12692</v>
      </c>
      <c r="AW45" s="70">
        <v>5654</v>
      </c>
      <c r="AX45" s="71">
        <v>11445</v>
      </c>
      <c r="AY45" s="81">
        <v>189.86</v>
      </c>
      <c r="AZ45" s="82">
        <v>196.79</v>
      </c>
      <c r="BA45" s="83">
        <v>186.56000000000003</v>
      </c>
      <c r="BB45" s="81">
        <v>368.02</v>
      </c>
      <c r="BC45" s="82">
        <v>394</v>
      </c>
      <c r="BD45" s="83">
        <v>393.18</v>
      </c>
      <c r="BE45" s="84">
        <f t="shared" si="126"/>
        <v>10.224592624356774</v>
      </c>
      <c r="BF45" s="84">
        <f t="shared" si="127"/>
        <v>-0.91695026689642845</v>
      </c>
      <c r="BG45" s="84">
        <f t="shared" si="128"/>
        <v>0.64754772031354513</v>
      </c>
      <c r="BH45" s="85">
        <f t="shared" si="129"/>
        <v>4.8514675212370921</v>
      </c>
      <c r="BI45" s="84">
        <f t="shared" si="130"/>
        <v>-0.89640849999363859</v>
      </c>
      <c r="BJ45" s="86">
        <f t="shared" si="131"/>
        <v>6.804958553489282E-2</v>
      </c>
      <c r="BK45" s="70">
        <v>521</v>
      </c>
      <c r="BL45" s="70">
        <v>516</v>
      </c>
      <c r="BM45" s="70">
        <v>516</v>
      </c>
      <c r="BN45" s="69">
        <v>57509</v>
      </c>
      <c r="BO45" s="70">
        <v>27905</v>
      </c>
      <c r="BP45" s="71">
        <v>59311</v>
      </c>
      <c r="BQ45" s="87">
        <f t="shared" si="117"/>
        <v>385.67471109912157</v>
      </c>
      <c r="BR45" s="87">
        <f t="shared" si="99"/>
        <v>94.34695909508747</v>
      </c>
      <c r="BS45" s="87">
        <f t="shared" si="118"/>
        <v>-12.211298576563763</v>
      </c>
      <c r="BT45" s="88">
        <f t="shared" si="119"/>
        <v>1998.6677841852336</v>
      </c>
      <c r="BU45" s="87">
        <f t="shared" si="100"/>
        <v>678.62620760155892</v>
      </c>
      <c r="BV45" s="89">
        <f t="shared" si="120"/>
        <v>34.923691507483454</v>
      </c>
      <c r="BW45" s="84">
        <f t="shared" si="121"/>
        <v>5.1822629969418958</v>
      </c>
      <c r="BX45" s="84">
        <f t="shared" si="122"/>
        <v>0.65114103034876614</v>
      </c>
      <c r="BY45" s="84">
        <f t="shared" si="123"/>
        <v>0.24681906344348725</v>
      </c>
      <c r="BZ45" s="78">
        <f t="shared" si="132"/>
        <v>0.63504861021885306</v>
      </c>
      <c r="CA45" s="79">
        <f t="shared" si="133"/>
        <v>2.5203539646960871E-2</v>
      </c>
      <c r="CB45" s="115">
        <f t="shared" si="134"/>
        <v>3.4165750615063217E-2</v>
      </c>
      <c r="CC45" s="91"/>
      <c r="CD45" s="90"/>
      <c r="CE45" s="90"/>
    </row>
    <row r="46" spans="1:83" s="23" customFormat="1" ht="15" customHeight="1" x14ac:dyDescent="0.2">
      <c r="A46" s="68" t="s">
        <v>66</v>
      </c>
      <c r="B46" s="69">
        <v>6985.2541600000004</v>
      </c>
      <c r="C46" s="70">
        <v>5740.1231200000002</v>
      </c>
      <c r="D46" s="71">
        <v>10995.50568</v>
      </c>
      <c r="E46" s="69">
        <v>7438.6558299999997</v>
      </c>
      <c r="F46" s="70">
        <v>5992.9731300000003</v>
      </c>
      <c r="G46" s="71">
        <v>11844.51585</v>
      </c>
      <c r="H46" s="72">
        <f t="shared" si="101"/>
        <v>0.92832039901402985</v>
      </c>
      <c r="I46" s="73">
        <f t="shared" si="3"/>
        <v>-1.0727504214475991E-2</v>
      </c>
      <c r="J46" s="74">
        <f t="shared" si="102"/>
        <v>-2.9488520780008964E-2</v>
      </c>
      <c r="K46" s="69">
        <v>5000.058</v>
      </c>
      <c r="L46" s="70">
        <v>3925.4697999999999</v>
      </c>
      <c r="M46" s="70">
        <v>7968.7623400000011</v>
      </c>
      <c r="N46" s="75">
        <f t="shared" si="124"/>
        <v>0.67278075701169338</v>
      </c>
      <c r="O46" s="76">
        <f t="shared" si="103"/>
        <v>6.0851053742672079E-4</v>
      </c>
      <c r="P46" s="77">
        <f t="shared" si="104"/>
        <v>1.7768676221669888E-2</v>
      </c>
      <c r="Q46" s="69">
        <v>797.03</v>
      </c>
      <c r="R46" s="70">
        <v>747.40811999999994</v>
      </c>
      <c r="S46" s="71">
        <v>1265.6149399999999</v>
      </c>
      <c r="T46" s="78">
        <f t="shared" si="105"/>
        <v>0.10685239954320294</v>
      </c>
      <c r="U46" s="79">
        <f t="shared" si="106"/>
        <v>-2.94646672537896E-4</v>
      </c>
      <c r="V46" s="80">
        <f t="shared" si="107"/>
        <v>-1.786167872599162E-2</v>
      </c>
      <c r="W46" s="69">
        <v>1254.2049999999999</v>
      </c>
      <c r="X46" s="70">
        <v>1067.96</v>
      </c>
      <c r="Y46" s="71">
        <v>2006.61294</v>
      </c>
      <c r="Z46" s="78">
        <f t="shared" si="108"/>
        <v>0.16941282914489073</v>
      </c>
      <c r="AA46" s="79">
        <f t="shared" si="109"/>
        <v>8.0642650130988147E-4</v>
      </c>
      <c r="AB46" s="80">
        <f t="shared" si="110"/>
        <v>-8.7892046092636067E-3</v>
      </c>
      <c r="AC46" s="69">
        <v>3657.4764799999998</v>
      </c>
      <c r="AD46" s="70">
        <v>4683.2746930000012</v>
      </c>
      <c r="AE46" s="70">
        <v>5098.3367299999982</v>
      </c>
      <c r="AF46" s="70">
        <f t="shared" si="111"/>
        <v>1440.8602499999984</v>
      </c>
      <c r="AG46" s="71">
        <f t="shared" si="112"/>
        <v>415.06203699999696</v>
      </c>
      <c r="AH46" s="69">
        <v>1769.7545500000001</v>
      </c>
      <c r="AI46" s="70">
        <v>0</v>
      </c>
      <c r="AJ46" s="70">
        <v>2087.5449800000001</v>
      </c>
      <c r="AK46" s="70">
        <f t="shared" si="97"/>
        <v>317.79043000000001</v>
      </c>
      <c r="AL46" s="71">
        <f t="shared" si="98"/>
        <v>2087.5449800000001</v>
      </c>
      <c r="AM46" s="78">
        <f t="shared" si="125"/>
        <v>0.46367460291285101</v>
      </c>
      <c r="AN46" s="79">
        <f t="shared" si="113"/>
        <v>-5.9925025135614929E-2</v>
      </c>
      <c r="AO46" s="80">
        <f t="shared" si="114"/>
        <v>-0.35220941126139571</v>
      </c>
      <c r="AP46" s="78">
        <f t="shared" si="22"/>
        <v>0.18985438603311242</v>
      </c>
      <c r="AQ46" s="79">
        <f t="shared" si="115"/>
        <v>-6.3501398804929915E-2</v>
      </c>
      <c r="AR46" s="80">
        <f t="shared" si="48"/>
        <v>0.18985438603311242</v>
      </c>
      <c r="AS46" s="79">
        <f t="shared" si="24"/>
        <v>0.17624569939682255</v>
      </c>
      <c r="AT46" s="79">
        <f t="shared" si="116"/>
        <v>-6.1667519126153564E-2</v>
      </c>
      <c r="AU46" s="79">
        <f t="shared" si="26"/>
        <v>0.17624569939682255</v>
      </c>
      <c r="AV46" s="69">
        <v>5950</v>
      </c>
      <c r="AW46" s="70">
        <v>2779</v>
      </c>
      <c r="AX46" s="71">
        <v>5425</v>
      </c>
      <c r="AY46" s="81">
        <v>92</v>
      </c>
      <c r="AZ46" s="82">
        <v>98</v>
      </c>
      <c r="BA46" s="83">
        <v>102</v>
      </c>
      <c r="BB46" s="81">
        <v>215</v>
      </c>
      <c r="BC46" s="82">
        <v>208</v>
      </c>
      <c r="BD46" s="83">
        <v>203</v>
      </c>
      <c r="BE46" s="84">
        <f t="shared" si="126"/>
        <v>8.8643790849673199</v>
      </c>
      <c r="BF46" s="84">
        <f t="shared" si="127"/>
        <v>-1.9146064222790571</v>
      </c>
      <c r="BG46" s="84">
        <f t="shared" si="128"/>
        <v>-0.5880018674136327</v>
      </c>
      <c r="BH46" s="85">
        <f t="shared" si="129"/>
        <v>4.4540229885057476</v>
      </c>
      <c r="BI46" s="84">
        <f t="shared" si="130"/>
        <v>-0.15838011226944637</v>
      </c>
      <c r="BJ46" s="86">
        <f t="shared" si="131"/>
        <v>4.9734748010621388E-4</v>
      </c>
      <c r="BK46" s="70">
        <v>304</v>
      </c>
      <c r="BL46" s="70">
        <v>304</v>
      </c>
      <c r="BM46" s="70">
        <v>304</v>
      </c>
      <c r="BN46" s="69">
        <v>31488</v>
      </c>
      <c r="BO46" s="70">
        <v>15936</v>
      </c>
      <c r="BP46" s="71">
        <v>32583</v>
      </c>
      <c r="BQ46" s="87">
        <f t="shared" si="117"/>
        <v>363.51827179817695</v>
      </c>
      <c r="BR46" s="87">
        <f t="shared" si="99"/>
        <v>127.28047231901027</v>
      </c>
      <c r="BS46" s="87">
        <f t="shared" si="118"/>
        <v>-12.54680915061823</v>
      </c>
      <c r="BT46" s="88">
        <f t="shared" si="119"/>
        <v>2183.3208940092163</v>
      </c>
      <c r="BU46" s="87">
        <f t="shared" si="100"/>
        <v>933.12663686635915</v>
      </c>
      <c r="BV46" s="89">
        <f t="shared" si="120"/>
        <v>26.799436650454027</v>
      </c>
      <c r="BW46" s="84">
        <f t="shared" si="121"/>
        <v>6.0060829493087562</v>
      </c>
      <c r="BX46" s="84">
        <f t="shared" si="122"/>
        <v>0.71398210897262171</v>
      </c>
      <c r="BY46" s="84">
        <f t="shared" si="123"/>
        <v>0.27164610152178259</v>
      </c>
      <c r="BZ46" s="78">
        <f t="shared" si="132"/>
        <v>0.59215978482116893</v>
      </c>
      <c r="CA46" s="79">
        <f t="shared" si="133"/>
        <v>1.9900407095085781E-2</v>
      </c>
      <c r="CB46" s="115">
        <f t="shared" si="134"/>
        <v>9.7036444702918168E-3</v>
      </c>
      <c r="CC46" s="91"/>
      <c r="CD46" s="90"/>
      <c r="CE46" s="90"/>
    </row>
    <row r="47" spans="1:83" s="23" customFormat="1" ht="15" customHeight="1" x14ac:dyDescent="0.2">
      <c r="A47" s="68" t="s">
        <v>67</v>
      </c>
      <c r="B47" s="69">
        <v>11773.691000000001</v>
      </c>
      <c r="C47" s="70">
        <v>9979.4480000000003</v>
      </c>
      <c r="D47" s="71">
        <v>18696.232</v>
      </c>
      <c r="E47" s="69">
        <v>12613.956</v>
      </c>
      <c r="F47" s="70">
        <v>9022.1139999999996</v>
      </c>
      <c r="G47" s="71">
        <v>18144.508999999998</v>
      </c>
      <c r="H47" s="72">
        <f t="shared" si="101"/>
        <v>1.0304071606456808</v>
      </c>
      <c r="I47" s="73">
        <f t="shared" si="3"/>
        <v>9.7021076216656343E-2</v>
      </c>
      <c r="J47" s="74">
        <f t="shared" si="102"/>
        <v>-7.5702560424126153E-2</v>
      </c>
      <c r="K47" s="69">
        <v>8867.5290000000005</v>
      </c>
      <c r="L47" s="70">
        <v>6057.1149999999998</v>
      </c>
      <c r="M47" s="70">
        <v>12295.093050000001</v>
      </c>
      <c r="N47" s="75">
        <f t="shared" si="124"/>
        <v>0.67762059860644352</v>
      </c>
      <c r="O47" s="76">
        <f t="shared" si="103"/>
        <v>-2.5372895266533413E-2</v>
      </c>
      <c r="P47" s="77">
        <f t="shared" si="104"/>
        <v>6.2574347182461354E-3</v>
      </c>
      <c r="Q47" s="69">
        <v>1479.27</v>
      </c>
      <c r="R47" s="70">
        <v>968.53599999999994</v>
      </c>
      <c r="S47" s="71">
        <v>1811.09995</v>
      </c>
      <c r="T47" s="78">
        <f t="shared" si="105"/>
        <v>9.9815318783219767E-2</v>
      </c>
      <c r="U47" s="79">
        <f t="shared" si="106"/>
        <v>-1.7457168928010552E-2</v>
      </c>
      <c r="V47" s="80">
        <f t="shared" si="107"/>
        <v>-7.536018165083036E-3</v>
      </c>
      <c r="W47" s="69">
        <v>1786.81</v>
      </c>
      <c r="X47" s="70">
        <v>1716.8330000000001</v>
      </c>
      <c r="Y47" s="71">
        <v>3462.056</v>
      </c>
      <c r="Z47" s="78">
        <f t="shared" si="108"/>
        <v>0.19080461201788379</v>
      </c>
      <c r="AA47" s="79">
        <f t="shared" si="109"/>
        <v>4.9151192583092668E-2</v>
      </c>
      <c r="AB47" s="80">
        <f t="shared" si="110"/>
        <v>5.1295753424501767E-4</v>
      </c>
      <c r="AC47" s="69">
        <v>5178.6090000000004</v>
      </c>
      <c r="AD47" s="70">
        <v>7339.7696799999994</v>
      </c>
      <c r="AE47" s="70">
        <v>6340.8416799999995</v>
      </c>
      <c r="AF47" s="70">
        <f t="shared" si="111"/>
        <v>1162.2326799999992</v>
      </c>
      <c r="AG47" s="71">
        <f t="shared" si="112"/>
        <v>-998.92799999999988</v>
      </c>
      <c r="AH47" s="69">
        <v>135.309</v>
      </c>
      <c r="AI47" s="70">
        <v>0</v>
      </c>
      <c r="AJ47" s="70">
        <v>0</v>
      </c>
      <c r="AK47" s="70">
        <f t="shared" si="97"/>
        <v>-135.309</v>
      </c>
      <c r="AL47" s="71">
        <f t="shared" si="98"/>
        <v>0</v>
      </c>
      <c r="AM47" s="78">
        <f t="shared" si="125"/>
        <v>0.33915078075625077</v>
      </c>
      <c r="AN47" s="79">
        <f t="shared" si="113"/>
        <v>-0.10069505858164252</v>
      </c>
      <c r="AO47" s="80">
        <f t="shared" si="114"/>
        <v>-0.3963377632994925</v>
      </c>
      <c r="AP47" s="78">
        <f t="shared" si="22"/>
        <v>0</v>
      </c>
      <c r="AQ47" s="79">
        <f t="shared" si="115"/>
        <v>-1.1492487784841642E-2</v>
      </c>
      <c r="AR47" s="80">
        <f t="shared" si="48"/>
        <v>0</v>
      </c>
      <c r="AS47" s="79">
        <f t="shared" si="24"/>
        <v>0</v>
      </c>
      <c r="AT47" s="79">
        <f t="shared" si="116"/>
        <v>-1.0726928173841735E-2</v>
      </c>
      <c r="AU47" s="79">
        <f t="shared" si="26"/>
        <v>0</v>
      </c>
      <c r="AV47" s="69">
        <v>10237</v>
      </c>
      <c r="AW47" s="70">
        <v>4752</v>
      </c>
      <c r="AX47" s="71">
        <v>9150</v>
      </c>
      <c r="AY47" s="81">
        <v>166</v>
      </c>
      <c r="AZ47" s="82">
        <v>174</v>
      </c>
      <c r="BA47" s="83">
        <v>174</v>
      </c>
      <c r="BB47" s="81">
        <v>377</v>
      </c>
      <c r="BC47" s="82">
        <v>373</v>
      </c>
      <c r="BD47" s="83">
        <v>373</v>
      </c>
      <c r="BE47" s="84">
        <f t="shared" si="126"/>
        <v>8.7643678160919531</v>
      </c>
      <c r="BF47" s="84">
        <f t="shared" si="127"/>
        <v>-1.513744633707244</v>
      </c>
      <c r="BG47" s="84">
        <f t="shared" si="128"/>
        <v>-0.33908045977011625</v>
      </c>
      <c r="BH47" s="85">
        <f t="shared" si="129"/>
        <v>4.088471849865952</v>
      </c>
      <c r="BI47" s="84">
        <f t="shared" si="130"/>
        <v>-0.43716917577507353</v>
      </c>
      <c r="BJ47" s="86">
        <f t="shared" si="131"/>
        <v>-0.15817694369973179</v>
      </c>
      <c r="BK47" s="70">
        <v>550</v>
      </c>
      <c r="BL47" s="70">
        <v>525</v>
      </c>
      <c r="BM47" s="70">
        <v>520</v>
      </c>
      <c r="BN47" s="69">
        <v>55160</v>
      </c>
      <c r="BO47" s="70">
        <v>26861</v>
      </c>
      <c r="BP47" s="71">
        <v>52835</v>
      </c>
      <c r="BQ47" s="87">
        <f>G47*1000/BP47</f>
        <v>343.41835904230152</v>
      </c>
      <c r="BR47" s="87">
        <f>BQ47-E47*1000/BN47</f>
        <v>114.73895367609413</v>
      </c>
      <c r="BS47" s="87">
        <f t="shared" si="118"/>
        <v>7.5368207525878006</v>
      </c>
      <c r="BT47" s="88">
        <f t="shared" si="119"/>
        <v>1983.0064480874316</v>
      </c>
      <c r="BU47" s="87">
        <f t="shared" si="100"/>
        <v>750.81381352652511</v>
      </c>
      <c r="BV47" s="89">
        <f t="shared" si="120"/>
        <v>84.41343461941824</v>
      </c>
      <c r="BW47" s="84">
        <f t="shared" si="121"/>
        <v>5.7743169398907108</v>
      </c>
      <c r="BX47" s="84">
        <f t="shared" si="122"/>
        <v>0.38601958715064999</v>
      </c>
      <c r="BY47" s="84">
        <f t="shared" si="123"/>
        <v>0.12174959982337086</v>
      </c>
      <c r="BZ47" s="78">
        <f t="shared" si="132"/>
        <v>0.56135784105397357</v>
      </c>
      <c r="CA47" s="79">
        <f t="shared" si="133"/>
        <v>7.2644206622105578E-3</v>
      </c>
      <c r="CB47" s="115">
        <f t="shared" si="134"/>
        <v>-7.1289314327989128E-3</v>
      </c>
      <c r="CC47" s="91"/>
      <c r="CD47" s="90"/>
      <c r="CE47" s="90"/>
    </row>
    <row r="48" spans="1:83" s="23" customFormat="1" ht="15" customHeight="1" x14ac:dyDescent="0.2">
      <c r="A48" s="68" t="s">
        <v>68</v>
      </c>
      <c r="B48" s="69">
        <v>7689.9269999999997</v>
      </c>
      <c r="C48" s="70">
        <v>6127.8440000000019</v>
      </c>
      <c r="D48" s="71">
        <v>12337.001999999997</v>
      </c>
      <c r="E48" s="69">
        <v>8057.9110000000001</v>
      </c>
      <c r="F48" s="70">
        <v>6103.4030000000002</v>
      </c>
      <c r="G48" s="71">
        <v>12321.108</v>
      </c>
      <c r="H48" s="72">
        <f t="shared" si="101"/>
        <v>1.0012899813880372</v>
      </c>
      <c r="I48" s="73">
        <f t="shared" si="3"/>
        <v>4.6957400648438563E-2</v>
      </c>
      <c r="J48" s="74">
        <f t="shared" si="102"/>
        <v>-2.7145059446855857E-3</v>
      </c>
      <c r="K48" s="69">
        <v>5380.01</v>
      </c>
      <c r="L48" s="70">
        <v>4207.0720000000001</v>
      </c>
      <c r="M48" s="70">
        <v>8475.9089999999997</v>
      </c>
      <c r="N48" s="75">
        <f t="shared" si="124"/>
        <v>0.68791775869507832</v>
      </c>
      <c r="O48" s="76">
        <f t="shared" si="103"/>
        <v>2.0249674498069914E-2</v>
      </c>
      <c r="P48" s="77">
        <f t="shared" si="104"/>
        <v>-1.3816370682360191E-3</v>
      </c>
      <c r="Q48" s="69">
        <v>871.63</v>
      </c>
      <c r="R48" s="70">
        <v>541.00800000000004</v>
      </c>
      <c r="S48" s="71">
        <v>914.58900000000006</v>
      </c>
      <c r="T48" s="78">
        <f t="shared" si="105"/>
        <v>7.4229444299976924E-2</v>
      </c>
      <c r="U48" s="79">
        <f t="shared" si="106"/>
        <v>-3.394127141033558E-2</v>
      </c>
      <c r="V48" s="80">
        <f t="shared" si="107"/>
        <v>-1.4410942054979489E-2</v>
      </c>
      <c r="W48" s="69">
        <v>1481.54</v>
      </c>
      <c r="X48" s="70">
        <v>1211.49</v>
      </c>
      <c r="Y48" s="71">
        <v>2621.6489999999999</v>
      </c>
      <c r="Z48" s="78">
        <f t="shared" si="108"/>
        <v>0.2127770489472213</v>
      </c>
      <c r="AA48" s="79">
        <f t="shared" si="109"/>
        <v>2.8915499719387949E-2</v>
      </c>
      <c r="AB48" s="80">
        <f t="shared" si="110"/>
        <v>1.4282864637255199E-2</v>
      </c>
      <c r="AC48" s="69">
        <v>1968.76359</v>
      </c>
      <c r="AD48" s="70">
        <v>2873.6303900000003</v>
      </c>
      <c r="AE48" s="70">
        <v>2549.8345300000001</v>
      </c>
      <c r="AF48" s="70">
        <f t="shared" si="111"/>
        <v>581.07094000000006</v>
      </c>
      <c r="AG48" s="71">
        <f t="shared" si="112"/>
        <v>-323.79586000000018</v>
      </c>
      <c r="AH48" s="69">
        <v>0</v>
      </c>
      <c r="AI48" s="70">
        <v>0</v>
      </c>
      <c r="AJ48" s="70">
        <v>0</v>
      </c>
      <c r="AK48" s="70">
        <f t="shared" si="97"/>
        <v>0</v>
      </c>
      <c r="AL48" s="71">
        <f t="shared" si="98"/>
        <v>0</v>
      </c>
      <c r="AM48" s="78">
        <f t="shared" si="125"/>
        <v>0.20668186079567796</v>
      </c>
      <c r="AN48" s="79">
        <f t="shared" si="113"/>
        <v>-4.9336641070464593E-2</v>
      </c>
      <c r="AO48" s="80">
        <f t="shared" si="114"/>
        <v>-0.2622645402550014</v>
      </c>
      <c r="AP48" s="78">
        <f t="shared" si="22"/>
        <v>0</v>
      </c>
      <c r="AQ48" s="79">
        <f t="shared" si="115"/>
        <v>0</v>
      </c>
      <c r="AR48" s="80">
        <f t="shared" si="48"/>
        <v>0</v>
      </c>
      <c r="AS48" s="79">
        <f t="shared" si="24"/>
        <v>0</v>
      </c>
      <c r="AT48" s="79">
        <f t="shared" si="116"/>
        <v>0</v>
      </c>
      <c r="AU48" s="79">
        <f t="shared" si="26"/>
        <v>0</v>
      </c>
      <c r="AV48" s="69">
        <v>5696</v>
      </c>
      <c r="AW48" s="70">
        <v>3265</v>
      </c>
      <c r="AX48" s="71">
        <v>5600</v>
      </c>
      <c r="AY48" s="81">
        <v>91.9</v>
      </c>
      <c r="AZ48" s="82">
        <v>95</v>
      </c>
      <c r="BA48" s="83">
        <v>94</v>
      </c>
      <c r="BB48" s="81">
        <v>195.5</v>
      </c>
      <c r="BC48" s="82">
        <v>192</v>
      </c>
      <c r="BD48" s="83">
        <v>192</v>
      </c>
      <c r="BE48" s="84">
        <f t="shared" si="126"/>
        <v>9.9290780141843964</v>
      </c>
      <c r="BF48" s="84">
        <f t="shared" si="127"/>
        <v>-0.40099090130345161</v>
      </c>
      <c r="BG48" s="84">
        <f t="shared" si="128"/>
        <v>-1.5270623366927971</v>
      </c>
      <c r="BH48" s="85">
        <f t="shared" si="129"/>
        <v>4.8611111111111116</v>
      </c>
      <c r="BI48" s="84">
        <f t="shared" si="130"/>
        <v>5.1861324239848017E-3</v>
      </c>
      <c r="BJ48" s="86">
        <f t="shared" si="131"/>
        <v>-0.80729166666666607</v>
      </c>
      <c r="BK48" s="70">
        <v>320</v>
      </c>
      <c r="BL48" s="70">
        <v>306</v>
      </c>
      <c r="BM48" s="70">
        <v>306</v>
      </c>
      <c r="BN48" s="69">
        <v>26132</v>
      </c>
      <c r="BO48" s="70">
        <v>14140</v>
      </c>
      <c r="BP48" s="71">
        <v>29329</v>
      </c>
      <c r="BQ48" s="87">
        <f t="shared" si="117"/>
        <v>420.09983292986465</v>
      </c>
      <c r="BR48" s="87">
        <f t="shared" si="99"/>
        <v>111.74566945213621</v>
      </c>
      <c r="BS48" s="87">
        <f t="shared" si="118"/>
        <v>-11.541114736330542</v>
      </c>
      <c r="BT48" s="88">
        <f t="shared" si="119"/>
        <v>2200.1978571428572</v>
      </c>
      <c r="BU48" s="87">
        <f>BT48-E48*1000/AV48</f>
        <v>785.53651585072225</v>
      </c>
      <c r="BV48" s="89">
        <f t="shared" si="120"/>
        <v>330.85543754101946</v>
      </c>
      <c r="BW48" s="84">
        <f t="shared" si="121"/>
        <v>5.2373214285714287</v>
      </c>
      <c r="BX48" s="84">
        <f t="shared" si="122"/>
        <v>0.64954052969502385</v>
      </c>
      <c r="BY48" s="84">
        <f t="shared" si="123"/>
        <v>0.90654041785167383</v>
      </c>
      <c r="BZ48" s="78">
        <f t="shared" si="132"/>
        <v>0.52953815043512797</v>
      </c>
      <c r="CA48" s="79">
        <f t="shared" si="133"/>
        <v>7.8364117285956714E-2</v>
      </c>
      <c r="CB48" s="115">
        <f t="shared" si="134"/>
        <v>1.6103146804045898E-2</v>
      </c>
      <c r="CC48" s="91"/>
      <c r="CD48" s="90"/>
      <c r="CE48" s="90"/>
    </row>
    <row r="49" spans="1:83" s="23" customFormat="1" ht="16.5" customHeight="1" x14ac:dyDescent="0.2">
      <c r="A49" s="68" t="s">
        <v>69</v>
      </c>
      <c r="B49" s="69">
        <v>27860.25675</v>
      </c>
      <c r="C49" s="70">
        <v>21610.336979999996</v>
      </c>
      <c r="D49" s="71">
        <v>43540.697359999998</v>
      </c>
      <c r="E49" s="69">
        <v>26240.621609999998</v>
      </c>
      <c r="F49" s="70">
        <v>19145.937389999999</v>
      </c>
      <c r="G49" s="71">
        <v>39892.737099999998</v>
      </c>
      <c r="H49" s="72">
        <f t="shared" si="101"/>
        <v>1.0914442208078021</v>
      </c>
      <c r="I49" s="73">
        <f t="shared" si="3"/>
        <v>2.972178282322413E-2</v>
      </c>
      <c r="J49" s="74">
        <f t="shared" si="102"/>
        <v>-3.7272359623885754E-2</v>
      </c>
      <c r="K49" s="69">
        <v>13306.135880000002</v>
      </c>
      <c r="L49" s="70">
        <v>9506.7846300000001</v>
      </c>
      <c r="M49" s="70">
        <v>19601.894840000001</v>
      </c>
      <c r="N49" s="75">
        <f t="shared" si="124"/>
        <v>0.49136500187649451</v>
      </c>
      <c r="O49" s="76">
        <f t="shared" si="103"/>
        <v>-1.5716578650133928E-2</v>
      </c>
      <c r="P49" s="77">
        <f t="shared" si="104"/>
        <v>-5.1781778251915878E-3</v>
      </c>
      <c r="Q49" s="69">
        <v>2376.31</v>
      </c>
      <c r="R49" s="70">
        <v>1806.2526699999999</v>
      </c>
      <c r="S49" s="71">
        <v>3176.5928200000003</v>
      </c>
      <c r="T49" s="78">
        <f t="shared" si="105"/>
        <v>7.9628349692756492E-2</v>
      </c>
      <c r="U49" s="79">
        <f t="shared" si="106"/>
        <v>-1.0930099543614333E-2</v>
      </c>
      <c r="V49" s="80">
        <f t="shared" si="107"/>
        <v>-1.4712952757308606E-2</v>
      </c>
      <c r="W49" s="69">
        <v>8999.2099999999991</v>
      </c>
      <c r="X49" s="70">
        <v>6361.6559999999999</v>
      </c>
      <c r="Y49" s="71">
        <v>14283.694300000001</v>
      </c>
      <c r="Z49" s="78">
        <f t="shared" si="108"/>
        <v>0.35805250124088384</v>
      </c>
      <c r="AA49" s="79">
        <f t="shared" si="109"/>
        <v>1.5102927341670125E-2</v>
      </c>
      <c r="AB49" s="80">
        <f t="shared" si="110"/>
        <v>2.5780653150399679E-2</v>
      </c>
      <c r="AC49" s="69">
        <v>12024.989</v>
      </c>
      <c r="AD49" s="70">
        <v>12496.976606000002</v>
      </c>
      <c r="AE49" s="70">
        <v>6018.5295299999952</v>
      </c>
      <c r="AF49" s="70">
        <f t="shared" si="111"/>
        <v>-6006.4594700000043</v>
      </c>
      <c r="AG49" s="71">
        <f t="shared" si="112"/>
        <v>-6478.4470760000067</v>
      </c>
      <c r="AH49" s="69">
        <v>0</v>
      </c>
      <c r="AI49" s="70">
        <v>0</v>
      </c>
      <c r="AJ49" s="70">
        <v>0</v>
      </c>
      <c r="AK49" s="70">
        <f t="shared" si="97"/>
        <v>0</v>
      </c>
      <c r="AL49" s="71">
        <f t="shared" si="98"/>
        <v>0</v>
      </c>
      <c r="AM49" s="78">
        <f t="shared" si="125"/>
        <v>0.13822767881364029</v>
      </c>
      <c r="AN49" s="79">
        <f t="shared" si="113"/>
        <v>-0.29339034638636075</v>
      </c>
      <c r="AO49" s="80">
        <f t="shared" si="114"/>
        <v>-0.44005930567742724</v>
      </c>
      <c r="AP49" s="78">
        <f t="shared" si="22"/>
        <v>0</v>
      </c>
      <c r="AQ49" s="79">
        <f t="shared" si="115"/>
        <v>0</v>
      </c>
      <c r="AR49" s="80">
        <f t="shared" si="48"/>
        <v>0</v>
      </c>
      <c r="AS49" s="79">
        <f t="shared" si="24"/>
        <v>0</v>
      </c>
      <c r="AT49" s="79">
        <f t="shared" si="116"/>
        <v>0</v>
      </c>
      <c r="AU49" s="79">
        <f t="shared" si="26"/>
        <v>0</v>
      </c>
      <c r="AV49" s="69">
        <v>11929</v>
      </c>
      <c r="AW49" s="70">
        <v>5878</v>
      </c>
      <c r="AX49" s="94">
        <v>11758</v>
      </c>
      <c r="AY49" s="81">
        <v>300.58000000000004</v>
      </c>
      <c r="AZ49" s="82">
        <v>313</v>
      </c>
      <c r="BA49" s="83">
        <v>315</v>
      </c>
      <c r="BB49" s="81">
        <v>381.45000000000005</v>
      </c>
      <c r="BC49" s="82">
        <v>363</v>
      </c>
      <c r="BD49" s="83">
        <v>356</v>
      </c>
      <c r="BE49" s="84">
        <f t="shared" si="126"/>
        <v>6.2211640211640216</v>
      </c>
      <c r="BF49" s="84">
        <f t="shared" si="127"/>
        <v>-0.39327029471416797</v>
      </c>
      <c r="BG49" s="84">
        <f t="shared" si="128"/>
        <v>-3.8686884054295767E-2</v>
      </c>
      <c r="BH49" s="85">
        <f t="shared" si="129"/>
        <v>5.5046816479400746</v>
      </c>
      <c r="BI49" s="84">
        <f t="shared" si="130"/>
        <v>0.29255249165047825</v>
      </c>
      <c r="BJ49" s="86">
        <f t="shared" si="131"/>
        <v>0.10706915941849449</v>
      </c>
      <c r="BK49" s="70">
        <v>522</v>
      </c>
      <c r="BL49" s="70">
        <v>517</v>
      </c>
      <c r="BM49" s="70">
        <v>516</v>
      </c>
      <c r="BN49" s="69">
        <v>55104</v>
      </c>
      <c r="BO49" s="70">
        <v>32042</v>
      </c>
      <c r="BP49" s="71">
        <v>66811</v>
      </c>
      <c r="BQ49" s="87">
        <f t="shared" si="117"/>
        <v>597.09833859693765</v>
      </c>
      <c r="BR49" s="87">
        <f t="shared" si="99"/>
        <v>120.89658173718158</v>
      </c>
      <c r="BS49" s="87">
        <f t="shared" si="118"/>
        <v>-0.42795158469891703</v>
      </c>
      <c r="BT49" s="88">
        <f>G49*1000/AX49</f>
        <v>3392.8165589385953</v>
      </c>
      <c r="BU49" s="87">
        <f>BT49-E49*1000/AV49</f>
        <v>1193.0830012221063</v>
      </c>
      <c r="BV49" s="89">
        <f>BT49-F49*1000/AW49</f>
        <v>135.59686006142601</v>
      </c>
      <c r="BW49" s="84">
        <f t="shared" si="121"/>
        <v>5.6821738390882803</v>
      </c>
      <c r="BX49" s="84">
        <f t="shared" si="122"/>
        <v>1.0628427970897896</v>
      </c>
      <c r="BY49" s="84">
        <f t="shared" si="123"/>
        <v>0.23099997042546949</v>
      </c>
      <c r="BZ49" s="78">
        <f t="shared" si="132"/>
        <v>0.71535183519636814</v>
      </c>
      <c r="CA49" s="79">
        <f t="shared" si="133"/>
        <v>0.13212963414219914</v>
      </c>
      <c r="CB49" s="115">
        <f t="shared" si="134"/>
        <v>2.6720844437717828E-2</v>
      </c>
      <c r="CC49" s="91"/>
      <c r="CD49" s="90"/>
      <c r="CE49" s="90"/>
    </row>
    <row r="50" spans="1:83" s="23" customFormat="1" ht="15" customHeight="1" x14ac:dyDescent="0.2">
      <c r="A50" s="68" t="s">
        <v>70</v>
      </c>
      <c r="B50" s="69">
        <v>15464.80831</v>
      </c>
      <c r="C50" s="70">
        <v>12847.243</v>
      </c>
      <c r="D50" s="71">
        <v>24386.423600000013</v>
      </c>
      <c r="E50" s="69">
        <v>12447.491689999999</v>
      </c>
      <c r="F50" s="70">
        <v>8861.3151400000006</v>
      </c>
      <c r="G50" s="71">
        <v>18403.17395</v>
      </c>
      <c r="H50" s="72">
        <f t="shared" si="101"/>
        <v>1.3251205290052703</v>
      </c>
      <c r="I50" s="73">
        <f t="shared" si="3"/>
        <v>8.2716943194963033E-2</v>
      </c>
      <c r="J50" s="74">
        <f t="shared" si="102"/>
        <v>-0.12469169378855738</v>
      </c>
      <c r="K50" s="69">
        <v>7436.6739000000007</v>
      </c>
      <c r="L50" s="70">
        <v>5843.2152600000009</v>
      </c>
      <c r="M50" s="70">
        <v>12366.347960000001</v>
      </c>
      <c r="N50" s="75">
        <f t="shared" si="124"/>
        <v>0.67196821556968445</v>
      </c>
      <c r="O50" s="76">
        <f t="shared" si="103"/>
        <v>7.4524643386026157E-2</v>
      </c>
      <c r="P50" s="77">
        <f t="shared" si="104"/>
        <v>1.2560986768655691E-2</v>
      </c>
      <c r="Q50" s="69">
        <v>1378.94</v>
      </c>
      <c r="R50" s="70">
        <v>797.29782000000012</v>
      </c>
      <c r="S50" s="71">
        <v>1527.1413899999998</v>
      </c>
      <c r="T50" s="78">
        <f t="shared" si="105"/>
        <v>8.298250041808683E-2</v>
      </c>
      <c r="U50" s="79">
        <f t="shared" si="106"/>
        <v>-2.7798051547077818E-2</v>
      </c>
      <c r="V50" s="80">
        <f t="shared" si="107"/>
        <v>-6.9926113349074448E-3</v>
      </c>
      <c r="W50" s="69">
        <v>2474.14</v>
      </c>
      <c r="X50" s="70">
        <v>1648.835</v>
      </c>
      <c r="Y50" s="71">
        <v>3441.4040200000004</v>
      </c>
      <c r="Z50" s="78">
        <f t="shared" si="108"/>
        <v>0.18700057008372734</v>
      </c>
      <c r="AA50" s="79">
        <f t="shared" si="109"/>
        <v>-1.1765579885881533E-2</v>
      </c>
      <c r="AB50" s="80">
        <f t="shared" si="110"/>
        <v>9.2943121212188395E-4</v>
      </c>
      <c r="AC50" s="69">
        <v>17343.600269999999</v>
      </c>
      <c r="AD50" s="70">
        <v>14682.200649999999</v>
      </c>
      <c r="AE50" s="70">
        <v>11786.704279999998</v>
      </c>
      <c r="AF50" s="70">
        <f t="shared" si="111"/>
        <v>-5556.8959900000009</v>
      </c>
      <c r="AG50" s="71">
        <f t="shared" si="112"/>
        <v>-2895.4963700000008</v>
      </c>
      <c r="AH50" s="69">
        <v>12412.21326</v>
      </c>
      <c r="AI50" s="70">
        <v>7453.9746399999995</v>
      </c>
      <c r="AJ50" s="70">
        <v>5744.4051700000009</v>
      </c>
      <c r="AK50" s="70">
        <f t="shared" si="97"/>
        <v>-6667.8080899999995</v>
      </c>
      <c r="AL50" s="71">
        <f t="shared" si="98"/>
        <v>-1709.5694699999985</v>
      </c>
      <c r="AM50" s="78">
        <f>IF(D50=0,"0",(AE50/D50))</f>
        <v>0.48333058070884949</v>
      </c>
      <c r="AN50" s="79">
        <f t="shared" si="113"/>
        <v>-0.63815763449166596</v>
      </c>
      <c r="AO50" s="80">
        <f>AM50-IF(C50=0,"0",(AD50/C50))</f>
        <v>-0.6594983242943484</v>
      </c>
      <c r="AP50" s="78">
        <f t="shared" si="22"/>
        <v>0.23555750790780153</v>
      </c>
      <c r="AQ50" s="79">
        <f t="shared" si="115"/>
        <v>-0.56705271597540685</v>
      </c>
      <c r="AR50" s="80">
        <f t="shared" si="48"/>
        <v>-0.344642823011447</v>
      </c>
      <c r="AS50" s="79">
        <f t="shared" si="24"/>
        <v>0.31214208948994915</v>
      </c>
      <c r="AT50" s="79">
        <f t="shared" si="116"/>
        <v>-0.68502373067056233</v>
      </c>
      <c r="AU50" s="79">
        <f t="shared" si="26"/>
        <v>-0.52903944194580099</v>
      </c>
      <c r="AV50" s="69">
        <v>11509</v>
      </c>
      <c r="AW50" s="70">
        <v>5986</v>
      </c>
      <c r="AX50" s="94">
        <v>11906</v>
      </c>
      <c r="AY50" s="81">
        <v>226.21333333333337</v>
      </c>
      <c r="AZ50" s="82">
        <v>232.88</v>
      </c>
      <c r="BA50" s="83">
        <v>233.35999999999999</v>
      </c>
      <c r="BB50" s="81">
        <v>315</v>
      </c>
      <c r="BC50" s="82">
        <v>304.26</v>
      </c>
      <c r="BD50" s="83">
        <v>304.06</v>
      </c>
      <c r="BE50" s="84">
        <f t="shared" si="126"/>
        <v>8.5033139069820596</v>
      </c>
      <c r="BF50" s="84">
        <f t="shared" si="127"/>
        <v>2.3854989146389727E-2</v>
      </c>
      <c r="BG50" s="84">
        <f t="shared" si="128"/>
        <v>-6.4761210388832424E-2</v>
      </c>
      <c r="BH50" s="85">
        <f t="shared" si="129"/>
        <v>6.5261242298669124</v>
      </c>
      <c r="BI50" s="84">
        <f t="shared" si="130"/>
        <v>0.43670624044892303</v>
      </c>
      <c r="BJ50" s="86">
        <f t="shared" si="131"/>
        <v>-3.186345610342034E-2</v>
      </c>
      <c r="BK50" s="70">
        <v>533</v>
      </c>
      <c r="BL50" s="70">
        <v>512</v>
      </c>
      <c r="BM50" s="70">
        <v>538</v>
      </c>
      <c r="BN50" s="69">
        <v>61828</v>
      </c>
      <c r="BO50" s="70">
        <v>34116</v>
      </c>
      <c r="BP50" s="71">
        <v>69425</v>
      </c>
      <c r="BQ50" s="87">
        <f t="shared" si="117"/>
        <v>265.07992725963271</v>
      </c>
      <c r="BR50" s="87">
        <f t="shared" si="99"/>
        <v>63.755419107986228</v>
      </c>
      <c r="BS50" s="87">
        <f t="shared" si="118"/>
        <v>5.3391856721077602</v>
      </c>
      <c r="BT50" s="88">
        <f t="shared" si="119"/>
        <v>1545.7058583907274</v>
      </c>
      <c r="BU50" s="87">
        <f t="shared" si="100"/>
        <v>464.16170251271888</v>
      </c>
      <c r="BV50" s="89">
        <f t="shared" si="120"/>
        <v>65.365875096373884</v>
      </c>
      <c r="BW50" s="84">
        <f t="shared" si="121"/>
        <v>5.8310935662691081</v>
      </c>
      <c r="BX50" s="84">
        <f t="shared" si="122"/>
        <v>0.45895002643072047</v>
      </c>
      <c r="BY50" s="84">
        <f t="shared" si="123"/>
        <v>0.13179520342246587</v>
      </c>
      <c r="BZ50" s="78">
        <f t="shared" si="132"/>
        <v>0.71294337530037588</v>
      </c>
      <c r="CA50" s="79">
        <f t="shared" si="133"/>
        <v>7.2059397399823366E-2</v>
      </c>
      <c r="CB50" s="115">
        <f t="shared" si="134"/>
        <v>-2.7421208032957445E-2</v>
      </c>
      <c r="CC50" s="91"/>
      <c r="CD50" s="90"/>
      <c r="CE50" s="90"/>
    </row>
    <row r="51" spans="1:83" s="23" customFormat="1" ht="15" customHeight="1" x14ac:dyDescent="0.2">
      <c r="A51" s="68" t="s">
        <v>71</v>
      </c>
      <c r="B51" s="69">
        <v>7011.4716200000003</v>
      </c>
      <c r="C51" s="70">
        <v>4735.5733599999994</v>
      </c>
      <c r="D51" s="71">
        <v>10137.972190000006</v>
      </c>
      <c r="E51" s="69">
        <v>7213.6958299999997</v>
      </c>
      <c r="F51" s="70">
        <v>4893.5549099999998</v>
      </c>
      <c r="G51" s="71">
        <v>10391.238599999997</v>
      </c>
      <c r="H51" s="72">
        <f t="shared" si="101"/>
        <v>0.97562692766962433</v>
      </c>
      <c r="I51" s="73">
        <f t="shared" si="3"/>
        <v>3.6602984639678704E-3</v>
      </c>
      <c r="J51" s="74">
        <f t="shared" si="102"/>
        <v>7.9105237271988038E-3</v>
      </c>
      <c r="K51" s="69">
        <v>4975.0737099999997</v>
      </c>
      <c r="L51" s="70">
        <v>3610.0458200000003</v>
      </c>
      <c r="M51" s="70">
        <v>7609.2659999999996</v>
      </c>
      <c r="N51" s="75">
        <f t="shared" si="124"/>
        <v>0.73227709351222114</v>
      </c>
      <c r="O51" s="76">
        <f t="shared" si="103"/>
        <v>4.2606524189089612E-2</v>
      </c>
      <c r="P51" s="77">
        <f t="shared" si="104"/>
        <v>-5.4372851744993733E-3</v>
      </c>
      <c r="Q51" s="69">
        <v>1079.78</v>
      </c>
      <c r="R51" s="70">
        <v>647.74370999999996</v>
      </c>
      <c r="S51" s="71">
        <v>1312.28432</v>
      </c>
      <c r="T51" s="78">
        <f t="shared" si="105"/>
        <v>0.12628757461117296</v>
      </c>
      <c r="U51" s="79">
        <f t="shared" si="106"/>
        <v>-2.339713977745686E-2</v>
      </c>
      <c r="V51" s="80">
        <f t="shared" si="107"/>
        <v>-6.0791244272567491E-3</v>
      </c>
      <c r="W51" s="69">
        <v>840.48</v>
      </c>
      <c r="X51" s="70">
        <v>438.11399999999998</v>
      </c>
      <c r="Y51" s="71">
        <v>1089.7016400000002</v>
      </c>
      <c r="Z51" s="78">
        <f t="shared" si="108"/>
        <v>0.1048673485372572</v>
      </c>
      <c r="AA51" s="79">
        <f t="shared" si="109"/>
        <v>-1.1644356392780039E-2</v>
      </c>
      <c r="AB51" s="80">
        <f t="shared" si="110"/>
        <v>1.5338568732475161E-2</v>
      </c>
      <c r="AC51" s="69">
        <v>6328.7007699999995</v>
      </c>
      <c r="AD51" s="70">
        <v>7171.6689999999999</v>
      </c>
      <c r="AE51" s="70">
        <v>7963.1016800000007</v>
      </c>
      <c r="AF51" s="70">
        <f t="shared" si="111"/>
        <v>1634.4009100000012</v>
      </c>
      <c r="AG51" s="71">
        <f t="shared" si="112"/>
        <v>791.4326800000008</v>
      </c>
      <c r="AH51" s="69">
        <v>3296.60842</v>
      </c>
      <c r="AI51" s="70">
        <v>3279.5250899999992</v>
      </c>
      <c r="AJ51" s="70">
        <v>3248.6691499999997</v>
      </c>
      <c r="AK51" s="70">
        <f t="shared" si="97"/>
        <v>-47.939270000000306</v>
      </c>
      <c r="AL51" s="71">
        <f t="shared" si="98"/>
        <v>-30.855939999999464</v>
      </c>
      <c r="AM51" s="78">
        <f t="shared" si="125"/>
        <v>0.78547282738206015</v>
      </c>
      <c r="AN51" s="79">
        <f t="shared" si="113"/>
        <v>-0.11714806492071717</v>
      </c>
      <c r="AO51" s="80">
        <f t="shared" si="114"/>
        <v>-0.72895181664879494</v>
      </c>
      <c r="AP51" s="78">
        <f t="shared" si="22"/>
        <v>0.32044565610511877</v>
      </c>
      <c r="AQ51" s="79">
        <f t="shared" si="115"/>
        <v>-0.14972788215702426</v>
      </c>
      <c r="AR51" s="80">
        <f t="shared" si="48"/>
        <v>-0.37208402101934235</v>
      </c>
      <c r="AS51" s="79">
        <f t="shared" si="24"/>
        <v>0.31263541095091402</v>
      </c>
      <c r="AT51" s="79">
        <f t="shared" si="116"/>
        <v>-0.14435757817543793</v>
      </c>
      <c r="AU51" s="79">
        <f t="shared" si="26"/>
        <v>-0.35753691781937852</v>
      </c>
      <c r="AV51" s="92">
        <v>6626</v>
      </c>
      <c r="AW51" s="70">
        <v>2509</v>
      </c>
      <c r="AX51" s="71">
        <v>5102</v>
      </c>
      <c r="AY51" s="81">
        <v>112.25</v>
      </c>
      <c r="AZ51" s="82">
        <v>105.00000000000001</v>
      </c>
      <c r="BA51" s="83">
        <v>105</v>
      </c>
      <c r="BB51" s="81">
        <v>255.5</v>
      </c>
      <c r="BC51" s="82">
        <v>232</v>
      </c>
      <c r="BD51" s="83">
        <v>231</v>
      </c>
      <c r="BE51" s="84">
        <f t="shared" si="126"/>
        <v>8.0984126984126981</v>
      </c>
      <c r="BF51" s="84">
        <f t="shared" si="127"/>
        <v>-1.7397461731537458</v>
      </c>
      <c r="BG51" s="84">
        <f t="shared" si="128"/>
        <v>0.13333333333333375</v>
      </c>
      <c r="BH51" s="85">
        <f t="shared" si="129"/>
        <v>3.681096681096681</v>
      </c>
      <c r="BI51" s="84">
        <f t="shared" si="130"/>
        <v>-0.64114728498290097</v>
      </c>
      <c r="BJ51" s="86">
        <f t="shared" si="131"/>
        <v>7.6211623625416447E-2</v>
      </c>
      <c r="BK51" s="70">
        <v>405</v>
      </c>
      <c r="BL51" s="70">
        <v>405</v>
      </c>
      <c r="BM51" s="70">
        <v>405</v>
      </c>
      <c r="BN51" s="69">
        <v>34509</v>
      </c>
      <c r="BO51" s="70">
        <v>14213</v>
      </c>
      <c r="BP51" s="71">
        <v>29630</v>
      </c>
      <c r="BQ51" s="87">
        <f t="shared" si="117"/>
        <v>350.6999190010124</v>
      </c>
      <c r="BR51" s="87">
        <f t="shared" si="99"/>
        <v>141.66181792593054</v>
      </c>
      <c r="BS51" s="87">
        <f t="shared" si="118"/>
        <v>6.3985814930970832</v>
      </c>
      <c r="BT51" s="88">
        <f t="shared" si="119"/>
        <v>2036.6990591924732</v>
      </c>
      <c r="BU51" s="87">
        <f t="shared" si="100"/>
        <v>948.00364265157373</v>
      </c>
      <c r="BV51" s="89">
        <f t="shared" si="120"/>
        <v>86.298537072106456</v>
      </c>
      <c r="BW51" s="84">
        <f t="shared" si="121"/>
        <v>5.8075264602116814</v>
      </c>
      <c r="BX51" s="84">
        <f t="shared" si="122"/>
        <v>0.59940693108400289</v>
      </c>
      <c r="BY51" s="84">
        <f t="shared" si="123"/>
        <v>0.1427197643169027</v>
      </c>
      <c r="BZ51" s="78">
        <f t="shared" si="132"/>
        <v>0.40420162335447785</v>
      </c>
      <c r="CA51" s="79">
        <f t="shared" si="133"/>
        <v>-6.6557533592524365E-2</v>
      </c>
      <c r="CB51" s="115">
        <f t="shared" si="134"/>
        <v>1.4270210460102017E-2</v>
      </c>
      <c r="CC51" s="91"/>
      <c r="CD51" s="90"/>
      <c r="CE51" s="90"/>
    </row>
    <row r="52" spans="1:83" s="112" customFormat="1" ht="15" customHeight="1" x14ac:dyDescent="0.2">
      <c r="A52" s="68" t="s">
        <v>72</v>
      </c>
      <c r="B52" s="92">
        <v>10077.103999999999</v>
      </c>
      <c r="C52" s="93">
        <v>8680.4778900000001</v>
      </c>
      <c r="D52" s="94">
        <v>14459.735249999998</v>
      </c>
      <c r="E52" s="92">
        <v>7235.23</v>
      </c>
      <c r="F52" s="93">
        <v>6579.2565500000001</v>
      </c>
      <c r="G52" s="94">
        <v>12602.553900000001</v>
      </c>
      <c r="H52" s="95">
        <f t="shared" si="101"/>
        <v>1.1473654756596594</v>
      </c>
      <c r="I52" s="96">
        <f t="shared" si="3"/>
        <v>-0.24541733843194513</v>
      </c>
      <c r="J52" s="97">
        <f t="shared" si="102"/>
        <v>-0.17200515900574209</v>
      </c>
      <c r="K52" s="92">
        <v>4579.4481399999995</v>
      </c>
      <c r="L52" s="93">
        <v>4815.1989999999996</v>
      </c>
      <c r="M52" s="93">
        <v>9298.6025000000009</v>
      </c>
      <c r="N52" s="98">
        <f t="shared" si="124"/>
        <v>0.73783477331527225</v>
      </c>
      <c r="O52" s="99">
        <f t="shared" si="103"/>
        <v>0.1048973076092754</v>
      </c>
      <c r="P52" s="100">
        <f t="shared" si="104"/>
        <v>5.9589202601121327E-3</v>
      </c>
      <c r="Q52" s="92">
        <v>1116.07</v>
      </c>
      <c r="R52" s="93">
        <v>645.92413999999985</v>
      </c>
      <c r="S52" s="94">
        <v>1296.26467</v>
      </c>
      <c r="T52" s="101">
        <f t="shared" si="105"/>
        <v>0.10285730021753765</v>
      </c>
      <c r="U52" s="102">
        <f t="shared" si="106"/>
        <v>-5.1397643992943567E-2</v>
      </c>
      <c r="V52" s="103">
        <f t="shared" si="107"/>
        <v>4.6814447707699131E-3</v>
      </c>
      <c r="W52" s="92">
        <v>1539.71</v>
      </c>
      <c r="X52" s="93">
        <v>1078.0029999999999</v>
      </c>
      <c r="Y52" s="94">
        <v>1963.4252599999998</v>
      </c>
      <c r="Z52" s="101">
        <f t="shared" si="108"/>
        <v>0.15579582325769697</v>
      </c>
      <c r="AA52" s="102">
        <f t="shared" si="109"/>
        <v>-5.7011509750376055E-2</v>
      </c>
      <c r="AB52" s="103">
        <f t="shared" si="110"/>
        <v>-8.0529325717135503E-3</v>
      </c>
      <c r="AC52" s="92">
        <v>4929.8389999999999</v>
      </c>
      <c r="AD52" s="93">
        <v>6465.1255799999999</v>
      </c>
      <c r="AE52" s="93">
        <v>6274.9028199999993</v>
      </c>
      <c r="AF52" s="93">
        <f t="shared" si="111"/>
        <v>1345.0638199999994</v>
      </c>
      <c r="AG52" s="94">
        <f t="shared" si="112"/>
        <v>-190.22276000000056</v>
      </c>
      <c r="AH52" s="92">
        <v>1056.2940000000001</v>
      </c>
      <c r="AI52" s="93">
        <v>998.26114000000007</v>
      </c>
      <c r="AJ52" s="93">
        <v>968.11300000000006</v>
      </c>
      <c r="AK52" s="93">
        <f t="shared" si="97"/>
        <v>-88.18100000000004</v>
      </c>
      <c r="AL52" s="94">
        <f t="shared" si="98"/>
        <v>-30.148140000000012</v>
      </c>
      <c r="AM52" s="101">
        <f t="shared" si="125"/>
        <v>0.43395696473764966</v>
      </c>
      <c r="AN52" s="102">
        <f t="shared" si="113"/>
        <v>-5.5254915977285934E-2</v>
      </c>
      <c r="AO52" s="103">
        <f t="shared" si="114"/>
        <v>-0.31083216576032568</v>
      </c>
      <c r="AP52" s="101">
        <f t="shared" si="22"/>
        <v>6.6952332339556511E-2</v>
      </c>
      <c r="AQ52" s="102">
        <f t="shared" si="115"/>
        <v>-3.786885438234297E-2</v>
      </c>
      <c r="AR52" s="103">
        <f t="shared" si="48"/>
        <v>-4.8048379908096031E-2</v>
      </c>
      <c r="AS52" s="102">
        <f t="shared" si="24"/>
        <v>7.6818794641298857E-2</v>
      </c>
      <c r="AT52" s="102">
        <f t="shared" si="116"/>
        <v>-6.9174352777649842E-2</v>
      </c>
      <c r="AU52" s="102">
        <f t="shared" si="26"/>
        <v>-7.4909768063859697E-2</v>
      </c>
      <c r="AV52" s="92">
        <v>9946</v>
      </c>
      <c r="AW52" s="93">
        <v>4534</v>
      </c>
      <c r="AX52" s="94">
        <v>9206</v>
      </c>
      <c r="AY52" s="104">
        <v>152.35000000000002</v>
      </c>
      <c r="AZ52" s="105">
        <v>157</v>
      </c>
      <c r="BA52" s="106">
        <v>155</v>
      </c>
      <c r="BB52" s="104">
        <v>302.39000000000004</v>
      </c>
      <c r="BC52" s="105">
        <v>291</v>
      </c>
      <c r="BD52" s="106">
        <v>285</v>
      </c>
      <c r="BE52" s="84">
        <f t="shared" si="126"/>
        <v>9.8989247311827953</v>
      </c>
      <c r="BF52" s="84">
        <f t="shared" si="127"/>
        <v>-0.98172290036736065</v>
      </c>
      <c r="BG52" s="84">
        <f t="shared" si="128"/>
        <v>0.27259776727621343</v>
      </c>
      <c r="BH52" s="85">
        <f t="shared" si="129"/>
        <v>5.3836257309941518</v>
      </c>
      <c r="BI52" s="84">
        <f t="shared" si="130"/>
        <v>-9.8257488248107094E-2</v>
      </c>
      <c r="BJ52" s="86">
        <f t="shared" si="131"/>
        <v>0.19004039307891674</v>
      </c>
      <c r="BK52" s="93">
        <v>374</v>
      </c>
      <c r="BL52" s="93">
        <v>373</v>
      </c>
      <c r="BM52" s="93">
        <v>373</v>
      </c>
      <c r="BN52" s="92">
        <v>42896</v>
      </c>
      <c r="BO52" s="93">
        <v>22839</v>
      </c>
      <c r="BP52" s="94">
        <v>45370</v>
      </c>
      <c r="BQ52" s="108">
        <f t="shared" si="117"/>
        <v>277.77284328851664</v>
      </c>
      <c r="BR52" s="108">
        <f t="shared" si="99"/>
        <v>109.10373661190343</v>
      </c>
      <c r="BS52" s="108">
        <f t="shared" si="118"/>
        <v>-10.298287233835481</v>
      </c>
      <c r="BT52" s="109">
        <f t="shared" si="119"/>
        <v>1368.950021724962</v>
      </c>
      <c r="BU52" s="108">
        <f t="shared" si="100"/>
        <v>641.49878504690048</v>
      </c>
      <c r="BV52" s="110">
        <f t="shared" si="120"/>
        <v>-82.143174128588953</v>
      </c>
      <c r="BW52" s="107">
        <f t="shared" si="121"/>
        <v>4.9283076254616551</v>
      </c>
      <c r="BX52" s="107">
        <f t="shared" si="122"/>
        <v>0.6154180216008065</v>
      </c>
      <c r="BY52" s="107">
        <f t="shared" si="123"/>
        <v>-0.10896630484271164</v>
      </c>
      <c r="BZ52" s="78">
        <f t="shared" si="132"/>
        <v>0.6720187223201457</v>
      </c>
      <c r="CA52" s="79">
        <f t="shared" si="133"/>
        <v>3.8343655105916974E-2</v>
      </c>
      <c r="CB52" s="115">
        <f t="shared" si="134"/>
        <v>-8.3208665985317065E-3</v>
      </c>
      <c r="CC52" s="91"/>
      <c r="CD52" s="90"/>
      <c r="CE52" s="90"/>
    </row>
    <row r="53" spans="1:83" s="23" customFormat="1" ht="15" customHeight="1" x14ac:dyDescent="0.2">
      <c r="A53" s="68" t="s">
        <v>73</v>
      </c>
      <c r="B53" s="69">
        <v>10995.861999999999</v>
      </c>
      <c r="C53" s="70">
        <v>11172.938400000001</v>
      </c>
      <c r="D53" s="71">
        <v>20528.688230000003</v>
      </c>
      <c r="E53" s="69">
        <v>10746.368</v>
      </c>
      <c r="F53" s="70">
        <v>9899.5365600000005</v>
      </c>
      <c r="G53" s="71">
        <v>19421.606142999997</v>
      </c>
      <c r="H53" s="72">
        <f t="shared" si="101"/>
        <v>1.0570026020942158</v>
      </c>
      <c r="I53" s="73">
        <f t="shared" si="3"/>
        <v>3.3786013940897419E-2</v>
      </c>
      <c r="J53" s="74">
        <f t="shared" si="102"/>
        <v>-7.1629867949412285E-2</v>
      </c>
      <c r="K53" s="69">
        <v>7068.4070000000002</v>
      </c>
      <c r="L53" s="70">
        <v>5881.4618099999998</v>
      </c>
      <c r="M53" s="70">
        <v>11904.227992999997</v>
      </c>
      <c r="N53" s="75">
        <f t="shared" si="124"/>
        <v>0.61293735983265007</v>
      </c>
      <c r="O53" s="76">
        <f t="shared" si="103"/>
        <v>-4.4811099926033049E-2</v>
      </c>
      <c r="P53" s="77">
        <f t="shared" si="104"/>
        <v>1.8822496540504274E-2</v>
      </c>
      <c r="Q53" s="69">
        <v>1264.75</v>
      </c>
      <c r="R53" s="70">
        <v>884.3309099999999</v>
      </c>
      <c r="S53" s="71">
        <v>1599.2453400000002</v>
      </c>
      <c r="T53" s="78">
        <f t="shared" si="105"/>
        <v>8.2343619174689409E-2</v>
      </c>
      <c r="U53" s="79">
        <f t="shared" si="106"/>
        <v>-3.5347306726973365E-2</v>
      </c>
      <c r="V53" s="80">
        <f t="shared" si="107"/>
        <v>-6.9869171226582122E-3</v>
      </c>
      <c r="W53" s="69">
        <v>1808.86</v>
      </c>
      <c r="X53" s="70">
        <v>2813.0749999999998</v>
      </c>
      <c r="Y53" s="71">
        <v>5306.0890400000008</v>
      </c>
      <c r="Z53" s="78">
        <f t="shared" si="108"/>
        <v>0.27320547028559944</v>
      </c>
      <c r="AA53" s="79">
        <f t="shared" si="109"/>
        <v>0.10488255411522449</v>
      </c>
      <c r="AB53" s="80">
        <f t="shared" si="110"/>
        <v>-1.0956821853053911E-2</v>
      </c>
      <c r="AC53" s="69">
        <v>6091.8180000000002</v>
      </c>
      <c r="AD53" s="70">
        <v>6805.7571500000004</v>
      </c>
      <c r="AE53" s="70">
        <v>6915.8877200000006</v>
      </c>
      <c r="AF53" s="70">
        <f t="shared" si="111"/>
        <v>824.06972000000042</v>
      </c>
      <c r="AG53" s="71">
        <f t="shared" si="112"/>
        <v>110.13057000000026</v>
      </c>
      <c r="AH53" s="69">
        <v>1390.6769999999999</v>
      </c>
      <c r="AI53" s="70">
        <v>347.89873999999998</v>
      </c>
      <c r="AJ53" s="70">
        <v>1239.30351</v>
      </c>
      <c r="AK53" s="70">
        <f t="shared" si="97"/>
        <v>-151.37348999999995</v>
      </c>
      <c r="AL53" s="71">
        <f t="shared" si="98"/>
        <v>891.40476999999998</v>
      </c>
      <c r="AM53" s="78">
        <f t="shared" si="125"/>
        <v>0.33688892551319144</v>
      </c>
      <c r="AN53" s="79">
        <f t="shared" si="113"/>
        <v>-0.21712111935641504</v>
      </c>
      <c r="AO53" s="80">
        <f t="shared" si="114"/>
        <v>-0.27223974828313052</v>
      </c>
      <c r="AP53" s="78">
        <f t="shared" si="22"/>
        <v>6.0369347330674512E-2</v>
      </c>
      <c r="AQ53" s="79">
        <f t="shared" si="115"/>
        <v>-6.610341123977681E-2</v>
      </c>
      <c r="AR53" s="80">
        <f t="shared" si="48"/>
        <v>2.9231724661959186E-2</v>
      </c>
      <c r="AS53" s="79">
        <f t="shared" si="24"/>
        <v>6.3810557215252459E-2</v>
      </c>
      <c r="AT53" s="79">
        <f t="shared" si="116"/>
        <v>-6.5598467303543087E-2</v>
      </c>
      <c r="AU53" s="79">
        <f t="shared" si="26"/>
        <v>2.8667625231373818E-2</v>
      </c>
      <c r="AV53" s="69">
        <v>8954</v>
      </c>
      <c r="AW53" s="70">
        <v>4301</v>
      </c>
      <c r="AX53" s="71">
        <v>8444</v>
      </c>
      <c r="AY53" s="81">
        <v>156.71</v>
      </c>
      <c r="AZ53" s="82">
        <v>148.26</v>
      </c>
      <c r="BA53" s="83">
        <v>148.66</v>
      </c>
      <c r="BB53" s="81">
        <v>301.45</v>
      </c>
      <c r="BC53" s="82">
        <v>279.39999999999998</v>
      </c>
      <c r="BD53" s="83">
        <v>281.03999999999996</v>
      </c>
      <c r="BE53" s="84">
        <f t="shared" si="126"/>
        <v>9.4667922328355534</v>
      </c>
      <c r="BF53" s="84">
        <f t="shared" si="127"/>
        <v>-5.6105689015849336E-2</v>
      </c>
      <c r="BG53" s="84">
        <f t="shared" si="128"/>
        <v>-0.20315695552723412</v>
      </c>
      <c r="BH53" s="85">
        <f t="shared" si="129"/>
        <v>5.0075908530221094</v>
      </c>
      <c r="BI53" s="84">
        <f t="shared" si="130"/>
        <v>5.7073907149383096E-2</v>
      </c>
      <c r="BJ53" s="86">
        <f t="shared" si="131"/>
        <v>-0.12364274277841591</v>
      </c>
      <c r="BK53" s="70">
        <v>417</v>
      </c>
      <c r="BL53" s="70">
        <v>444</v>
      </c>
      <c r="BM53" s="70">
        <v>432</v>
      </c>
      <c r="BN53" s="69">
        <v>46840</v>
      </c>
      <c r="BO53" s="70">
        <v>28962</v>
      </c>
      <c r="BP53" s="71">
        <v>56379</v>
      </c>
      <c r="BQ53" s="87">
        <f t="shared" si="117"/>
        <v>344.48298378828991</v>
      </c>
      <c r="BR53" s="87">
        <f t="shared" si="99"/>
        <v>115.05582751160333</v>
      </c>
      <c r="BS53" s="87">
        <f t="shared" si="118"/>
        <v>2.6717635686918015</v>
      </c>
      <c r="BT53" s="88">
        <f t="shared" si="119"/>
        <v>2300.0480984130741</v>
      </c>
      <c r="BU53" s="87">
        <f t="shared" si="100"/>
        <v>1099.8729811470478</v>
      </c>
      <c r="BV53" s="89">
        <f t="shared" si="120"/>
        <v>-1.634431231194867</v>
      </c>
      <c r="BW53" s="84">
        <f t="shared" si="121"/>
        <v>6.6768119374703936</v>
      </c>
      <c r="BX53" s="84">
        <f t="shared" si="122"/>
        <v>1.4456303426524348</v>
      </c>
      <c r="BY53" s="84">
        <f t="shared" si="123"/>
        <v>-5.697090372932756E-2</v>
      </c>
      <c r="BZ53" s="78">
        <f t="shared" si="132"/>
        <v>0.72103284223449982</v>
      </c>
      <c r="CA53" s="79">
        <f t="shared" si="133"/>
        <v>0.10044643842936707</v>
      </c>
      <c r="CB53" s="115">
        <f t="shared" si="134"/>
        <v>-3.7419325402748838E-3</v>
      </c>
      <c r="CC53" s="91"/>
      <c r="CD53" s="90"/>
      <c r="CE53" s="90"/>
    </row>
    <row r="54" spans="1:83" s="23" customFormat="1" ht="15" customHeight="1" x14ac:dyDescent="0.2">
      <c r="A54" s="68" t="s">
        <v>74</v>
      </c>
      <c r="B54" s="69">
        <v>7114.7610000000004</v>
      </c>
      <c r="C54" s="70">
        <v>4619.7619999999997</v>
      </c>
      <c r="D54" s="71">
        <v>10876.736000000001</v>
      </c>
      <c r="E54" s="69">
        <v>7780.9520000000002</v>
      </c>
      <c r="F54" s="70">
        <v>6358.6769999999997</v>
      </c>
      <c r="G54" s="71">
        <v>12894.937</v>
      </c>
      <c r="H54" s="72">
        <f t="shared" si="101"/>
        <v>0.84348888249706078</v>
      </c>
      <c r="I54" s="73">
        <f t="shared" si="3"/>
        <v>-7.0892930936565346E-2</v>
      </c>
      <c r="J54" s="74">
        <f t="shared" si="102"/>
        <v>0.11696007784162699</v>
      </c>
      <c r="K54" s="69">
        <v>5426.7820000000002</v>
      </c>
      <c r="L54" s="70">
        <v>4155.4129999999996</v>
      </c>
      <c r="M54" s="70">
        <v>8644.8649999999998</v>
      </c>
      <c r="N54" s="75">
        <f t="shared" si="124"/>
        <v>0.67040769567156477</v>
      </c>
      <c r="O54" s="76">
        <f t="shared" si="103"/>
        <v>-2.7036781559498957E-2</v>
      </c>
      <c r="P54" s="77">
        <f t="shared" si="104"/>
        <v>1.6904930866873502E-2</v>
      </c>
      <c r="Q54" s="69">
        <v>876.93</v>
      </c>
      <c r="R54" s="70">
        <v>516.61</v>
      </c>
      <c r="S54" s="71">
        <v>913.54300000000001</v>
      </c>
      <c r="T54" s="78">
        <f t="shared" si="105"/>
        <v>7.0845092147406377E-2</v>
      </c>
      <c r="U54" s="79">
        <f t="shared" si="106"/>
        <v>-4.1857055353310746E-2</v>
      </c>
      <c r="V54" s="80">
        <f t="shared" si="107"/>
        <v>-1.039979574358102E-2</v>
      </c>
      <c r="W54" s="69">
        <v>1130.48</v>
      </c>
      <c r="X54" s="70">
        <v>866.90800000000002</v>
      </c>
      <c r="Y54" s="71">
        <v>1779.69</v>
      </c>
      <c r="Z54" s="78">
        <f t="shared" si="108"/>
        <v>0.13801463318510204</v>
      </c>
      <c r="AA54" s="79">
        <f t="shared" si="109"/>
        <v>-7.2735012231297524E-3</v>
      </c>
      <c r="AB54" s="80">
        <f t="shared" si="110"/>
        <v>1.6799836974806248E-3</v>
      </c>
      <c r="AC54" s="69">
        <v>3916.4606699999999</v>
      </c>
      <c r="AD54" s="70">
        <v>4698.9249099999997</v>
      </c>
      <c r="AE54" s="70">
        <v>4410.0357800000002</v>
      </c>
      <c r="AF54" s="70">
        <f t="shared" si="111"/>
        <v>493.57511000000022</v>
      </c>
      <c r="AG54" s="71">
        <f t="shared" si="112"/>
        <v>-288.88912999999957</v>
      </c>
      <c r="AH54" s="69">
        <v>0</v>
      </c>
      <c r="AI54" s="70">
        <v>0</v>
      </c>
      <c r="AJ54" s="70">
        <v>106.953</v>
      </c>
      <c r="AK54" s="70">
        <f t="shared" si="97"/>
        <v>106.953</v>
      </c>
      <c r="AL54" s="71">
        <f t="shared" si="98"/>
        <v>106.953</v>
      </c>
      <c r="AM54" s="78">
        <f t="shared" si="125"/>
        <v>0.40545580769819178</v>
      </c>
      <c r="AN54" s="79">
        <f t="shared" si="113"/>
        <v>-0.14501393682309283</v>
      </c>
      <c r="AO54" s="80">
        <f t="shared" si="114"/>
        <v>-0.61167990405492456</v>
      </c>
      <c r="AP54" s="78">
        <f t="shared" si="22"/>
        <v>9.8331889272664143E-3</v>
      </c>
      <c r="AQ54" s="79">
        <f t="shared" si="115"/>
        <v>9.8331889272664143E-3</v>
      </c>
      <c r="AR54" s="80">
        <f t="shared" si="48"/>
        <v>9.8331889272664143E-3</v>
      </c>
      <c r="AS54" s="79">
        <f t="shared" si="24"/>
        <v>8.2941855396424201E-3</v>
      </c>
      <c r="AT54" s="79">
        <f t="shared" si="116"/>
        <v>8.2941855396424201E-3</v>
      </c>
      <c r="AU54" s="79">
        <f t="shared" si="26"/>
        <v>8.2941855396424201E-3</v>
      </c>
      <c r="AV54" s="92">
        <v>5467</v>
      </c>
      <c r="AW54" s="93">
        <v>2488</v>
      </c>
      <c r="AX54" s="94">
        <v>5140</v>
      </c>
      <c r="AY54" s="81">
        <v>103.91056910569105</v>
      </c>
      <c r="AZ54" s="82">
        <v>97</v>
      </c>
      <c r="BA54" s="83">
        <v>97</v>
      </c>
      <c r="BB54" s="81">
        <v>211.33333333333337</v>
      </c>
      <c r="BC54" s="82">
        <v>227</v>
      </c>
      <c r="BD54" s="83">
        <v>227</v>
      </c>
      <c r="BE54" s="84">
        <f t="shared" si="126"/>
        <v>8.8316151202749129</v>
      </c>
      <c r="BF54" s="84">
        <f t="shared" si="127"/>
        <v>6.2856807153874428E-2</v>
      </c>
      <c r="BG54" s="84">
        <f t="shared" si="128"/>
        <v>0.28178694158075501</v>
      </c>
      <c r="BH54" s="85">
        <f t="shared" si="129"/>
        <v>3.7738619676945668</v>
      </c>
      <c r="BI54" s="84">
        <f t="shared" si="130"/>
        <v>-0.53765222788902856</v>
      </c>
      <c r="BJ54" s="86">
        <f t="shared" si="131"/>
        <v>0.1204111600587372</v>
      </c>
      <c r="BK54" s="70">
        <v>220</v>
      </c>
      <c r="BL54" s="70">
        <v>272</v>
      </c>
      <c r="BM54" s="70">
        <v>259</v>
      </c>
      <c r="BN54" s="69">
        <v>26437</v>
      </c>
      <c r="BO54" s="70">
        <v>12758</v>
      </c>
      <c r="BP54" s="71">
        <v>26038</v>
      </c>
      <c r="BQ54" s="87">
        <f t="shared" si="117"/>
        <v>495.23530993163837</v>
      </c>
      <c r="BR54" s="87">
        <f t="shared" si="99"/>
        <v>200.91477431867168</v>
      </c>
      <c r="BS54" s="87">
        <f t="shared" si="118"/>
        <v>-3.1717287891642627</v>
      </c>
      <c r="BT54" s="88">
        <f t="shared" si="119"/>
        <v>2508.742607003891</v>
      </c>
      <c r="BU54" s="87">
        <f t="shared" si="100"/>
        <v>1085.4845129852336</v>
      </c>
      <c r="BV54" s="89">
        <f t="shared" si="120"/>
        <v>-46.995737047555849</v>
      </c>
      <c r="BW54" s="84">
        <f t="shared" si="121"/>
        <v>5.065758754863813</v>
      </c>
      <c r="BX54" s="84">
        <f t="shared" si="122"/>
        <v>0.23001703179814648</v>
      </c>
      <c r="BY54" s="84">
        <f t="shared" si="123"/>
        <v>-6.2054749959338018E-2</v>
      </c>
      <c r="BZ54" s="78">
        <f t="shared" si="132"/>
        <v>0.5554299366454063</v>
      </c>
      <c r="CA54" s="79">
        <f t="shared" si="133"/>
        <v>-0.10848267008488</v>
      </c>
      <c r="CB54" s="115">
        <f t="shared" si="134"/>
        <v>3.4269805926452013E-2</v>
      </c>
      <c r="CC54" s="91"/>
      <c r="CD54" s="90"/>
      <c r="CE54" s="90"/>
    </row>
    <row r="55" spans="1:83" s="23" customFormat="1" ht="14.25" customHeight="1" x14ac:dyDescent="0.2">
      <c r="A55" s="68" t="s">
        <v>75</v>
      </c>
      <c r="B55" s="69">
        <v>502.80900000000003</v>
      </c>
      <c r="C55" s="70">
        <v>248.29900000000001</v>
      </c>
      <c r="D55" s="71">
        <v>960.64200000000005</v>
      </c>
      <c r="E55" s="69">
        <v>755.08600000000001</v>
      </c>
      <c r="F55" s="70">
        <v>398.66399999999999</v>
      </c>
      <c r="G55" s="71">
        <v>832.96799999999996</v>
      </c>
      <c r="H55" s="72">
        <f t="shared" si="101"/>
        <v>1.1532759961967327</v>
      </c>
      <c r="I55" s="73">
        <f t="shared" si="3"/>
        <v>0.48737966120972454</v>
      </c>
      <c r="J55" s="74">
        <f>H55-IF(F55=0,"0",(C55/F55))</f>
        <v>0.53044825152954422</v>
      </c>
      <c r="K55" s="69">
        <v>422.57499999999999</v>
      </c>
      <c r="L55" s="70">
        <v>232.22200000000001</v>
      </c>
      <c r="M55" s="70">
        <v>508.303</v>
      </c>
      <c r="N55" s="75">
        <f t="shared" si="124"/>
        <v>0.61023112532534263</v>
      </c>
      <c r="O55" s="76">
        <f t="shared" si="103"/>
        <v>5.0592885442733215E-2</v>
      </c>
      <c r="P55" s="77">
        <f t="shared" si="104"/>
        <v>2.7730573482186438E-2</v>
      </c>
      <c r="Q55" s="69">
        <v>213.13</v>
      </c>
      <c r="R55" s="70">
        <v>100.03</v>
      </c>
      <c r="S55" s="71">
        <v>198.41399999999999</v>
      </c>
      <c r="T55" s="78">
        <f t="shared" si="105"/>
        <v>0.2382012274181001</v>
      </c>
      <c r="U55" s="79">
        <f t="shared" si="106"/>
        <v>-4.405801192682221E-2</v>
      </c>
      <c r="V55" s="80">
        <f t="shared" si="107"/>
        <v>-1.2711822167515846E-2</v>
      </c>
      <c r="W55" s="69">
        <v>6.44</v>
      </c>
      <c r="X55" s="70">
        <v>5.9969999999999999</v>
      </c>
      <c r="Y55" s="71">
        <v>9.8379999999999992</v>
      </c>
      <c r="Z55" s="78">
        <f t="shared" si="108"/>
        <v>1.1810777845007251E-2</v>
      </c>
      <c r="AA55" s="79">
        <f t="shared" si="109"/>
        <v>3.2819480163519717E-3</v>
      </c>
      <c r="AB55" s="80">
        <f t="shared" si="110"/>
        <v>-3.2319649158138921E-3</v>
      </c>
      <c r="AC55" s="69">
        <v>424.22500000000002</v>
      </c>
      <c r="AD55" s="70">
        <v>435.12799999999999</v>
      </c>
      <c r="AE55" s="70">
        <v>341.78800000000001</v>
      </c>
      <c r="AF55" s="70">
        <f t="shared" si="111"/>
        <v>-82.437000000000012</v>
      </c>
      <c r="AG55" s="71">
        <f t="shared" si="112"/>
        <v>-93.339999999999975</v>
      </c>
      <c r="AH55" s="69">
        <v>0</v>
      </c>
      <c r="AI55" s="70">
        <v>0</v>
      </c>
      <c r="AJ55" s="70">
        <v>0</v>
      </c>
      <c r="AK55" s="70">
        <f t="shared" si="97"/>
        <v>0</v>
      </c>
      <c r="AL55" s="71">
        <f t="shared" si="98"/>
        <v>0</v>
      </c>
      <c r="AM55" s="78">
        <f t="shared" si="125"/>
        <v>0.35579123128074763</v>
      </c>
      <c r="AN55" s="79">
        <f t="shared" si="113"/>
        <v>-0.48791880573131863</v>
      </c>
      <c r="AO55" s="80">
        <f t="shared" si="114"/>
        <v>-1.3966443403486184</v>
      </c>
      <c r="AP55" s="78">
        <f t="shared" si="22"/>
        <v>0</v>
      </c>
      <c r="AQ55" s="79">
        <f t="shared" si="115"/>
        <v>0</v>
      </c>
      <c r="AR55" s="80">
        <f t="shared" si="48"/>
        <v>0</v>
      </c>
      <c r="AS55" s="79">
        <f t="shared" si="24"/>
        <v>0</v>
      </c>
      <c r="AT55" s="79">
        <f t="shared" si="116"/>
        <v>0</v>
      </c>
      <c r="AU55" s="79">
        <f t="shared" si="26"/>
        <v>0</v>
      </c>
      <c r="AV55" s="69">
        <v>1137</v>
      </c>
      <c r="AW55" s="70">
        <v>489</v>
      </c>
      <c r="AX55" s="71">
        <v>927</v>
      </c>
      <c r="AY55" s="81">
        <v>8</v>
      </c>
      <c r="AZ55" s="82">
        <v>7</v>
      </c>
      <c r="BA55" s="83">
        <v>7</v>
      </c>
      <c r="BB55" s="81">
        <v>17</v>
      </c>
      <c r="BC55" s="82">
        <v>17</v>
      </c>
      <c r="BD55" s="83">
        <v>17</v>
      </c>
      <c r="BE55" s="84">
        <f t="shared" si="126"/>
        <v>22.071428571428569</v>
      </c>
      <c r="BF55" s="84">
        <f t="shared" si="127"/>
        <v>-1.6160714285714306</v>
      </c>
      <c r="BG55" s="84">
        <f t="shared" si="128"/>
        <v>-1.2142857142857189</v>
      </c>
      <c r="BH55" s="85">
        <f t="shared" si="129"/>
        <v>9.0882352941176467</v>
      </c>
      <c r="BI55" s="84">
        <f t="shared" si="130"/>
        <v>-2.0588235294117645</v>
      </c>
      <c r="BJ55" s="86">
        <f t="shared" si="131"/>
        <v>-0.5</v>
      </c>
      <c r="BK55" s="70">
        <v>136</v>
      </c>
      <c r="BL55" s="70">
        <v>136</v>
      </c>
      <c r="BM55" s="70">
        <v>136</v>
      </c>
      <c r="BN55" s="69">
        <v>11129</v>
      </c>
      <c r="BO55" s="70">
        <v>4457</v>
      </c>
      <c r="BP55" s="71">
        <v>8634</v>
      </c>
      <c r="BQ55" s="87">
        <f t="shared" si="117"/>
        <v>96.47533009034052</v>
      </c>
      <c r="BR55" s="87">
        <f t="shared" si="99"/>
        <v>28.626826181633533</v>
      </c>
      <c r="BS55" s="87">
        <f t="shared" si="118"/>
        <v>7.0286170546662987</v>
      </c>
      <c r="BT55" s="88">
        <f t="shared" si="119"/>
        <v>898.56310679611647</v>
      </c>
      <c r="BU55" s="87">
        <f>BT55-E55*1000/AV55</f>
        <v>234.45932491397048</v>
      </c>
      <c r="BV55" s="89">
        <f t="shared" si="120"/>
        <v>83.299303115134876</v>
      </c>
      <c r="BW55" s="84">
        <f t="shared" si="121"/>
        <v>9.3139158576051777</v>
      </c>
      <c r="BX55" s="84">
        <f t="shared" si="122"/>
        <v>-0.47412284072375854</v>
      </c>
      <c r="BY55" s="84">
        <f t="shared" si="123"/>
        <v>0.19939643020231479</v>
      </c>
      <c r="BZ55" s="78">
        <f t="shared" si="132"/>
        <v>0.35074748131296718</v>
      </c>
      <c r="CA55" s="79">
        <f t="shared" si="133"/>
        <v>-0.10135684107897303</v>
      </c>
      <c r="CB55" s="115">
        <f t="shared" si="134"/>
        <v>-1.3386505615137434E-2</v>
      </c>
      <c r="CC55" s="91"/>
      <c r="CD55" s="90"/>
      <c r="CE55" s="90"/>
    </row>
    <row r="56" spans="1:83" s="23" customFormat="1" ht="15" customHeight="1" x14ac:dyDescent="0.2">
      <c r="A56" s="68" t="s">
        <v>76</v>
      </c>
      <c r="B56" s="69">
        <v>1401.7950000000001</v>
      </c>
      <c r="C56" s="70">
        <v>946.37</v>
      </c>
      <c r="D56" s="71">
        <v>2115.8204000000001</v>
      </c>
      <c r="E56" s="69">
        <v>1297.3979999999999</v>
      </c>
      <c r="F56" s="70">
        <v>1028.009</v>
      </c>
      <c r="G56" s="71">
        <v>2157.3213999999998</v>
      </c>
      <c r="H56" s="72">
        <f t="shared" si="101"/>
        <v>0.98076271806324278</v>
      </c>
      <c r="I56" s="73">
        <f t="shared" si="3"/>
        <v>-9.9703723229251917E-2</v>
      </c>
      <c r="J56" s="74">
        <f t="shared" si="102"/>
        <v>6.0177392448389266E-2</v>
      </c>
      <c r="K56" s="69">
        <v>773.33299999999997</v>
      </c>
      <c r="L56" s="70">
        <v>689.68299999999999</v>
      </c>
      <c r="M56" s="70">
        <v>1441.9570000000001</v>
      </c>
      <c r="N56" s="75">
        <f t="shared" si="124"/>
        <v>0.6684015650148375</v>
      </c>
      <c r="O56" s="76">
        <f>N56-IF(E56=0,"0",(K56/E56))</f>
        <v>7.2336980361554559E-2</v>
      </c>
      <c r="P56" s="77">
        <f>N56-IF(F56=0,"0",(L56/F56))</f>
        <v>-2.49042133936761E-3</v>
      </c>
      <c r="Q56" s="69">
        <v>171.74</v>
      </c>
      <c r="R56" s="70">
        <v>127.337</v>
      </c>
      <c r="S56" s="71">
        <v>229.52799999999999</v>
      </c>
      <c r="T56" s="78">
        <f t="shared" si="105"/>
        <v>0.10639490249343468</v>
      </c>
      <c r="U56" s="79">
        <f t="shared" si="106"/>
        <v>-2.5977738746955706E-2</v>
      </c>
      <c r="V56" s="80">
        <f t="shared" si="107"/>
        <v>-1.7472690105462804E-2</v>
      </c>
      <c r="W56" s="69">
        <v>263.83</v>
      </c>
      <c r="X56" s="70">
        <v>180.30799999999999</v>
      </c>
      <c r="Y56" s="71">
        <v>388.65600000000001</v>
      </c>
      <c r="Z56" s="78">
        <f t="shared" si="108"/>
        <v>0.18015674437754153</v>
      </c>
      <c r="AA56" s="79">
        <f t="shared" si="109"/>
        <v>-2.319642866573432E-2</v>
      </c>
      <c r="AB56" s="80">
        <f>Z56-X56/F56</f>
        <v>4.7613927804251721E-3</v>
      </c>
      <c r="AC56" s="69">
        <v>204.483</v>
      </c>
      <c r="AD56" s="70">
        <v>291.39699999999999</v>
      </c>
      <c r="AE56" s="70">
        <v>451.12599999999998</v>
      </c>
      <c r="AF56" s="70">
        <f t="shared" si="111"/>
        <v>246.64299999999997</v>
      </c>
      <c r="AG56" s="71">
        <f t="shared" si="112"/>
        <v>159.72899999999998</v>
      </c>
      <c r="AH56" s="69">
        <v>0</v>
      </c>
      <c r="AI56" s="70">
        <v>0</v>
      </c>
      <c r="AJ56" s="70">
        <v>0</v>
      </c>
      <c r="AK56" s="70">
        <f t="shared" si="97"/>
        <v>0</v>
      </c>
      <c r="AL56" s="71">
        <f t="shared" si="98"/>
        <v>0</v>
      </c>
      <c r="AM56" s="78">
        <f t="shared" si="125"/>
        <v>0.21321563966393364</v>
      </c>
      <c r="AN56" s="79">
        <f t="shared" si="113"/>
        <v>6.7343383021557263E-2</v>
      </c>
      <c r="AO56" s="80">
        <f t="shared" si="114"/>
        <v>-9.4694585723599789E-2</v>
      </c>
      <c r="AP56" s="78">
        <f t="shared" si="22"/>
        <v>0</v>
      </c>
      <c r="AQ56" s="79">
        <f t="shared" si="115"/>
        <v>0</v>
      </c>
      <c r="AR56" s="80">
        <f t="shared" si="48"/>
        <v>0</v>
      </c>
      <c r="AS56" s="79">
        <f t="shared" si="24"/>
        <v>0</v>
      </c>
      <c r="AT56" s="79">
        <f t="shared" si="116"/>
        <v>0</v>
      </c>
      <c r="AU56" s="79">
        <f t="shared" si="26"/>
        <v>0</v>
      </c>
      <c r="AV56" s="69">
        <v>901</v>
      </c>
      <c r="AW56" s="70">
        <v>456</v>
      </c>
      <c r="AX56" s="71">
        <v>813</v>
      </c>
      <c r="AY56" s="81">
        <v>15</v>
      </c>
      <c r="AZ56" s="82">
        <v>16</v>
      </c>
      <c r="BA56" s="83">
        <v>16</v>
      </c>
      <c r="BB56" s="81">
        <v>29</v>
      </c>
      <c r="BC56" s="82">
        <v>28</v>
      </c>
      <c r="BD56" s="83">
        <v>28</v>
      </c>
      <c r="BE56" s="84">
        <f t="shared" si="126"/>
        <v>8.46875</v>
      </c>
      <c r="BF56" s="84">
        <f t="shared" si="127"/>
        <v>-1.5423611111111111</v>
      </c>
      <c r="BG56" s="84">
        <f t="shared" si="128"/>
        <v>-1.03125</v>
      </c>
      <c r="BH56" s="85">
        <f t="shared" si="129"/>
        <v>4.8392857142857144</v>
      </c>
      <c r="BI56" s="84">
        <f t="shared" si="130"/>
        <v>-0.33887520525451542</v>
      </c>
      <c r="BJ56" s="86">
        <f t="shared" si="131"/>
        <v>-0.58928571428571352</v>
      </c>
      <c r="BK56" s="70">
        <v>100</v>
      </c>
      <c r="BL56" s="70">
        <v>100</v>
      </c>
      <c r="BM56" s="70">
        <v>100</v>
      </c>
      <c r="BN56" s="69">
        <v>18190</v>
      </c>
      <c r="BO56" s="70">
        <v>6659</v>
      </c>
      <c r="BP56" s="71">
        <v>13727</v>
      </c>
      <c r="BQ56" s="87">
        <f t="shared" si="117"/>
        <v>157.15898594011801</v>
      </c>
      <c r="BR56" s="87">
        <f t="shared" si="99"/>
        <v>85.834192097347255</v>
      </c>
      <c r="BS56" s="87">
        <f t="shared" si="118"/>
        <v>2.7801002215416588</v>
      </c>
      <c r="BT56" s="88">
        <f t="shared" si="119"/>
        <v>2653.5318573185732</v>
      </c>
      <c r="BU56" s="87">
        <f t="shared" si="100"/>
        <v>1213.5784721909372</v>
      </c>
      <c r="BV56" s="89">
        <f t="shared" si="120"/>
        <v>399.12615556418723</v>
      </c>
      <c r="BW56" s="84">
        <f t="shared" si="121"/>
        <v>16.884378843788436</v>
      </c>
      <c r="BX56" s="84">
        <f t="shared" si="122"/>
        <v>-3.3043004014945829</v>
      </c>
      <c r="BY56" s="84">
        <f t="shared" si="123"/>
        <v>2.2813086683498405</v>
      </c>
      <c r="BZ56" s="78">
        <f t="shared" si="132"/>
        <v>0.75839779005524866</v>
      </c>
      <c r="CA56" s="79">
        <f t="shared" si="133"/>
        <v>-0.24657458563535906</v>
      </c>
      <c r="CB56" s="115">
        <f t="shared" si="134"/>
        <v>1.8508901166359726E-2</v>
      </c>
      <c r="CC56" s="91"/>
      <c r="CD56" s="90"/>
      <c r="CE56" s="90"/>
    </row>
    <row r="57" spans="1:83" s="23" customFormat="1" ht="15" customHeight="1" x14ac:dyDescent="0.2">
      <c r="A57" s="68" t="s">
        <v>77</v>
      </c>
      <c r="B57" s="69">
        <v>884.94500000000005</v>
      </c>
      <c r="C57" s="70">
        <v>783.726</v>
      </c>
      <c r="D57" s="71">
        <v>1486.6690000000001</v>
      </c>
      <c r="E57" s="69">
        <v>907.46199999999999</v>
      </c>
      <c r="F57" s="70">
        <v>749.40800000000002</v>
      </c>
      <c r="G57" s="71">
        <v>1552.4179999999999</v>
      </c>
      <c r="H57" s="72">
        <f t="shared" si="101"/>
        <v>0.95764736044029386</v>
      </c>
      <c r="I57" s="73">
        <f t="shared" si="3"/>
        <v>-1.7539479339223174E-2</v>
      </c>
      <c r="J57" s="74">
        <f t="shared" si="102"/>
        <v>-8.8146119212978991E-2</v>
      </c>
      <c r="K57" s="69">
        <v>492.79</v>
      </c>
      <c r="L57" s="70">
        <v>341.26900000000001</v>
      </c>
      <c r="M57" s="70">
        <v>827.452</v>
      </c>
      <c r="N57" s="75">
        <f t="shared" si="124"/>
        <v>0.53300850672950206</v>
      </c>
      <c r="O57" s="76">
        <f t="shared" si="103"/>
        <v>-1.0033515966765161E-2</v>
      </c>
      <c r="P57" s="77">
        <f t="shared" si="104"/>
        <v>7.7623723006883694E-2</v>
      </c>
      <c r="Q57" s="69">
        <v>151.53</v>
      </c>
      <c r="R57" s="70">
        <v>102.92</v>
      </c>
      <c r="S57" s="71">
        <v>218.98599999999999</v>
      </c>
      <c r="T57" s="78">
        <f t="shared" si="105"/>
        <v>0.14106123479629842</v>
      </c>
      <c r="U57" s="79">
        <f t="shared" si="106"/>
        <v>-2.5920963907338751E-2</v>
      </c>
      <c r="V57" s="80">
        <f t="shared" si="107"/>
        <v>3.7261649811910214E-3</v>
      </c>
      <c r="W57" s="69">
        <v>112.771</v>
      </c>
      <c r="X57" s="70">
        <v>203.999</v>
      </c>
      <c r="Y57" s="71">
        <v>434.995</v>
      </c>
      <c r="Z57" s="78">
        <f t="shared" si="108"/>
        <v>0.28020481597095631</v>
      </c>
      <c r="AA57" s="79">
        <f t="shared" si="109"/>
        <v>0.15593404760820392</v>
      </c>
      <c r="AB57" s="80">
        <f t="shared" si="110"/>
        <v>7.9912820882115376E-3</v>
      </c>
      <c r="AC57" s="69">
        <v>449.32900000000001</v>
      </c>
      <c r="AD57" s="70">
        <v>484.15492999999998</v>
      </c>
      <c r="AE57" s="70">
        <v>509.59917000000002</v>
      </c>
      <c r="AF57" s="70">
        <f t="shared" si="111"/>
        <v>60.270170000000007</v>
      </c>
      <c r="AG57" s="71">
        <f t="shared" si="112"/>
        <v>25.444240000000036</v>
      </c>
      <c r="AH57" s="69">
        <v>170.49100000000001</v>
      </c>
      <c r="AI57" s="70">
        <v>89.744</v>
      </c>
      <c r="AJ57" s="70">
        <v>93.444000000000003</v>
      </c>
      <c r="AK57" s="70">
        <f t="shared" si="97"/>
        <v>-77.047000000000011</v>
      </c>
      <c r="AL57" s="71">
        <f>AJ57-AI57</f>
        <v>3.7000000000000028</v>
      </c>
      <c r="AM57" s="78">
        <f t="shared" si="125"/>
        <v>0.34277917276811448</v>
      </c>
      <c r="AN57" s="79">
        <f t="shared" si="113"/>
        <v>-0.16496876636934604</v>
      </c>
      <c r="AO57" s="80">
        <f t="shared" si="114"/>
        <v>-0.27498128177849995</v>
      </c>
      <c r="AP57" s="78">
        <f t="shared" si="22"/>
        <v>6.2854609869446396E-2</v>
      </c>
      <c r="AQ57" s="79">
        <f t="shared" si="115"/>
        <v>-0.12980256091517867</v>
      </c>
      <c r="AR57" s="80">
        <f t="shared" si="48"/>
        <v>-5.1654797755157106E-2</v>
      </c>
      <c r="AS57" s="79">
        <f t="shared" si="24"/>
        <v>6.0192551232979785E-2</v>
      </c>
      <c r="AT57" s="79">
        <f t="shared" si="116"/>
        <v>-0.1276841863053414</v>
      </c>
      <c r="AU57" s="79">
        <f t="shared" si="26"/>
        <v>-5.9560640619789329E-2</v>
      </c>
      <c r="AV57" s="69">
        <v>715</v>
      </c>
      <c r="AW57" s="70">
        <v>271</v>
      </c>
      <c r="AX57" s="94">
        <v>553</v>
      </c>
      <c r="AY57" s="81">
        <v>9.5</v>
      </c>
      <c r="AZ57" s="82">
        <v>11</v>
      </c>
      <c r="BA57" s="83">
        <v>11</v>
      </c>
      <c r="BB57" s="81">
        <v>15.5</v>
      </c>
      <c r="BC57" s="82">
        <v>19</v>
      </c>
      <c r="BD57" s="83">
        <v>20</v>
      </c>
      <c r="BE57" s="84">
        <f t="shared" si="126"/>
        <v>8.3787878787878789</v>
      </c>
      <c r="BF57" s="84">
        <f t="shared" si="127"/>
        <v>-4.1650717703349276</v>
      </c>
      <c r="BG57" s="84">
        <f t="shared" si="128"/>
        <v>0.16666666666666607</v>
      </c>
      <c r="BH57" s="85">
        <f t="shared" si="129"/>
        <v>4.6083333333333334</v>
      </c>
      <c r="BI57" s="84">
        <f t="shared" si="130"/>
        <v>-3.0798387096774196</v>
      </c>
      <c r="BJ57" s="86">
        <f t="shared" si="131"/>
        <v>-0.14605263157894743</v>
      </c>
      <c r="BK57" s="70">
        <v>65</v>
      </c>
      <c r="BL57" s="70">
        <v>65</v>
      </c>
      <c r="BM57" s="70">
        <v>65</v>
      </c>
      <c r="BN57" s="69">
        <v>5639</v>
      </c>
      <c r="BO57" s="70">
        <v>2390</v>
      </c>
      <c r="BP57" s="71">
        <v>5480</v>
      </c>
      <c r="BQ57" s="87">
        <f t="shared" si="117"/>
        <v>283.28795620437955</v>
      </c>
      <c r="BR57" s="87">
        <f t="shared" si="99"/>
        <v>122.3619054861671</v>
      </c>
      <c r="BS57" s="87">
        <f t="shared" si="118"/>
        <v>-30.271876431603687</v>
      </c>
      <c r="BT57" s="88">
        <f t="shared" si="119"/>
        <v>2807.2658227848101</v>
      </c>
      <c r="BU57" s="87">
        <f t="shared" si="100"/>
        <v>1538.0882004071877</v>
      </c>
      <c r="BV57" s="89">
        <f t="shared" si="120"/>
        <v>41.92264935307594</v>
      </c>
      <c r="BW57" s="84">
        <f t="shared" si="121"/>
        <v>9.9095840867992759</v>
      </c>
      <c r="BX57" s="84">
        <f t="shared" si="122"/>
        <v>2.0228708000859896</v>
      </c>
      <c r="BY57" s="84">
        <f t="shared" si="123"/>
        <v>1.0903958949173571</v>
      </c>
      <c r="BZ57" s="78">
        <f t="shared" si="132"/>
        <v>0.46578835529111773</v>
      </c>
      <c r="CA57" s="79">
        <f t="shared" si="133"/>
        <v>-1.3514662133446653E-2</v>
      </c>
      <c r="CB57" s="115">
        <f t="shared" si="134"/>
        <v>5.7241346744109189E-2</v>
      </c>
      <c r="CC57" s="91"/>
      <c r="CD57" s="90"/>
      <c r="CE57" s="90"/>
    </row>
    <row r="58" spans="1:83" s="23" customFormat="1" ht="15" customHeight="1" x14ac:dyDescent="0.2">
      <c r="A58" s="68" t="s">
        <v>78</v>
      </c>
      <c r="B58" s="69">
        <v>1137.575</v>
      </c>
      <c r="C58" s="70">
        <v>907.30669999999998</v>
      </c>
      <c r="D58" s="71">
        <v>1927.9545000000001</v>
      </c>
      <c r="E58" s="69">
        <v>1053.8589999999999</v>
      </c>
      <c r="F58" s="70">
        <v>847.44600000000003</v>
      </c>
      <c r="G58" s="71">
        <v>1793.5205000000001</v>
      </c>
      <c r="H58" s="72">
        <f t="shared" si="101"/>
        <v>1.0749553740813109</v>
      </c>
      <c r="I58" s="73">
        <f t="shared" si="3"/>
        <v>-4.4821977380691269E-3</v>
      </c>
      <c r="J58" s="74">
        <f t="shared" si="102"/>
        <v>4.3187789472256544E-3</v>
      </c>
      <c r="K58" s="69">
        <v>763.70799999999997</v>
      </c>
      <c r="L58" s="70">
        <v>630.09799999999996</v>
      </c>
      <c r="M58" s="70">
        <v>1292.798</v>
      </c>
      <c r="N58" s="75">
        <f t="shared" si="124"/>
        <v>0.72081584793706011</v>
      </c>
      <c r="O58" s="76">
        <f t="shared" si="103"/>
        <v>-3.8617417594742909E-3</v>
      </c>
      <c r="P58" s="77">
        <f t="shared" si="104"/>
        <v>-2.2709993237480686E-2</v>
      </c>
      <c r="Q58" s="69">
        <v>165.23</v>
      </c>
      <c r="R58" s="70">
        <v>88.620999999999995</v>
      </c>
      <c r="S58" s="71">
        <v>196.721</v>
      </c>
      <c r="T58" s="78">
        <f t="shared" si="105"/>
        <v>0.10968427737514012</v>
      </c>
      <c r="U58" s="79">
        <f t="shared" si="106"/>
        <v>-4.710140268262851E-2</v>
      </c>
      <c r="V58" s="80">
        <f t="shared" si="107"/>
        <v>5.1100626169136437E-3</v>
      </c>
      <c r="W58" s="69">
        <v>75.361999999999995</v>
      </c>
      <c r="X58" s="70">
        <v>105.876</v>
      </c>
      <c r="Y58" s="71">
        <v>233.23699999999999</v>
      </c>
      <c r="Z58" s="78">
        <f t="shared" si="108"/>
        <v>0.13004423423094411</v>
      </c>
      <c r="AA58" s="79">
        <f t="shared" si="109"/>
        <v>5.8533719067150852E-2</v>
      </c>
      <c r="AB58" s="80">
        <f t="shared" si="110"/>
        <v>5.1088401173368658E-3</v>
      </c>
      <c r="AC58" s="69">
        <v>618.20909999999992</v>
      </c>
      <c r="AD58" s="70">
        <v>1240.8649700000001</v>
      </c>
      <c r="AE58" s="70">
        <v>1034.9381899999998</v>
      </c>
      <c r="AF58" s="70">
        <f t="shared" si="111"/>
        <v>416.72908999999993</v>
      </c>
      <c r="AG58" s="71">
        <f t="shared" si="112"/>
        <v>-205.92678000000024</v>
      </c>
      <c r="AH58" s="69">
        <v>0</v>
      </c>
      <c r="AI58" s="70">
        <v>0</v>
      </c>
      <c r="AJ58" s="70">
        <v>0</v>
      </c>
      <c r="AK58" s="70">
        <f t="shared" si="97"/>
        <v>0</v>
      </c>
      <c r="AL58" s="71">
        <f t="shared" si="98"/>
        <v>0</v>
      </c>
      <c r="AM58" s="78">
        <f t="shared" si="125"/>
        <v>0.53680633541922274</v>
      </c>
      <c r="AN58" s="79">
        <f t="shared" si="113"/>
        <v>-6.6383605348900865E-3</v>
      </c>
      <c r="AO58" s="80">
        <f t="shared" si="114"/>
        <v>-0.83082929429672681</v>
      </c>
      <c r="AP58" s="78">
        <f t="shared" si="22"/>
        <v>0</v>
      </c>
      <c r="AQ58" s="79">
        <f t="shared" si="115"/>
        <v>0</v>
      </c>
      <c r="AR58" s="80">
        <f t="shared" si="48"/>
        <v>0</v>
      </c>
      <c r="AS58" s="79">
        <f t="shared" si="24"/>
        <v>0</v>
      </c>
      <c r="AT58" s="79">
        <f t="shared" si="116"/>
        <v>0</v>
      </c>
      <c r="AU58" s="79">
        <f t="shared" si="26"/>
        <v>0</v>
      </c>
      <c r="AV58" s="69">
        <v>1026</v>
      </c>
      <c r="AW58" s="70">
        <v>477</v>
      </c>
      <c r="AX58" s="71">
        <v>967</v>
      </c>
      <c r="AY58" s="81">
        <v>13.66</v>
      </c>
      <c r="AZ58" s="82">
        <v>13</v>
      </c>
      <c r="BA58" s="83">
        <v>13</v>
      </c>
      <c r="BB58" s="81">
        <v>29.5</v>
      </c>
      <c r="BC58" s="82">
        <v>29</v>
      </c>
      <c r="BD58" s="83">
        <v>28</v>
      </c>
      <c r="BE58" s="84">
        <f t="shared" si="126"/>
        <v>12.397435897435898</v>
      </c>
      <c r="BF58" s="84">
        <f t="shared" si="127"/>
        <v>-0.12086571310582883</v>
      </c>
      <c r="BG58" s="84">
        <f t="shared" si="128"/>
        <v>0.16666666666666607</v>
      </c>
      <c r="BH58" s="85">
        <f t="shared" si="129"/>
        <v>5.7559523809523805</v>
      </c>
      <c r="BI58" s="84">
        <f t="shared" si="130"/>
        <v>-4.0657788539145479E-2</v>
      </c>
      <c r="BJ58" s="86">
        <f t="shared" si="131"/>
        <v>0.27319376026272568</v>
      </c>
      <c r="BK58" s="70">
        <v>85</v>
      </c>
      <c r="BL58" s="70">
        <v>85</v>
      </c>
      <c r="BM58" s="70">
        <v>85</v>
      </c>
      <c r="BN58" s="69">
        <v>8984</v>
      </c>
      <c r="BO58" s="70">
        <v>3755</v>
      </c>
      <c r="BP58" s="71">
        <v>8384</v>
      </c>
      <c r="BQ58" s="87">
        <f>G58*1000/BP58</f>
        <v>213.92181536259542</v>
      </c>
      <c r="BR58" s="87">
        <f t="shared" si="99"/>
        <v>96.617830500618581</v>
      </c>
      <c r="BS58" s="87">
        <f t="shared" si="118"/>
        <v>-11.762871721292726</v>
      </c>
      <c r="BT58" s="88">
        <f t="shared" si="119"/>
        <v>1854.7264736297827</v>
      </c>
      <c r="BU58" s="87">
        <f t="shared" si="100"/>
        <v>827.57345218728756</v>
      </c>
      <c r="BV58" s="89">
        <f t="shared" si="120"/>
        <v>78.110121428524963</v>
      </c>
      <c r="BW58" s="84">
        <f t="shared" si="121"/>
        <v>8.6701137538779722</v>
      </c>
      <c r="BX58" s="84">
        <f t="shared" si="122"/>
        <v>-8.6221528773100076E-2</v>
      </c>
      <c r="BY58" s="84">
        <f t="shared" si="123"/>
        <v>0.79799635345868491</v>
      </c>
      <c r="BZ58" s="78">
        <f t="shared" si="132"/>
        <v>0.54494637634059151</v>
      </c>
      <c r="CA58" s="79">
        <f t="shared" si="133"/>
        <v>-3.8999025024374356E-2</v>
      </c>
      <c r="CB58" s="115">
        <f t="shared" si="134"/>
        <v>5.4096703137977098E-2</v>
      </c>
      <c r="CC58" s="91"/>
      <c r="CD58" s="90"/>
      <c r="CE58" s="90"/>
    </row>
    <row r="59" spans="1:83" s="23" customFormat="1" ht="12.75" customHeight="1" x14ac:dyDescent="0.2">
      <c r="A59" s="68" t="s">
        <v>79</v>
      </c>
      <c r="B59" s="69">
        <v>371.34300000000002</v>
      </c>
      <c r="C59" s="70">
        <v>212.26499999999999</v>
      </c>
      <c r="D59" s="71">
        <v>628.23199999999997</v>
      </c>
      <c r="E59" s="69">
        <v>533.16099999999994</v>
      </c>
      <c r="F59" s="70">
        <v>290.51726000000002</v>
      </c>
      <c r="G59" s="71">
        <v>597.00626</v>
      </c>
      <c r="H59" s="72">
        <f t="shared" si="101"/>
        <v>1.0523038736645742</v>
      </c>
      <c r="I59" s="73">
        <f t="shared" si="3"/>
        <v>0.35581069430599388</v>
      </c>
      <c r="J59" s="74">
        <f t="shared" si="102"/>
        <v>0.32165881663766993</v>
      </c>
      <c r="K59" s="69">
        <v>353.916</v>
      </c>
      <c r="L59" s="70">
        <v>215.23026000000002</v>
      </c>
      <c r="M59" s="70">
        <v>455.10826000000003</v>
      </c>
      <c r="N59" s="75">
        <f t="shared" si="124"/>
        <v>0.76231740015590466</v>
      </c>
      <c r="O59" s="76">
        <f t="shared" si="103"/>
        <v>9.8510407521409604E-2</v>
      </c>
      <c r="P59" s="77">
        <f t="shared" si="104"/>
        <v>2.1465514109616057E-2</v>
      </c>
      <c r="Q59" s="69">
        <v>109.75</v>
      </c>
      <c r="R59" s="70">
        <v>47.228999999999999</v>
      </c>
      <c r="S59" s="71">
        <v>96.111000000000004</v>
      </c>
      <c r="T59" s="78">
        <f t="shared" si="105"/>
        <v>0.16098826166412394</v>
      </c>
      <c r="U59" s="79">
        <f t="shared" si="106"/>
        <v>-4.4859502894799175E-2</v>
      </c>
      <c r="V59" s="80">
        <f t="shared" si="107"/>
        <v>-1.5803926044726802E-3</v>
      </c>
      <c r="W59" s="69">
        <v>4.8099999999999996</v>
      </c>
      <c r="X59" s="70">
        <v>0.92500000000000004</v>
      </c>
      <c r="Y59" s="71">
        <v>4.0860000000000003</v>
      </c>
      <c r="Z59" s="78">
        <f t="shared" si="108"/>
        <v>6.8441493394055877E-3</v>
      </c>
      <c r="AA59" s="79">
        <f t="shared" si="109"/>
        <v>-2.1775157861381039E-3</v>
      </c>
      <c r="AB59" s="80">
        <f t="shared" si="110"/>
        <v>3.660173282354795E-3</v>
      </c>
      <c r="AC59" s="69">
        <v>105.194</v>
      </c>
      <c r="AD59" s="70">
        <v>106.75</v>
      </c>
      <c r="AE59" s="70">
        <v>121.38800000000001</v>
      </c>
      <c r="AF59" s="70">
        <f t="shared" si="111"/>
        <v>16.194000000000003</v>
      </c>
      <c r="AG59" s="71">
        <f t="shared" si="112"/>
        <v>14.638000000000005</v>
      </c>
      <c r="AH59" s="69">
        <v>0</v>
      </c>
      <c r="AI59" s="70">
        <v>0</v>
      </c>
      <c r="AJ59" s="70">
        <v>0</v>
      </c>
      <c r="AK59" s="70">
        <f t="shared" si="97"/>
        <v>0</v>
      </c>
      <c r="AL59" s="71">
        <f t="shared" si="98"/>
        <v>0</v>
      </c>
      <c r="AM59" s="78">
        <f t="shared" si="125"/>
        <v>0.19322161239796765</v>
      </c>
      <c r="AN59" s="79">
        <f t="shared" si="113"/>
        <v>-9.005826631255065E-2</v>
      </c>
      <c r="AO59" s="80">
        <f t="shared" si="114"/>
        <v>-0.30968748707674565</v>
      </c>
      <c r="AP59" s="78">
        <f t="shared" si="22"/>
        <v>0</v>
      </c>
      <c r="AQ59" s="79">
        <f t="shared" si="115"/>
        <v>0</v>
      </c>
      <c r="AR59" s="80">
        <f t="shared" si="48"/>
        <v>0</v>
      </c>
      <c r="AS59" s="79">
        <f t="shared" si="24"/>
        <v>0</v>
      </c>
      <c r="AT59" s="79">
        <f t="shared" si="116"/>
        <v>0</v>
      </c>
      <c r="AU59" s="79">
        <f t="shared" si="26"/>
        <v>0</v>
      </c>
      <c r="AV59" s="69">
        <v>399</v>
      </c>
      <c r="AW59" s="70">
        <v>235</v>
      </c>
      <c r="AX59" s="71">
        <v>648</v>
      </c>
      <c r="AY59" s="81">
        <v>9</v>
      </c>
      <c r="AZ59" s="82">
        <v>9</v>
      </c>
      <c r="BA59" s="83">
        <v>10</v>
      </c>
      <c r="BB59" s="81">
        <v>19</v>
      </c>
      <c r="BC59" s="82">
        <v>20</v>
      </c>
      <c r="BD59" s="83">
        <v>20</v>
      </c>
      <c r="BE59" s="84">
        <f t="shared" si="126"/>
        <v>10.799999999999999</v>
      </c>
      <c r="BF59" s="84">
        <f t="shared" si="127"/>
        <v>3.4111111111111097</v>
      </c>
      <c r="BG59" s="84">
        <f t="shared" si="128"/>
        <v>2.0962962962962948</v>
      </c>
      <c r="BH59" s="85">
        <f t="shared" si="129"/>
        <v>5.3999999999999995</v>
      </c>
      <c r="BI59" s="84">
        <f t="shared" si="130"/>
        <v>1.8999999999999995</v>
      </c>
      <c r="BJ59" s="86">
        <f t="shared" si="131"/>
        <v>1.4833333333333329</v>
      </c>
      <c r="BK59" s="70">
        <v>155</v>
      </c>
      <c r="BL59" s="70">
        <v>155</v>
      </c>
      <c r="BM59" s="70">
        <v>155</v>
      </c>
      <c r="BN59" s="69">
        <v>8648</v>
      </c>
      <c r="BO59" s="70">
        <v>4773</v>
      </c>
      <c r="BP59" s="71">
        <v>14348</v>
      </c>
      <c r="BQ59" s="87">
        <f t="shared" si="117"/>
        <v>41.609022860328963</v>
      </c>
      <c r="BR59" s="87">
        <f t="shared" si="99"/>
        <v>-20.042341617006834</v>
      </c>
      <c r="BS59" s="87">
        <f t="shared" si="118"/>
        <v>-19.257782084150399</v>
      </c>
      <c r="BT59" s="88">
        <f>G59*1000/AX59</f>
        <v>921.30595679012345</v>
      </c>
      <c r="BU59" s="87">
        <f t="shared" ref="BU59:BU60" si="146">BT59-E59*1000/AV59</f>
        <v>-414.93715097930021</v>
      </c>
      <c r="BV59" s="110">
        <f t="shared" ref="BV59:BV60" si="147">BT59-F59*1000/AW59</f>
        <v>-314.93770278434476</v>
      </c>
      <c r="BW59" s="84">
        <f t="shared" si="121"/>
        <v>22.141975308641975</v>
      </c>
      <c r="BX59" s="84">
        <f t="shared" si="122"/>
        <v>0.46778984498282838</v>
      </c>
      <c r="BY59" s="84">
        <f t="shared" si="123"/>
        <v>1.8313370107696336</v>
      </c>
      <c r="BZ59" s="78">
        <f t="shared" si="132"/>
        <v>0.51142398859383353</v>
      </c>
      <c r="CA59" s="79">
        <f t="shared" si="133"/>
        <v>0.20317234004633755</v>
      </c>
      <c r="CB59" s="115">
        <f t="shared" si="134"/>
        <v>0.16927345095942492</v>
      </c>
      <c r="CC59" s="91"/>
      <c r="CD59" s="90"/>
      <c r="CE59" s="90"/>
    </row>
    <row r="60" spans="1:83" s="23" customFormat="1" ht="15" customHeight="1" x14ac:dyDescent="0.2">
      <c r="A60" s="68" t="s">
        <v>80</v>
      </c>
      <c r="B60" s="69">
        <v>661.90300000000002</v>
      </c>
      <c r="C60" s="70">
        <v>373.75099999999998</v>
      </c>
      <c r="D60" s="71">
        <v>752.28700000000003</v>
      </c>
      <c r="E60" s="69">
        <v>637.03599999999994</v>
      </c>
      <c r="F60" s="70">
        <v>358.97699999999998</v>
      </c>
      <c r="G60" s="71">
        <v>722.19399999999996</v>
      </c>
      <c r="H60" s="72">
        <f t="shared" si="101"/>
        <v>1.0416688590600311</v>
      </c>
      <c r="I60" s="73">
        <f t="shared" si="3"/>
        <v>2.6333885371720989E-3</v>
      </c>
      <c r="J60" s="74">
        <f t="shared" si="102"/>
        <v>5.1301899228306524E-4</v>
      </c>
      <c r="K60" s="69">
        <v>345.62099999999998</v>
      </c>
      <c r="L60" s="70">
        <v>217.69200000000001</v>
      </c>
      <c r="M60" s="70">
        <v>431.75</v>
      </c>
      <c r="N60" s="75">
        <f t="shared" si="124"/>
        <v>0.59783105370579104</v>
      </c>
      <c r="O60" s="76">
        <f t="shared" si="103"/>
        <v>5.5285577468969227E-2</v>
      </c>
      <c r="P60" s="77">
        <f t="shared" si="104"/>
        <v>-8.5921990374210333E-3</v>
      </c>
      <c r="Q60" s="69">
        <v>211.19</v>
      </c>
      <c r="R60" s="70">
        <v>98.620999999999995</v>
      </c>
      <c r="S60" s="71">
        <v>187.71</v>
      </c>
      <c r="T60" s="78">
        <f t="shared" si="105"/>
        <v>0.2599163105758287</v>
      </c>
      <c r="U60" s="79">
        <f t="shared" si="106"/>
        <v>-7.1603415153957406E-2</v>
      </c>
      <c r="V60" s="80">
        <f t="shared" si="107"/>
        <v>-1.4811596783138592E-2</v>
      </c>
      <c r="W60" s="69">
        <v>12.374000000000001</v>
      </c>
      <c r="X60" s="70">
        <v>11.284000000000001</v>
      </c>
      <c r="Y60" s="71">
        <v>25.617999999999999</v>
      </c>
      <c r="Z60" s="78">
        <f t="shared" si="108"/>
        <v>3.5472463077787959E-2</v>
      </c>
      <c r="AA60" s="79">
        <f t="shared" si="109"/>
        <v>1.6048129131197811E-2</v>
      </c>
      <c r="AB60" s="80">
        <f t="shared" si="110"/>
        <v>4.0386943405150907E-3</v>
      </c>
      <c r="AC60" s="69">
        <v>78.796999999999997</v>
      </c>
      <c r="AD60" s="70">
        <v>124.664</v>
      </c>
      <c r="AE60" s="70">
        <v>88.361999999999995</v>
      </c>
      <c r="AF60" s="70">
        <f t="shared" si="111"/>
        <v>9.5649999999999977</v>
      </c>
      <c r="AG60" s="71">
        <f t="shared" si="112"/>
        <v>-36.302000000000007</v>
      </c>
      <c r="AH60" s="69">
        <v>0</v>
      </c>
      <c r="AI60" s="70">
        <v>0</v>
      </c>
      <c r="AJ60" s="70">
        <v>0</v>
      </c>
      <c r="AK60" s="70">
        <f t="shared" si="97"/>
        <v>0</v>
      </c>
      <c r="AL60" s="71">
        <f t="shared" si="98"/>
        <v>0</v>
      </c>
      <c r="AM60" s="78">
        <f t="shared" si="125"/>
        <v>0.11745783191787176</v>
      </c>
      <c r="AN60" s="79">
        <f t="shared" si="113"/>
        <v>-1.5883123056776027E-3</v>
      </c>
      <c r="AO60" s="80">
        <f t="shared" si="114"/>
        <v>-0.21609043952488025</v>
      </c>
      <c r="AP60" s="78">
        <f t="shared" si="22"/>
        <v>0</v>
      </c>
      <c r="AQ60" s="79">
        <f t="shared" si="115"/>
        <v>0</v>
      </c>
      <c r="AR60" s="80">
        <f t="shared" si="48"/>
        <v>0</v>
      </c>
      <c r="AS60" s="79">
        <f t="shared" si="24"/>
        <v>0</v>
      </c>
      <c r="AT60" s="79">
        <f t="shared" si="116"/>
        <v>0</v>
      </c>
      <c r="AU60" s="79">
        <f t="shared" si="26"/>
        <v>0</v>
      </c>
      <c r="AV60" s="69">
        <v>895</v>
      </c>
      <c r="AW60" s="70">
        <v>1783</v>
      </c>
      <c r="AX60" s="71">
        <v>833</v>
      </c>
      <c r="AY60" s="81">
        <v>10.5</v>
      </c>
      <c r="AZ60" s="82">
        <v>8</v>
      </c>
      <c r="BA60" s="83">
        <v>8</v>
      </c>
      <c r="BB60" s="81">
        <v>15.5</v>
      </c>
      <c r="BC60" s="82">
        <v>12.5</v>
      </c>
      <c r="BD60" s="83">
        <v>12.5</v>
      </c>
      <c r="BE60" s="84">
        <f t="shared" si="126"/>
        <v>17.354166666666668</v>
      </c>
      <c r="BF60" s="84">
        <f t="shared" si="127"/>
        <v>3.1478174603174605</v>
      </c>
      <c r="BG60" s="84">
        <f t="shared" si="128"/>
        <v>-56.9375</v>
      </c>
      <c r="BH60" s="85">
        <f t="shared" si="129"/>
        <v>11.106666666666667</v>
      </c>
      <c r="BI60" s="84">
        <f t="shared" si="130"/>
        <v>1.4830107526881733</v>
      </c>
      <c r="BJ60" s="86">
        <f t="shared" si="131"/>
        <v>-36.439999999999991</v>
      </c>
      <c r="BK60" s="70">
        <v>145</v>
      </c>
      <c r="BL60" s="70">
        <v>145</v>
      </c>
      <c r="BM60" s="70">
        <v>145</v>
      </c>
      <c r="BN60" s="69">
        <v>17501</v>
      </c>
      <c r="BO60" s="70">
        <v>8366</v>
      </c>
      <c r="BP60" s="71">
        <v>16651</v>
      </c>
      <c r="BQ60" s="87">
        <f t="shared" si="117"/>
        <v>43.372410065461537</v>
      </c>
      <c r="BR60" s="87">
        <f t="shared" si="99"/>
        <v>6.9724329212983491</v>
      </c>
      <c r="BS60" s="87">
        <f t="shared" si="118"/>
        <v>0.46337348884188856</v>
      </c>
      <c r="BT60" s="88">
        <f t="shared" si="119"/>
        <v>866.9795918367347</v>
      </c>
      <c r="BU60" s="87">
        <f t="shared" si="146"/>
        <v>155.20752479762859</v>
      </c>
      <c r="BV60" s="89">
        <f t="shared" si="147"/>
        <v>665.64644545423334</v>
      </c>
      <c r="BW60" s="84">
        <f t="shared" si="121"/>
        <v>19.989195678271308</v>
      </c>
      <c r="BX60" s="84">
        <f t="shared" si="122"/>
        <v>0.43500573413723131</v>
      </c>
      <c r="BY60" s="84">
        <f t="shared" si="123"/>
        <v>15.297103698461997</v>
      </c>
      <c r="BZ60" s="78">
        <f t="shared" si="132"/>
        <v>0.63444465612497625</v>
      </c>
      <c r="CA60" s="79">
        <f t="shared" si="133"/>
        <v>-3.2387121356448834E-2</v>
      </c>
      <c r="CB60" s="115">
        <f t="shared" si="134"/>
        <v>-6.6281408098897154E-3</v>
      </c>
      <c r="CC60" s="91"/>
      <c r="CD60" s="90"/>
      <c r="CE60" s="90"/>
    </row>
    <row r="61" spans="1:83" s="112" customFormat="1" ht="15" customHeight="1" x14ac:dyDescent="0.2">
      <c r="A61" s="68" t="s">
        <v>81</v>
      </c>
      <c r="B61" s="92">
        <v>1482.9480000000001</v>
      </c>
      <c r="C61" s="93">
        <v>1074.23269</v>
      </c>
      <c r="D61" s="94">
        <v>2288.3987900000002</v>
      </c>
      <c r="E61" s="92">
        <v>1215.7539999999999</v>
      </c>
      <c r="F61" s="93">
        <v>704.84622000000002</v>
      </c>
      <c r="G61" s="94">
        <v>1634.29892</v>
      </c>
      <c r="H61" s="95">
        <f t="shared" si="101"/>
        <v>1.4002327003924107</v>
      </c>
      <c r="I61" s="96">
        <f t="shared" si="3"/>
        <v>0.18045633115981907</v>
      </c>
      <c r="J61" s="97">
        <f t="shared" si="102"/>
        <v>-0.12383405277823134</v>
      </c>
      <c r="K61" s="92">
        <v>722.98299999999995</v>
      </c>
      <c r="L61" s="93">
        <v>428.19935000000004</v>
      </c>
      <c r="M61" s="93">
        <v>914.92154000000005</v>
      </c>
      <c r="N61" s="98">
        <f t="shared" si="124"/>
        <v>0.55982509001474468</v>
      </c>
      <c r="O61" s="99">
        <f t="shared" si="103"/>
        <v>-3.4853603207732897E-2</v>
      </c>
      <c r="P61" s="100">
        <f t="shared" si="104"/>
        <v>-4.7682388708770396E-2</v>
      </c>
      <c r="Q61" s="92">
        <v>389.06</v>
      </c>
      <c r="R61" s="93">
        <v>223.46816000000001</v>
      </c>
      <c r="S61" s="94">
        <v>594.52041000000008</v>
      </c>
      <c r="T61" s="101">
        <f t="shared" si="105"/>
        <v>0.36377703168279651</v>
      </c>
      <c r="U61" s="102">
        <f t="shared" si="106"/>
        <v>4.3761633830928404E-2</v>
      </c>
      <c r="V61" s="103">
        <f t="shared" si="107"/>
        <v>4.6731761864934662E-2</v>
      </c>
      <c r="W61" s="92">
        <v>35.17</v>
      </c>
      <c r="X61" s="93">
        <v>24.102</v>
      </c>
      <c r="Y61" s="94">
        <v>55.23431999999999</v>
      </c>
      <c r="Z61" s="101">
        <f t="shared" si="108"/>
        <v>3.3796950682681716E-2</v>
      </c>
      <c r="AA61" s="102">
        <f t="shared" si="109"/>
        <v>4.8684009925305805E-3</v>
      </c>
      <c r="AB61" s="103">
        <f t="shared" si="110"/>
        <v>-3.9774216819290359E-4</v>
      </c>
      <c r="AC61" s="92">
        <v>140.78200000000001</v>
      </c>
      <c r="AD61" s="93">
        <v>161.34844000000001</v>
      </c>
      <c r="AE61" s="93">
        <v>189.43332999999998</v>
      </c>
      <c r="AF61" s="93">
        <f t="shared" si="111"/>
        <v>48.651329999999973</v>
      </c>
      <c r="AG61" s="94">
        <f t="shared" si="112"/>
        <v>28.084889999999973</v>
      </c>
      <c r="AH61" s="92">
        <v>0</v>
      </c>
      <c r="AI61" s="93">
        <v>0</v>
      </c>
      <c r="AJ61" s="93">
        <v>0</v>
      </c>
      <c r="AK61" s="93">
        <f t="shared" si="97"/>
        <v>0</v>
      </c>
      <c r="AL61" s="94">
        <f t="shared" si="98"/>
        <v>0</v>
      </c>
      <c r="AM61" s="101">
        <f t="shared" si="125"/>
        <v>8.2779859361837876E-2</v>
      </c>
      <c r="AN61" s="102">
        <f t="shared" si="113"/>
        <v>-1.2154015595342016E-2</v>
      </c>
      <c r="AO61" s="103">
        <f t="shared" si="114"/>
        <v>-6.7418921127703924E-2</v>
      </c>
      <c r="AP61" s="101">
        <f t="shared" si="22"/>
        <v>0</v>
      </c>
      <c r="AQ61" s="102">
        <f t="shared" si="115"/>
        <v>0</v>
      </c>
      <c r="AR61" s="103">
        <f t="shared" si="48"/>
        <v>0</v>
      </c>
      <c r="AS61" s="102">
        <f t="shared" si="24"/>
        <v>0</v>
      </c>
      <c r="AT61" s="102">
        <f t="shared" si="116"/>
        <v>0</v>
      </c>
      <c r="AU61" s="102">
        <f t="shared" si="26"/>
        <v>0</v>
      </c>
      <c r="AV61" s="92">
        <v>1573</v>
      </c>
      <c r="AW61" s="93">
        <v>858</v>
      </c>
      <c r="AX61" s="94">
        <v>1635</v>
      </c>
      <c r="AY61" s="104">
        <v>11</v>
      </c>
      <c r="AZ61" s="105">
        <v>12</v>
      </c>
      <c r="BA61" s="106">
        <v>11.25</v>
      </c>
      <c r="BB61" s="104">
        <v>21</v>
      </c>
      <c r="BC61" s="105">
        <v>22</v>
      </c>
      <c r="BD61" s="106">
        <v>21.5</v>
      </c>
      <c r="BE61" s="84">
        <f t="shared" si="126"/>
        <v>24.222222222222225</v>
      </c>
      <c r="BF61" s="84">
        <f t="shared" si="127"/>
        <v>0.38888888888889284</v>
      </c>
      <c r="BG61" s="84">
        <f t="shared" si="128"/>
        <v>0.38888888888889284</v>
      </c>
      <c r="BH61" s="85">
        <f t="shared" si="129"/>
        <v>12.674418604651164</v>
      </c>
      <c r="BI61" s="84">
        <f t="shared" si="130"/>
        <v>0.19029162052418158</v>
      </c>
      <c r="BJ61" s="86">
        <f t="shared" si="131"/>
        <v>-0.32558139534883601</v>
      </c>
      <c r="BK61" s="93">
        <v>170</v>
      </c>
      <c r="BL61" s="93">
        <v>170</v>
      </c>
      <c r="BM61" s="93">
        <v>170</v>
      </c>
      <c r="BN61" s="92">
        <v>28093</v>
      </c>
      <c r="BO61" s="93">
        <v>14621</v>
      </c>
      <c r="BP61" s="94">
        <v>29920</v>
      </c>
      <c r="BQ61" s="108">
        <f t="shared" si="117"/>
        <v>54.622290106951873</v>
      </c>
      <c r="BR61" s="108">
        <f t="shared" si="99"/>
        <v>11.346242693005337</v>
      </c>
      <c r="BS61" s="108">
        <f t="shared" si="118"/>
        <v>6.4144917347475143</v>
      </c>
      <c r="BT61" s="109">
        <f t="shared" si="119"/>
        <v>999.57120489296631</v>
      </c>
      <c r="BU61" s="108">
        <f t="shared" si="100"/>
        <v>226.68245727694591</v>
      </c>
      <c r="BV61" s="110">
        <f t="shared" si="120"/>
        <v>178.0721139838754</v>
      </c>
      <c r="BW61" s="107">
        <f t="shared" si="121"/>
        <v>18.299694189602448</v>
      </c>
      <c r="BX61" s="107">
        <f t="shared" si="122"/>
        <v>0.44019005737104422</v>
      </c>
      <c r="BY61" s="107">
        <f t="shared" si="123"/>
        <v>1.258901648809907</v>
      </c>
      <c r="BZ61" s="78">
        <f t="shared" si="132"/>
        <v>0.97237569060773477</v>
      </c>
      <c r="CA61" s="79">
        <f t="shared" si="133"/>
        <v>5.9376015599610033E-2</v>
      </c>
      <c r="CB61" s="115">
        <f t="shared" si="134"/>
        <v>1.6754775575055114E-2</v>
      </c>
      <c r="CC61" s="91"/>
      <c r="CD61" s="90"/>
      <c r="CE61" s="90"/>
    </row>
    <row r="62" spans="1:83" s="23" customFormat="1" ht="15" customHeight="1" x14ac:dyDescent="0.2">
      <c r="A62" s="68" t="s">
        <v>82</v>
      </c>
      <c r="B62" s="69">
        <v>356.59699999999998</v>
      </c>
      <c r="C62" s="70">
        <v>226.52887000000001</v>
      </c>
      <c r="D62" s="71">
        <v>449.74183999999997</v>
      </c>
      <c r="E62" s="69">
        <v>431.89600000000002</v>
      </c>
      <c r="F62" s="70">
        <v>278.02578999999997</v>
      </c>
      <c r="G62" s="71">
        <v>525.81646000000012</v>
      </c>
      <c r="H62" s="72">
        <f t="shared" si="101"/>
        <v>0.85532096123426771</v>
      </c>
      <c r="I62" s="73">
        <f t="shared" si="3"/>
        <v>2.9666173970667287E-2</v>
      </c>
      <c r="J62" s="74">
        <f t="shared" si="102"/>
        <v>4.0544497511243893E-2</v>
      </c>
      <c r="K62" s="69">
        <v>277.65899999999999</v>
      </c>
      <c r="L62" s="70">
        <v>190.51146999999997</v>
      </c>
      <c r="M62" s="70">
        <v>367.98241000000002</v>
      </c>
      <c r="N62" s="75">
        <f t="shared" si="124"/>
        <v>0.69983052641600441</v>
      </c>
      <c r="O62" s="76">
        <f t="shared" si="103"/>
        <v>5.6946591394610446E-2</v>
      </c>
      <c r="P62" s="77">
        <f t="shared" si="104"/>
        <v>1.4601037453847332E-2</v>
      </c>
      <c r="Q62" s="69">
        <v>61.77</v>
      </c>
      <c r="R62" s="70">
        <v>34.37368</v>
      </c>
      <c r="S62" s="71">
        <v>65.931010000000015</v>
      </c>
      <c r="T62" s="78">
        <f t="shared" si="105"/>
        <v>0.12538787773969648</v>
      </c>
      <c r="U62" s="79">
        <f t="shared" si="106"/>
        <v>-1.7632664242632601E-2</v>
      </c>
      <c r="V62" s="80">
        <f t="shared" si="107"/>
        <v>1.7530163838488655E-3</v>
      </c>
      <c r="W62" s="69">
        <v>0.06</v>
      </c>
      <c r="X62" s="70">
        <v>9.8280000000000006E-2</v>
      </c>
      <c r="Y62" s="71">
        <v>0.10882</v>
      </c>
      <c r="Z62" s="78">
        <f t="shared" si="108"/>
        <v>2.0695434296598471E-4</v>
      </c>
      <c r="AA62" s="79">
        <f t="shared" si="109"/>
        <v>6.8032009811706828E-5</v>
      </c>
      <c r="AB62" s="80">
        <f t="shared" si="110"/>
        <v>-1.4653804347773342E-4</v>
      </c>
      <c r="AC62" s="69">
        <v>1517.01</v>
      </c>
      <c r="AD62" s="70">
        <v>1474.1880000000001</v>
      </c>
      <c r="AE62" s="70">
        <v>1473.6961900000001</v>
      </c>
      <c r="AF62" s="70">
        <f t="shared" si="111"/>
        <v>-43.313809999999876</v>
      </c>
      <c r="AG62" s="71">
        <f t="shared" si="112"/>
        <v>-0.49180999999998676</v>
      </c>
      <c r="AH62" s="69">
        <v>76.062460000000002</v>
      </c>
      <c r="AI62" s="70">
        <v>110.73312</v>
      </c>
      <c r="AJ62" s="70">
        <v>136.91385</v>
      </c>
      <c r="AK62" s="70">
        <f t="shared" si="97"/>
        <v>60.851389999999995</v>
      </c>
      <c r="AL62" s="71">
        <f t="shared" si="98"/>
        <v>26.180729999999997</v>
      </c>
      <c r="AM62" s="78">
        <f t="shared" si="125"/>
        <v>3.2767602631767598</v>
      </c>
      <c r="AN62" s="79">
        <f t="shared" si="113"/>
        <v>-0.9773697491340565</v>
      </c>
      <c r="AO62" s="80">
        <f t="shared" si="114"/>
        <v>-3.230966544448246</v>
      </c>
      <c r="AP62" s="78">
        <f t="shared" si="22"/>
        <v>0.30442764675841588</v>
      </c>
      <c r="AQ62" s="79">
        <f t="shared" si="115"/>
        <v>9.1126749667301804E-2</v>
      </c>
      <c r="AR62" s="80">
        <f t="shared" si="48"/>
        <v>-0.18439799387626343</v>
      </c>
      <c r="AS62" s="79">
        <f t="shared" si="24"/>
        <v>0.26038334745169439</v>
      </c>
      <c r="AT62" s="79">
        <f t="shared" si="116"/>
        <v>8.4270440640795474E-2</v>
      </c>
      <c r="AU62" s="79">
        <f t="shared" si="26"/>
        <v>-0.1379002794017713</v>
      </c>
      <c r="AV62" s="69">
        <v>367</v>
      </c>
      <c r="AW62" s="70">
        <v>146</v>
      </c>
      <c r="AX62" s="71">
        <v>381</v>
      </c>
      <c r="AY62" s="81">
        <v>4</v>
      </c>
      <c r="AZ62" s="82">
        <v>4</v>
      </c>
      <c r="BA62" s="83">
        <v>4</v>
      </c>
      <c r="BB62" s="81">
        <v>9.5</v>
      </c>
      <c r="BC62" s="82">
        <v>13</v>
      </c>
      <c r="BD62" s="83">
        <v>12</v>
      </c>
      <c r="BE62" s="84">
        <f t="shared" si="126"/>
        <v>15.875</v>
      </c>
      <c r="BF62" s="84">
        <f t="shared" si="127"/>
        <v>0.58333333333333393</v>
      </c>
      <c r="BG62" s="84">
        <f t="shared" si="128"/>
        <v>3.7083333333333339</v>
      </c>
      <c r="BH62" s="85">
        <f t="shared" si="129"/>
        <v>5.291666666666667</v>
      </c>
      <c r="BI62" s="84">
        <f t="shared" si="130"/>
        <v>-1.1469298245614024</v>
      </c>
      <c r="BJ62" s="86">
        <f t="shared" si="131"/>
        <v>1.5480769230769238</v>
      </c>
      <c r="BK62" s="70">
        <v>55</v>
      </c>
      <c r="BL62" s="70">
        <v>55</v>
      </c>
      <c r="BM62" s="70">
        <v>55</v>
      </c>
      <c r="BN62" s="69">
        <v>2734</v>
      </c>
      <c r="BO62" s="70">
        <v>1114</v>
      </c>
      <c r="BP62" s="71">
        <v>2916</v>
      </c>
      <c r="BQ62" s="87">
        <f t="shared" si="117"/>
        <v>180.32114540466395</v>
      </c>
      <c r="BR62" s="87">
        <f t="shared" si="99"/>
        <v>22.348943502688826</v>
      </c>
      <c r="BS62" s="87">
        <f t="shared" si="118"/>
        <v>-69.253172369124172</v>
      </c>
      <c r="BT62" s="88">
        <f t="shared" si="119"/>
        <v>1380.095695538058</v>
      </c>
      <c r="BU62" s="87">
        <f t="shared" si="100"/>
        <v>203.26735766339857</v>
      </c>
      <c r="BV62" s="89">
        <f t="shared" si="120"/>
        <v>-524.19053733865417</v>
      </c>
      <c r="BW62" s="84">
        <f t="shared" si="121"/>
        <v>7.6535433070866139</v>
      </c>
      <c r="BX62" s="84">
        <f t="shared" si="122"/>
        <v>0.2039520264326633</v>
      </c>
      <c r="BY62" s="84">
        <f t="shared" si="123"/>
        <v>2.3406320785244183E-2</v>
      </c>
      <c r="BZ62" s="78">
        <f t="shared" si="132"/>
        <v>0.29291813159216473</v>
      </c>
      <c r="CA62" s="79">
        <f t="shared" si="133"/>
        <v>1.8282270215971841E-2</v>
      </c>
      <c r="CB62" s="115">
        <f t="shared" si="134"/>
        <v>6.7867626541659676E-2</v>
      </c>
      <c r="CC62" s="91"/>
      <c r="CD62" s="90"/>
      <c r="CE62" s="90"/>
    </row>
    <row r="63" spans="1:83" s="23" customFormat="1" ht="15" customHeight="1" x14ac:dyDescent="0.2">
      <c r="A63" s="68" t="s">
        <v>83</v>
      </c>
      <c r="B63" s="69">
        <v>302.70899829999996</v>
      </c>
      <c r="C63" s="70">
        <v>181.38900498359999</v>
      </c>
      <c r="D63" s="71">
        <v>576.84400413160006</v>
      </c>
      <c r="E63" s="69">
        <v>483.16300000000001</v>
      </c>
      <c r="F63" s="70">
        <v>236.84</v>
      </c>
      <c r="G63" s="71">
        <v>574.65300000000002</v>
      </c>
      <c r="H63" s="72">
        <f t="shared" si="101"/>
        <v>1.0038127428754398</v>
      </c>
      <c r="I63" s="73">
        <f t="shared" si="3"/>
        <v>0.37729747101066546</v>
      </c>
      <c r="J63" s="74">
        <f t="shared" si="102"/>
        <v>0.23794124742028022</v>
      </c>
      <c r="K63" s="69">
        <v>378.63799999999998</v>
      </c>
      <c r="L63" s="70">
        <v>193.28899999999999</v>
      </c>
      <c r="M63" s="70">
        <v>448.88499999999999</v>
      </c>
      <c r="N63" s="75">
        <f t="shared" si="124"/>
        <v>0.78114096680953549</v>
      </c>
      <c r="O63" s="76">
        <f t="shared" si="103"/>
        <v>-2.5241731121885547E-3</v>
      </c>
      <c r="P63" s="77">
        <f t="shared" si="104"/>
        <v>-3.4975398669268687E-2</v>
      </c>
      <c r="Q63" s="69">
        <v>91.34</v>
      </c>
      <c r="R63" s="70">
        <v>39.152000000000001</v>
      </c>
      <c r="S63" s="71">
        <v>119.023</v>
      </c>
      <c r="T63" s="78">
        <f t="shared" si="105"/>
        <v>0.20712151507083404</v>
      </c>
      <c r="U63" s="79">
        <f t="shared" si="106"/>
        <v>1.8075582331779111E-2</v>
      </c>
      <c r="V63" s="80">
        <f t="shared" si="107"/>
        <v>4.1811601204933019E-2</v>
      </c>
      <c r="W63" s="69">
        <v>1.04</v>
      </c>
      <c r="X63" s="70">
        <v>0.72099999999999997</v>
      </c>
      <c r="Y63" s="71">
        <v>1.3440000000000001</v>
      </c>
      <c r="Z63" s="78">
        <f t="shared" si="108"/>
        <v>2.3388027209463799E-3</v>
      </c>
      <c r="AA63" s="79">
        <f t="shared" si="109"/>
        <v>1.8632001842155922E-4</v>
      </c>
      <c r="AB63" s="80">
        <f t="shared" si="110"/>
        <v>-7.0544656126946166E-4</v>
      </c>
      <c r="AC63" s="69">
        <v>79.965999999999994</v>
      </c>
      <c r="AD63" s="70">
        <v>86.858000000000004</v>
      </c>
      <c r="AE63" s="70">
        <v>100.151</v>
      </c>
      <c r="AF63" s="70">
        <f t="shared" si="111"/>
        <v>20.185000000000002</v>
      </c>
      <c r="AG63" s="71">
        <f t="shared" si="112"/>
        <v>13.292999999999992</v>
      </c>
      <c r="AH63" s="69">
        <v>0</v>
      </c>
      <c r="AI63" s="70">
        <v>0</v>
      </c>
      <c r="AJ63" s="70">
        <v>0</v>
      </c>
      <c r="AK63" s="70">
        <f t="shared" si="97"/>
        <v>0</v>
      </c>
      <c r="AL63" s="71">
        <f t="shared" si="98"/>
        <v>0</v>
      </c>
      <c r="AM63" s="78">
        <f t="shared" si="125"/>
        <v>0.17361886278209757</v>
      </c>
      <c r="AN63" s="79">
        <f t="shared" si="113"/>
        <v>-9.0549035922881244E-2</v>
      </c>
      <c r="AO63" s="80">
        <f t="shared" si="114"/>
        <v>-0.30523044789058151</v>
      </c>
      <c r="AP63" s="78">
        <f t="shared" si="22"/>
        <v>0</v>
      </c>
      <c r="AQ63" s="79">
        <f t="shared" si="115"/>
        <v>0</v>
      </c>
      <c r="AR63" s="80">
        <f t="shared" si="48"/>
        <v>0</v>
      </c>
      <c r="AS63" s="79">
        <f t="shared" si="24"/>
        <v>0</v>
      </c>
      <c r="AT63" s="79">
        <f t="shared" si="116"/>
        <v>0</v>
      </c>
      <c r="AU63" s="79">
        <f t="shared" si="26"/>
        <v>0</v>
      </c>
      <c r="AV63" s="69">
        <v>577</v>
      </c>
      <c r="AW63" s="70">
        <v>358</v>
      </c>
      <c r="AX63" s="71">
        <v>1191</v>
      </c>
      <c r="AY63" s="81">
        <v>4</v>
      </c>
      <c r="AZ63" s="82">
        <v>4</v>
      </c>
      <c r="BA63" s="83">
        <v>4</v>
      </c>
      <c r="BB63" s="81">
        <v>18</v>
      </c>
      <c r="BC63" s="82">
        <v>17</v>
      </c>
      <c r="BD63" s="83">
        <v>17</v>
      </c>
      <c r="BE63" s="84">
        <f t="shared" si="126"/>
        <v>49.625</v>
      </c>
      <c r="BF63" s="84">
        <f t="shared" si="127"/>
        <v>25.583333333333332</v>
      </c>
      <c r="BG63" s="84">
        <f t="shared" si="128"/>
        <v>19.791666666666668</v>
      </c>
      <c r="BH63" s="85">
        <f t="shared" si="129"/>
        <v>11.676470588235295</v>
      </c>
      <c r="BI63" s="84">
        <f t="shared" si="130"/>
        <v>6.3338779956427027</v>
      </c>
      <c r="BJ63" s="86">
        <f t="shared" si="131"/>
        <v>4.6568627450980404</v>
      </c>
      <c r="BK63" s="70">
        <v>100</v>
      </c>
      <c r="BL63" s="70">
        <v>100</v>
      </c>
      <c r="BM63" s="70">
        <v>100</v>
      </c>
      <c r="BN63" s="69">
        <v>4007</v>
      </c>
      <c r="BO63" s="70">
        <v>2484</v>
      </c>
      <c r="BP63" s="71">
        <v>8531</v>
      </c>
      <c r="BQ63" s="87">
        <f t="shared" si="117"/>
        <v>67.360567342632748</v>
      </c>
      <c r="BR63" s="87">
        <f t="shared" si="99"/>
        <v>-53.219168120307103</v>
      </c>
      <c r="BS63" s="87">
        <f t="shared" si="118"/>
        <v>-27.985648438365644</v>
      </c>
      <c r="BT63" s="88">
        <f t="shared" si="119"/>
        <v>482.49622166246849</v>
      </c>
      <c r="BU63" s="87">
        <f t="shared" si="100"/>
        <v>-354.8746622196806</v>
      </c>
      <c r="BV63" s="89">
        <f t="shared" si="120"/>
        <v>-179.06802414758744</v>
      </c>
      <c r="BW63" s="84">
        <f t="shared" si="121"/>
        <v>7.1628883291351801</v>
      </c>
      <c r="BX63" s="84">
        <f t="shared" si="122"/>
        <v>0.21834760123223429</v>
      </c>
      <c r="BY63" s="84">
        <f t="shared" si="123"/>
        <v>0.22434084310166025</v>
      </c>
      <c r="BZ63" s="78">
        <f t="shared" si="132"/>
        <v>0.47132596685082873</v>
      </c>
      <c r="CA63" s="79">
        <f t="shared" si="133"/>
        <v>0.24994475138121547</v>
      </c>
      <c r="CB63" s="115">
        <f t="shared" si="134"/>
        <v>0.1953259668508287</v>
      </c>
      <c r="CC63" s="91"/>
      <c r="CD63" s="90"/>
      <c r="CE63" s="90"/>
    </row>
    <row r="64" spans="1:83" s="112" customFormat="1" ht="15" customHeight="1" x14ac:dyDescent="0.2">
      <c r="A64" s="68" t="s">
        <v>84</v>
      </c>
      <c r="B64" s="92">
        <v>398.18</v>
      </c>
      <c r="C64" s="93">
        <v>227.57186000000002</v>
      </c>
      <c r="D64" s="94">
        <v>575.40526</v>
      </c>
      <c r="E64" s="92">
        <v>468.02300000000002</v>
      </c>
      <c r="F64" s="93">
        <v>281.28699999999998</v>
      </c>
      <c r="G64" s="94">
        <v>566.61900000000003</v>
      </c>
      <c r="H64" s="95">
        <f t="shared" si="101"/>
        <v>1.0155064690735749</v>
      </c>
      <c r="I64" s="96">
        <f t="shared" si="3"/>
        <v>0.16473631461535387</v>
      </c>
      <c r="J64" s="97">
        <f t="shared" si="102"/>
        <v>0.20646851140045086</v>
      </c>
      <c r="K64" s="92">
        <v>341.06799999999998</v>
      </c>
      <c r="L64" s="93">
        <v>212.024</v>
      </c>
      <c r="M64" s="93">
        <v>416.06099999999998</v>
      </c>
      <c r="N64" s="98">
        <f t="shared" si="124"/>
        <v>0.73428706061745186</v>
      </c>
      <c r="O64" s="99">
        <f t="shared" si="103"/>
        <v>5.5450970814718836E-3</v>
      </c>
      <c r="P64" s="100">
        <f t="shared" si="104"/>
        <v>-1.947688865855457E-2</v>
      </c>
      <c r="Q64" s="92">
        <v>118.03</v>
      </c>
      <c r="R64" s="93">
        <v>63.121000000000002</v>
      </c>
      <c r="S64" s="94">
        <v>137.79599999999999</v>
      </c>
      <c r="T64" s="101">
        <f t="shared" si="105"/>
        <v>0.24318986832421782</v>
      </c>
      <c r="U64" s="102">
        <f t="shared" si="106"/>
        <v>-8.9985924992887212E-3</v>
      </c>
      <c r="V64" s="103">
        <f t="shared" si="107"/>
        <v>1.8789167260891027E-2</v>
      </c>
      <c r="W64" s="92">
        <v>0.69499999999999995</v>
      </c>
      <c r="X64" s="93">
        <v>0.16300000000000001</v>
      </c>
      <c r="Y64" s="94">
        <v>0.74399999999999999</v>
      </c>
      <c r="Z64" s="101">
        <f t="shared" si="108"/>
        <v>1.313051627283942E-3</v>
      </c>
      <c r="AA64" s="102">
        <f t="shared" si="109"/>
        <v>-1.7191812847592441E-4</v>
      </c>
      <c r="AB64" s="103">
        <f t="shared" si="110"/>
        <v>7.3357230545250285E-4</v>
      </c>
      <c r="AC64" s="92">
        <v>27.94754</v>
      </c>
      <c r="AD64" s="93">
        <v>127.53044</v>
      </c>
      <c r="AE64" s="93">
        <v>107.04428000000001</v>
      </c>
      <c r="AF64" s="93">
        <f t="shared" si="111"/>
        <v>79.096740000000011</v>
      </c>
      <c r="AG64" s="94">
        <f t="shared" si="112"/>
        <v>-20.486159999999984</v>
      </c>
      <c r="AH64" s="92">
        <v>0</v>
      </c>
      <c r="AI64" s="93">
        <v>0</v>
      </c>
      <c r="AJ64" s="93">
        <v>0</v>
      </c>
      <c r="AK64" s="93">
        <f t="shared" si="97"/>
        <v>0</v>
      </c>
      <c r="AL64" s="94">
        <f t="shared" si="98"/>
        <v>0</v>
      </c>
      <c r="AM64" s="101">
        <f t="shared" si="125"/>
        <v>0.1860328492652292</v>
      </c>
      <c r="AN64" s="102">
        <f t="shared" si="113"/>
        <v>0.11584464292638746</v>
      </c>
      <c r="AO64" s="103">
        <f t="shared" si="114"/>
        <v>-0.37436350202354607</v>
      </c>
      <c r="AP64" s="101">
        <f t="shared" si="22"/>
        <v>0</v>
      </c>
      <c r="AQ64" s="102">
        <f t="shared" si="115"/>
        <v>0</v>
      </c>
      <c r="AR64" s="103">
        <f t="shared" si="48"/>
        <v>0</v>
      </c>
      <c r="AS64" s="102">
        <f t="shared" si="24"/>
        <v>0</v>
      </c>
      <c r="AT64" s="102">
        <f t="shared" si="116"/>
        <v>0</v>
      </c>
      <c r="AU64" s="102">
        <f t="shared" si="26"/>
        <v>0</v>
      </c>
      <c r="AV64" s="92">
        <v>744</v>
      </c>
      <c r="AW64" s="93">
        <v>379</v>
      </c>
      <c r="AX64" s="94">
        <v>984</v>
      </c>
      <c r="AY64" s="104">
        <v>4</v>
      </c>
      <c r="AZ64" s="105">
        <v>4</v>
      </c>
      <c r="BA64" s="106">
        <v>6</v>
      </c>
      <c r="BB64" s="104">
        <v>10</v>
      </c>
      <c r="BC64" s="105">
        <v>7</v>
      </c>
      <c r="BD64" s="106">
        <v>9</v>
      </c>
      <c r="BE64" s="84">
        <f t="shared" si="126"/>
        <v>27.333333333333332</v>
      </c>
      <c r="BF64" s="84">
        <f t="shared" si="127"/>
        <v>-3.6666666666666679</v>
      </c>
      <c r="BG64" s="84">
        <f t="shared" si="128"/>
        <v>-4.25</v>
      </c>
      <c r="BH64" s="85">
        <f t="shared" si="129"/>
        <v>18.222222222222221</v>
      </c>
      <c r="BI64" s="84">
        <f t="shared" si="130"/>
        <v>5.8222222222222211</v>
      </c>
      <c r="BJ64" s="86">
        <f t="shared" si="131"/>
        <v>0.17460317460317398</v>
      </c>
      <c r="BK64" s="93">
        <v>60</v>
      </c>
      <c r="BL64" s="93">
        <v>60</v>
      </c>
      <c r="BM64" s="93">
        <v>60</v>
      </c>
      <c r="BN64" s="92">
        <v>4886</v>
      </c>
      <c r="BO64" s="93">
        <v>2291</v>
      </c>
      <c r="BP64" s="94">
        <v>6497</v>
      </c>
      <c r="BQ64" s="108">
        <f t="shared" si="117"/>
        <v>87.212405725719563</v>
      </c>
      <c r="BR64" s="108">
        <f t="shared" si="99"/>
        <v>-8.5761738895076149</v>
      </c>
      <c r="BS64" s="108">
        <f t="shared" si="118"/>
        <v>-35.566730022861847</v>
      </c>
      <c r="BT64" s="109">
        <f t="shared" si="119"/>
        <v>575.83231707317077</v>
      </c>
      <c r="BU64" s="108">
        <f t="shared" si="100"/>
        <v>-53.230854969840038</v>
      </c>
      <c r="BV64" s="110">
        <f t="shared" si="120"/>
        <v>-166.34974097432269</v>
      </c>
      <c r="BW64" s="107">
        <f t="shared" si="121"/>
        <v>6.6026422764227641</v>
      </c>
      <c r="BX64" s="107">
        <f t="shared" si="122"/>
        <v>3.5437975347495154E-2</v>
      </c>
      <c r="BY64" s="107">
        <f t="shared" si="123"/>
        <v>0.55778739515627329</v>
      </c>
      <c r="BZ64" s="78">
        <f t="shared" si="132"/>
        <v>0.5982504604051565</v>
      </c>
      <c r="CA64" s="79">
        <f t="shared" si="133"/>
        <v>0.14834254143646403</v>
      </c>
      <c r="CB64" s="115">
        <f t="shared" si="134"/>
        <v>0.17399120114589728</v>
      </c>
      <c r="CC64" s="91"/>
      <c r="CD64" s="90"/>
      <c r="CE64" s="90"/>
    </row>
    <row r="65" spans="1:83" s="23" customFormat="1" ht="15" customHeight="1" x14ac:dyDescent="0.2">
      <c r="A65" s="68" t="s">
        <v>85</v>
      </c>
      <c r="B65" s="69">
        <v>329.08800000000002</v>
      </c>
      <c r="C65" s="70">
        <v>191.53469999999999</v>
      </c>
      <c r="D65" s="71">
        <v>383.64550000000003</v>
      </c>
      <c r="E65" s="69">
        <v>353.52300000000002</v>
      </c>
      <c r="F65" s="70">
        <v>225.77099999999999</v>
      </c>
      <c r="G65" s="71">
        <v>433.875</v>
      </c>
      <c r="H65" s="72">
        <f t="shared" si="101"/>
        <v>0.88423048112935765</v>
      </c>
      <c r="I65" s="73">
        <f t="shared" si="3"/>
        <v>-4.6650960813599429E-2</v>
      </c>
      <c r="J65" s="74">
        <f t="shared" si="102"/>
        <v>3.587218887747412E-2</v>
      </c>
      <c r="K65" s="69">
        <v>248.43100000000001</v>
      </c>
      <c r="L65" s="70">
        <v>173.54400000000001</v>
      </c>
      <c r="M65" s="70">
        <v>337.37099999999998</v>
      </c>
      <c r="N65" s="75">
        <f t="shared" si="124"/>
        <v>0.77757649092480552</v>
      </c>
      <c r="O65" s="76">
        <f t="shared" si="103"/>
        <v>7.4847106980903688E-2</v>
      </c>
      <c r="P65" s="77">
        <f t="shared" si="104"/>
        <v>8.9038093137925323E-3</v>
      </c>
      <c r="Q65" s="69">
        <v>72.42</v>
      </c>
      <c r="R65" s="70">
        <v>38.204999999999998</v>
      </c>
      <c r="S65" s="71">
        <v>66.119</v>
      </c>
      <c r="T65" s="78">
        <f t="shared" si="105"/>
        <v>0.1523918179199078</v>
      </c>
      <c r="U65" s="79">
        <f t="shared" si="106"/>
        <v>-5.2460483061923635E-2</v>
      </c>
      <c r="V65" s="80">
        <f t="shared" si="107"/>
        <v>-1.6828321070485125E-2</v>
      </c>
      <c r="W65" s="69">
        <v>1.91</v>
      </c>
      <c r="X65" s="70">
        <v>1.006</v>
      </c>
      <c r="Y65" s="71">
        <v>2.5409999999999999</v>
      </c>
      <c r="Z65" s="78">
        <f t="shared" si="108"/>
        <v>5.8565254969749347E-3</v>
      </c>
      <c r="AA65" s="79">
        <f t="shared" si="109"/>
        <v>4.5376528052508587E-4</v>
      </c>
      <c r="AB65" s="80">
        <f t="shared" si="110"/>
        <v>1.400683072571446E-3</v>
      </c>
      <c r="AC65" s="69">
        <v>182.65868</v>
      </c>
      <c r="AD65" s="70">
        <v>192.32900000000001</v>
      </c>
      <c r="AE65" s="70">
        <v>195.20041999999998</v>
      </c>
      <c r="AF65" s="70">
        <f t="shared" si="111"/>
        <v>12.541739999999976</v>
      </c>
      <c r="AG65" s="71">
        <f t="shared" si="112"/>
        <v>2.8714199999999721</v>
      </c>
      <c r="AH65" s="69">
        <v>0</v>
      </c>
      <c r="AI65" s="70">
        <v>0</v>
      </c>
      <c r="AJ65" s="70">
        <v>0</v>
      </c>
      <c r="AK65" s="70">
        <f t="shared" si="97"/>
        <v>0</v>
      </c>
      <c r="AL65" s="71">
        <f t="shared" si="98"/>
        <v>0</v>
      </c>
      <c r="AM65" s="78">
        <f t="shared" si="125"/>
        <v>0.50880414340843294</v>
      </c>
      <c r="AN65" s="79">
        <f t="shared" si="113"/>
        <v>-4.6240950912842749E-2</v>
      </c>
      <c r="AO65" s="80">
        <f t="shared" si="114"/>
        <v>-0.49534288582439023</v>
      </c>
      <c r="AP65" s="78">
        <f t="shared" si="22"/>
        <v>0</v>
      </c>
      <c r="AQ65" s="79">
        <f t="shared" si="115"/>
        <v>0</v>
      </c>
      <c r="AR65" s="80">
        <f t="shared" si="48"/>
        <v>0</v>
      </c>
      <c r="AS65" s="79">
        <f t="shared" si="24"/>
        <v>0</v>
      </c>
      <c r="AT65" s="79">
        <f t="shared" si="116"/>
        <v>0</v>
      </c>
      <c r="AU65" s="79">
        <f t="shared" si="26"/>
        <v>0</v>
      </c>
      <c r="AV65" s="69">
        <v>702</v>
      </c>
      <c r="AW65" s="70">
        <v>362</v>
      </c>
      <c r="AX65" s="71">
        <v>690</v>
      </c>
      <c r="AY65" s="81">
        <v>6.5</v>
      </c>
      <c r="AZ65" s="82">
        <v>7</v>
      </c>
      <c r="BA65" s="83">
        <v>7</v>
      </c>
      <c r="BB65" s="81">
        <v>10</v>
      </c>
      <c r="BC65" s="82">
        <v>10</v>
      </c>
      <c r="BD65" s="83">
        <v>10</v>
      </c>
      <c r="BE65" s="84">
        <f t="shared" si="126"/>
        <v>16.428571428571427</v>
      </c>
      <c r="BF65" s="84">
        <f t="shared" si="127"/>
        <v>-1.571428571428573</v>
      </c>
      <c r="BG65" s="84">
        <f t="shared" si="128"/>
        <v>-0.8095238095238102</v>
      </c>
      <c r="BH65" s="85">
        <f t="shared" si="129"/>
        <v>11.5</v>
      </c>
      <c r="BI65" s="84">
        <f t="shared" si="130"/>
        <v>-0.20000000000000107</v>
      </c>
      <c r="BJ65" s="86">
        <f t="shared" si="131"/>
        <v>-0.56666666666666821</v>
      </c>
      <c r="BK65" s="70">
        <v>65</v>
      </c>
      <c r="BL65" s="70">
        <v>65</v>
      </c>
      <c r="BM65" s="70">
        <v>65</v>
      </c>
      <c r="BN65" s="69">
        <v>4944</v>
      </c>
      <c r="BO65" s="70">
        <v>2574</v>
      </c>
      <c r="BP65" s="71">
        <v>5033</v>
      </c>
      <c r="BQ65" s="87">
        <f t="shared" si="117"/>
        <v>86.206040135108282</v>
      </c>
      <c r="BR65" s="87">
        <f t="shared" si="99"/>
        <v>14.700578970059738</v>
      </c>
      <c r="BS65" s="87">
        <f t="shared" si="118"/>
        <v>-1.5060810770129365</v>
      </c>
      <c r="BT65" s="88">
        <f t="shared" si="119"/>
        <v>628.804347826087</v>
      </c>
      <c r="BU65" s="87">
        <f t="shared" si="100"/>
        <v>125.21033073206991</v>
      </c>
      <c r="BV65" s="89">
        <f t="shared" si="120"/>
        <v>5.127552245976517</v>
      </c>
      <c r="BW65" s="84">
        <f t="shared" si="121"/>
        <v>7.2942028985507248</v>
      </c>
      <c r="BX65" s="84">
        <f t="shared" si="122"/>
        <v>0.25146785581568221</v>
      </c>
      <c r="BY65" s="84">
        <f t="shared" si="123"/>
        <v>0.18370566098166385</v>
      </c>
      <c r="BZ65" s="78">
        <f t="shared" si="132"/>
        <v>0.42779430514237143</v>
      </c>
      <c r="CA65" s="79">
        <f t="shared" si="133"/>
        <v>7.56481087972799E-3</v>
      </c>
      <c r="CB65" s="115">
        <f t="shared" si="134"/>
        <v>-1.2205694857628568E-2</v>
      </c>
      <c r="CC65" s="91"/>
      <c r="CD65" s="90"/>
      <c r="CE65" s="90"/>
    </row>
    <row r="66" spans="1:83" s="23" customFormat="1" ht="15" customHeight="1" x14ac:dyDescent="0.2">
      <c r="A66" s="68" t="s">
        <v>86</v>
      </c>
      <c r="B66" s="69">
        <v>666.81893000000002</v>
      </c>
      <c r="C66" s="70">
        <v>670.89267000000007</v>
      </c>
      <c r="D66" s="71">
        <v>1326.3049699999999</v>
      </c>
      <c r="E66" s="69">
        <v>639.78693999999996</v>
      </c>
      <c r="F66" s="70">
        <v>602.01261</v>
      </c>
      <c r="G66" s="71">
        <v>1202.93175</v>
      </c>
      <c r="H66" s="72">
        <f t="shared" si="101"/>
        <v>1.1025604486705085</v>
      </c>
      <c r="I66" s="73">
        <f t="shared" si="3"/>
        <v>6.0308898490381235E-2</v>
      </c>
      <c r="J66" s="74">
        <f t="shared" si="102"/>
        <v>-1.1855858987897649E-2</v>
      </c>
      <c r="K66" s="69">
        <v>424.15499999999997</v>
      </c>
      <c r="L66" s="70">
        <v>445.38531999999998</v>
      </c>
      <c r="M66" s="70">
        <v>892.03252999999995</v>
      </c>
      <c r="N66" s="75">
        <f t="shared" si="124"/>
        <v>0.74154874538809035</v>
      </c>
      <c r="O66" s="76">
        <f t="shared" si="103"/>
        <v>7.8585853397828753E-2</v>
      </c>
      <c r="P66" s="77">
        <f t="shared" si="104"/>
        <v>1.7215181810057434E-3</v>
      </c>
      <c r="Q66" s="69">
        <v>122.48</v>
      </c>
      <c r="R66" s="70">
        <v>67.894549999999995</v>
      </c>
      <c r="S66" s="71">
        <v>127.148</v>
      </c>
      <c r="T66" s="78">
        <f t="shared" si="105"/>
        <v>0.10569843218453583</v>
      </c>
      <c r="U66" s="79">
        <f t="shared" si="106"/>
        <v>-8.5740298965556141E-2</v>
      </c>
      <c r="V66" s="80">
        <f t="shared" si="107"/>
        <v>-7.0808499637234901E-3</v>
      </c>
      <c r="W66" s="69">
        <v>63.64</v>
      </c>
      <c r="X66" s="70">
        <v>56.722999999999999</v>
      </c>
      <c r="Y66" s="71">
        <v>120.77378</v>
      </c>
      <c r="Z66" s="78">
        <f t="shared" si="108"/>
        <v>0.10039952806965151</v>
      </c>
      <c r="AA66" s="79">
        <f t="shared" si="109"/>
        <v>9.2891368042999356E-4</v>
      </c>
      <c r="AB66" s="80">
        <f t="shared" si="110"/>
        <v>6.1772492373194099E-3</v>
      </c>
      <c r="AC66" s="69">
        <v>431.83360999999996</v>
      </c>
      <c r="AD66" s="70">
        <v>543.07444999999996</v>
      </c>
      <c r="AE66" s="70">
        <v>513.00593000000003</v>
      </c>
      <c r="AF66" s="70">
        <f t="shared" si="111"/>
        <v>81.17232000000007</v>
      </c>
      <c r="AG66" s="71">
        <f t="shared" si="112"/>
        <v>-30.068519999999921</v>
      </c>
      <c r="AH66" s="69">
        <v>43.564730000000004</v>
      </c>
      <c r="AI66" s="70">
        <v>30.742650000000001</v>
      </c>
      <c r="AJ66" s="70">
        <v>27.742650000000001</v>
      </c>
      <c r="AK66" s="70">
        <f t="shared" si="97"/>
        <v>-15.822080000000003</v>
      </c>
      <c r="AL66" s="71">
        <f t="shared" si="98"/>
        <v>-3</v>
      </c>
      <c r="AM66" s="78">
        <f t="shared" si="125"/>
        <v>0.38679334059948522</v>
      </c>
      <c r="AN66" s="79">
        <f t="shared" si="113"/>
        <v>-0.26080916522619668</v>
      </c>
      <c r="AO66" s="80">
        <f t="shared" si="114"/>
        <v>-0.42268703425689813</v>
      </c>
      <c r="AP66" s="78">
        <f t="shared" si="22"/>
        <v>2.0917248014233107E-2</v>
      </c>
      <c r="AQ66" s="79">
        <f t="shared" si="115"/>
        <v>-4.4414925444009899E-2</v>
      </c>
      <c r="AR66" s="80">
        <f t="shared" si="48"/>
        <v>-2.4906251592641412E-2</v>
      </c>
      <c r="AS66" s="79">
        <f t="shared" si="24"/>
        <v>2.3062530355525159E-2</v>
      </c>
      <c r="AT66" s="79">
        <f t="shared" si="116"/>
        <v>-4.5030028707965575E-2</v>
      </c>
      <c r="AU66" s="79">
        <f t="shared" si="26"/>
        <v>-2.8003924880354369E-2</v>
      </c>
      <c r="AV66" s="69">
        <v>526</v>
      </c>
      <c r="AW66" s="70">
        <v>302</v>
      </c>
      <c r="AX66" s="71">
        <v>586</v>
      </c>
      <c r="AY66" s="81">
        <v>12</v>
      </c>
      <c r="AZ66" s="82">
        <v>11.5</v>
      </c>
      <c r="BA66" s="83">
        <v>13</v>
      </c>
      <c r="BB66" s="81">
        <v>17</v>
      </c>
      <c r="BC66" s="82">
        <v>19</v>
      </c>
      <c r="BD66" s="83">
        <v>20</v>
      </c>
      <c r="BE66" s="84">
        <f t="shared" si="126"/>
        <v>7.5128205128205137</v>
      </c>
      <c r="BF66" s="84">
        <f t="shared" si="127"/>
        <v>0.20726495726495742</v>
      </c>
      <c r="BG66" s="84">
        <f t="shared" si="128"/>
        <v>-1.2408026755852832</v>
      </c>
      <c r="BH66" s="85">
        <f t="shared" si="129"/>
        <v>4.8833333333333337</v>
      </c>
      <c r="BI66" s="84">
        <f t="shared" si="130"/>
        <v>-0.2735294117647058</v>
      </c>
      <c r="BJ66" s="86">
        <f t="shared" si="131"/>
        <v>-0.41491228070175445</v>
      </c>
      <c r="BK66" s="70">
        <v>40</v>
      </c>
      <c r="BL66" s="70">
        <v>40</v>
      </c>
      <c r="BM66" s="70">
        <v>40</v>
      </c>
      <c r="BN66" s="69">
        <v>4598</v>
      </c>
      <c r="BO66" s="70">
        <v>3337</v>
      </c>
      <c r="BP66" s="71">
        <v>6189</v>
      </c>
      <c r="BQ66" s="87">
        <f t="shared" si="117"/>
        <v>194.36609306834706</v>
      </c>
      <c r="BR66" s="87">
        <f t="shared" si="99"/>
        <v>55.221478018325314</v>
      </c>
      <c r="BS66" s="87">
        <f t="shared" si="118"/>
        <v>13.960755939189141</v>
      </c>
      <c r="BT66" s="88">
        <f t="shared" si="119"/>
        <v>2052.7845563139931</v>
      </c>
      <c r="BU66" s="87">
        <f t="shared" si="100"/>
        <v>836.45957532540001</v>
      </c>
      <c r="BV66" s="89">
        <f t="shared" si="120"/>
        <v>59.365317903397226</v>
      </c>
      <c r="BW66" s="84">
        <f t="shared" si="121"/>
        <v>10.561433447098976</v>
      </c>
      <c r="BX66" s="84">
        <f t="shared" si="122"/>
        <v>1.8199885801788245</v>
      </c>
      <c r="BY66" s="84">
        <f t="shared" si="123"/>
        <v>-0.4882354270732101</v>
      </c>
      <c r="BZ66" s="78">
        <f t="shared" si="132"/>
        <v>0.85483425414364633</v>
      </c>
      <c r="CA66" s="79">
        <f t="shared" si="133"/>
        <v>0.21975138121546955</v>
      </c>
      <c r="CB66" s="115">
        <f t="shared" si="134"/>
        <v>-7.2110190300798127E-2</v>
      </c>
      <c r="CC66" s="91"/>
      <c r="CD66" s="90"/>
      <c r="CE66" s="90"/>
    </row>
    <row r="67" spans="1:83" s="112" customFormat="1" ht="15" customHeight="1" x14ac:dyDescent="0.2">
      <c r="A67" s="68" t="s">
        <v>87</v>
      </c>
      <c r="B67" s="92">
        <v>4721.6894699999993</v>
      </c>
      <c r="C67" s="93">
        <v>2135.9998999999998</v>
      </c>
      <c r="D67" s="94">
        <v>5094.6492099999996</v>
      </c>
      <c r="E67" s="92">
        <v>4858.1879100000006</v>
      </c>
      <c r="F67" s="93">
        <v>2216.5625099999997</v>
      </c>
      <c r="G67" s="94">
        <v>5160.2678300000016</v>
      </c>
      <c r="H67" s="95">
        <f t="shared" si="101"/>
        <v>0.98728387320934818</v>
      </c>
      <c r="I67" s="96">
        <f t="shared" si="3"/>
        <v>1.538044800816063E-2</v>
      </c>
      <c r="J67" s="97">
        <f t="shared" si="102"/>
        <v>2.3629615608465104E-2</v>
      </c>
      <c r="K67" s="92">
        <v>1137.6659999999999</v>
      </c>
      <c r="L67" s="93">
        <v>599.09448999999995</v>
      </c>
      <c r="M67" s="93">
        <v>1217.1036200000001</v>
      </c>
      <c r="N67" s="98">
        <f t="shared" si="124"/>
        <v>0.23586055222253835</v>
      </c>
      <c r="O67" s="99">
        <f t="shared" si="103"/>
        <v>1.685583885424391E-3</v>
      </c>
      <c r="P67" s="100">
        <f t="shared" si="104"/>
        <v>-3.4420338705279413E-2</v>
      </c>
      <c r="Q67" s="92">
        <v>250.64</v>
      </c>
      <c r="R67" s="93">
        <v>114.03314</v>
      </c>
      <c r="S67" s="94">
        <v>256.41139999999996</v>
      </c>
      <c r="T67" s="101">
        <f t="shared" si="105"/>
        <v>4.9689552644789733E-2</v>
      </c>
      <c r="U67" s="102">
        <f t="shared" si="106"/>
        <v>-1.9017000286787877E-3</v>
      </c>
      <c r="V67" s="103">
        <f t="shared" si="107"/>
        <v>-1.7563864999628406E-3</v>
      </c>
      <c r="W67" s="92">
        <v>3421.29</v>
      </c>
      <c r="X67" s="93">
        <v>1501.788</v>
      </c>
      <c r="Y67" s="94">
        <v>3636.7204200000006</v>
      </c>
      <c r="Z67" s="101">
        <f t="shared" si="108"/>
        <v>0.70475419877576384</v>
      </c>
      <c r="AA67" s="102">
        <f t="shared" si="109"/>
        <v>5.224845273951173E-4</v>
      </c>
      <c r="AB67" s="103">
        <f t="shared" si="110"/>
        <v>2.7224017143304358E-2</v>
      </c>
      <c r="AC67" s="92">
        <v>3614.116</v>
      </c>
      <c r="AD67" s="93">
        <v>3450.5314000000008</v>
      </c>
      <c r="AE67" s="93">
        <v>3529.9731499999998</v>
      </c>
      <c r="AF67" s="93">
        <f t="shared" si="111"/>
        <v>-84.14285000000018</v>
      </c>
      <c r="AG67" s="94">
        <f t="shared" si="112"/>
        <v>79.441749999999047</v>
      </c>
      <c r="AH67" s="92">
        <v>2059.0787500000001</v>
      </c>
      <c r="AI67" s="93">
        <v>1860.09826</v>
      </c>
      <c r="AJ67" s="93">
        <v>2084.6610000000001</v>
      </c>
      <c r="AK67" s="93">
        <f t="shared" si="97"/>
        <v>25.582249999999931</v>
      </c>
      <c r="AL67" s="94">
        <f t="shared" si="98"/>
        <v>224.56274000000008</v>
      </c>
      <c r="AM67" s="101">
        <f t="shared" si="125"/>
        <v>0.69287854855074504</v>
      </c>
      <c r="AN67" s="102">
        <f t="shared" si="113"/>
        <v>-7.2550017423967494E-2</v>
      </c>
      <c r="AO67" s="103">
        <f t="shared" si="114"/>
        <v>-0.92253884917478912</v>
      </c>
      <c r="AP67" s="101">
        <f t="shared" si="22"/>
        <v>0.40918636672926106</v>
      </c>
      <c r="AQ67" s="102">
        <f t="shared" si="115"/>
        <v>-2.6903037938852459E-2</v>
      </c>
      <c r="AR67" s="103">
        <f t="shared" si="48"/>
        <v>-0.46164619276664537</v>
      </c>
      <c r="AS67" s="102">
        <f t="shared" si="24"/>
        <v>0.40398310100892559</v>
      </c>
      <c r="AT67" s="102">
        <f t="shared" si="116"/>
        <v>-1.985368508196067E-2</v>
      </c>
      <c r="AU67" s="102">
        <f t="shared" si="26"/>
        <v>-0.43519840260677894</v>
      </c>
      <c r="AV67" s="92">
        <v>2253</v>
      </c>
      <c r="AW67" s="93">
        <v>1046</v>
      </c>
      <c r="AX67" s="94">
        <v>2058</v>
      </c>
      <c r="AY67" s="104">
        <v>29</v>
      </c>
      <c r="AZ67" s="105">
        <v>29</v>
      </c>
      <c r="BA67" s="106">
        <v>29</v>
      </c>
      <c r="BB67" s="104">
        <v>44</v>
      </c>
      <c r="BC67" s="105">
        <v>44</v>
      </c>
      <c r="BD67" s="106">
        <v>41</v>
      </c>
      <c r="BE67" s="84">
        <f t="shared" si="126"/>
        <v>11.827586206896553</v>
      </c>
      <c r="BF67" s="84">
        <f t="shared" si="127"/>
        <v>-1.1206896551724128</v>
      </c>
      <c r="BG67" s="84">
        <f t="shared" si="128"/>
        <v>-0.19540229885057414</v>
      </c>
      <c r="BH67" s="85">
        <f t="shared" si="129"/>
        <v>8.3658536585365848</v>
      </c>
      <c r="BI67" s="84">
        <f t="shared" si="130"/>
        <v>-0.16823725055432348</v>
      </c>
      <c r="BJ67" s="86">
        <f t="shared" si="131"/>
        <v>0.44161123429416005</v>
      </c>
      <c r="BK67" s="93">
        <v>63</v>
      </c>
      <c r="BL67" s="93">
        <v>63</v>
      </c>
      <c r="BM67" s="93">
        <v>63</v>
      </c>
      <c r="BN67" s="92">
        <v>7212</v>
      </c>
      <c r="BO67" s="93">
        <v>3292</v>
      </c>
      <c r="BP67" s="94">
        <v>6120</v>
      </c>
      <c r="BQ67" s="108">
        <f t="shared" si="117"/>
        <v>843.18101797385657</v>
      </c>
      <c r="BR67" s="108">
        <f>BQ67-E67*1000/BN67</f>
        <v>169.55540649299132</v>
      </c>
      <c r="BS67" s="108">
        <f t="shared" si="118"/>
        <v>169.86312307713729</v>
      </c>
      <c r="BT67" s="109">
        <f>G67*1000/AX67</f>
        <v>2507.4187706511184</v>
      </c>
      <c r="BU67" s="108">
        <f t="shared" si="100"/>
        <v>351.09923669639147</v>
      </c>
      <c r="BV67" s="110">
        <f t="shared" si="120"/>
        <v>388.33415306029656</v>
      </c>
      <c r="BW67" s="107">
        <f t="shared" si="121"/>
        <v>2.9737609329446064</v>
      </c>
      <c r="BX67" s="107">
        <f t="shared" si="122"/>
        <v>-0.22730431339360946</v>
      </c>
      <c r="BY67" s="107">
        <f t="shared" si="123"/>
        <v>-0.17346660051619667</v>
      </c>
      <c r="BZ67" s="78">
        <f t="shared" si="132"/>
        <v>0.53670086819258089</v>
      </c>
      <c r="CA67" s="79">
        <f t="shared" si="133"/>
        <v>-9.5764272559852759E-2</v>
      </c>
      <c r="CB67" s="115">
        <f t="shared" si="134"/>
        <v>-4.3898779073733074E-2</v>
      </c>
      <c r="CC67" s="91"/>
      <c r="CD67" s="90"/>
      <c r="CE67" s="90"/>
    </row>
    <row r="68" spans="1:83" s="112" customFormat="1" ht="15" customHeight="1" thickBot="1" x14ac:dyDescent="0.25">
      <c r="A68" s="118" t="s">
        <v>239</v>
      </c>
      <c r="B68" s="119">
        <v>729.55200000000002</v>
      </c>
      <c r="C68" s="120">
        <v>489.70600000000002</v>
      </c>
      <c r="D68" s="121">
        <v>957.56500000000005</v>
      </c>
      <c r="E68" s="119">
        <v>888.62</v>
      </c>
      <c r="F68" s="120">
        <v>435.13600000000002</v>
      </c>
      <c r="G68" s="121">
        <v>968.33500000000004</v>
      </c>
      <c r="H68" s="122">
        <f t="shared" ref="H68" si="148">IF(G68=0,"0",(D68/G68))</f>
        <v>0.98887781604506708</v>
      </c>
      <c r="I68" s="123">
        <f t="shared" ref="I68" si="149">H68-IF(E68=0,"0",(B68/E68))</f>
        <v>0.1678834652539527</v>
      </c>
      <c r="J68" s="124">
        <f t="shared" ref="J68" si="150">H68-IF(F68=0,"0",(C68/F68))</f>
        <v>-0.13653125146486089</v>
      </c>
      <c r="K68" s="119">
        <v>608.11</v>
      </c>
      <c r="L68" s="120">
        <v>309.935</v>
      </c>
      <c r="M68" s="120">
        <v>701.54</v>
      </c>
      <c r="N68" s="125">
        <f t="shared" ref="N68" si="151">IF(G68=0,"0",(M68/G68))</f>
        <v>0.72448068075614325</v>
      </c>
      <c r="O68" s="126">
        <f t="shared" ref="O68" si="152">N68-IF(E68=0,"0",(K68/E68))</f>
        <v>4.0149920701226582E-2</v>
      </c>
      <c r="P68" s="127">
        <f t="shared" ref="P68" si="153">N68-IF(F68=0,"0",(L68/F68))</f>
        <v>1.2209115084721001E-2</v>
      </c>
      <c r="Q68" s="119">
        <v>225.03</v>
      </c>
      <c r="R68" s="120">
        <v>88.453999999999994</v>
      </c>
      <c r="S68" s="121">
        <v>198.38</v>
      </c>
      <c r="T68" s="128">
        <f t="shared" ref="T68" si="154">S68/G68</f>
        <v>0.20486711726830073</v>
      </c>
      <c r="U68" s="129">
        <f t="shared" ref="U68" si="155">T68-Q68/E68</f>
        <v>-4.8368236426191841E-2</v>
      </c>
      <c r="V68" s="130">
        <f t="shared" ref="V68" si="156">T68-R68/F68</f>
        <v>1.5881424190582194E-3</v>
      </c>
      <c r="W68" s="119">
        <v>30.79</v>
      </c>
      <c r="X68" s="120">
        <v>15.057</v>
      </c>
      <c r="Y68" s="121">
        <v>34.359000000000002</v>
      </c>
      <c r="Z68" s="128">
        <f t="shared" ref="Z68" si="157">Y68/G68</f>
        <v>3.5482555107478303E-2</v>
      </c>
      <c r="AA68" s="129">
        <f t="shared" ref="AA68" si="158">Z68-W68/E68</f>
        <v>8.3332371498207741E-4</v>
      </c>
      <c r="AB68" s="130">
        <f t="shared" ref="AB68" si="159">Z68-X68/F68</f>
        <v>8.7958040531622289E-4</v>
      </c>
      <c r="AC68" s="119">
        <v>237.922</v>
      </c>
      <c r="AD68" s="120">
        <v>177.19296</v>
      </c>
      <c r="AE68" s="120">
        <v>342.80284999999998</v>
      </c>
      <c r="AF68" s="120">
        <f t="shared" ref="AF68" si="160">AE68-AC68</f>
        <v>104.88084999999998</v>
      </c>
      <c r="AG68" s="121">
        <f t="shared" ref="AG68" si="161">AE68-AD68</f>
        <v>165.60988999999998</v>
      </c>
      <c r="AH68" s="119">
        <v>0</v>
      </c>
      <c r="AI68" s="120">
        <v>0</v>
      </c>
      <c r="AJ68" s="120">
        <v>0</v>
      </c>
      <c r="AK68" s="120">
        <f t="shared" ref="AK68" si="162">AJ68-AH68</f>
        <v>0</v>
      </c>
      <c r="AL68" s="121">
        <f t="shared" ref="AL68" si="163">AJ68-AI68</f>
        <v>0</v>
      </c>
      <c r="AM68" s="128">
        <f t="shared" ref="AM68" si="164">IF(D68=0,"0",(AE68/D68))</f>
        <v>0.35799433980983009</v>
      </c>
      <c r="AN68" s="129">
        <f t="shared" ref="AN68" si="165">AM68-IF(B68=0,"0",(AC68/B68))</f>
        <v>3.1873652045284195E-2</v>
      </c>
      <c r="AO68" s="130">
        <f t="shared" ref="AO68" si="166">AM68-IF(C68=0,"0",(AD68/C68))</f>
        <v>-3.8410471366234766E-3</v>
      </c>
      <c r="AP68" s="128">
        <f t="shared" ref="AP68" si="167">IF(D68=0,"0",(AJ68/D68))</f>
        <v>0</v>
      </c>
      <c r="AQ68" s="129">
        <f t="shared" ref="AQ68" si="168">AP68-IF(B68=0,"0",(AH68/B68))</f>
        <v>0</v>
      </c>
      <c r="AR68" s="130">
        <f t="shared" ref="AR68" si="169">AP68-IF(C68=0,"0",(AI68/C68))</f>
        <v>0</v>
      </c>
      <c r="AS68" s="129">
        <f t="shared" ref="AS68" si="170">AJ68/G68</f>
        <v>0</v>
      </c>
      <c r="AT68" s="129">
        <f t="shared" ref="AT68" si="171">AS68-AH68/E68</f>
        <v>0</v>
      </c>
      <c r="AU68" s="129">
        <f t="shared" ref="AU68" si="172">AS68-AI68/F68</f>
        <v>0</v>
      </c>
      <c r="AV68" s="119">
        <v>255</v>
      </c>
      <c r="AW68" s="120">
        <v>122</v>
      </c>
      <c r="AX68" s="121">
        <v>226</v>
      </c>
      <c r="AY68" s="131">
        <v>11</v>
      </c>
      <c r="AZ68" s="132">
        <v>12</v>
      </c>
      <c r="BA68" s="133">
        <v>12</v>
      </c>
      <c r="BB68" s="131">
        <v>18</v>
      </c>
      <c r="BC68" s="132">
        <v>16</v>
      </c>
      <c r="BD68" s="133">
        <v>17</v>
      </c>
      <c r="BE68" s="185">
        <f t="shared" si="126"/>
        <v>3.1388888888888888</v>
      </c>
      <c r="BF68" s="185">
        <f t="shared" si="127"/>
        <v>-0.72474747474747492</v>
      </c>
      <c r="BG68" s="185">
        <f t="shared" si="128"/>
        <v>-0.25</v>
      </c>
      <c r="BH68" s="186">
        <f t="shared" si="129"/>
        <v>2.215686274509804</v>
      </c>
      <c r="BI68" s="185">
        <f t="shared" si="130"/>
        <v>-0.14542483660130712</v>
      </c>
      <c r="BJ68" s="187">
        <f t="shared" si="131"/>
        <v>-0.32598039215686248</v>
      </c>
      <c r="BK68" s="120">
        <v>60</v>
      </c>
      <c r="BL68" s="120">
        <v>48</v>
      </c>
      <c r="BM68" s="120">
        <v>50</v>
      </c>
      <c r="BN68" s="119">
        <v>7654</v>
      </c>
      <c r="BO68" s="120">
        <v>4167</v>
      </c>
      <c r="BP68" s="121">
        <v>7856</v>
      </c>
      <c r="BQ68" s="134">
        <f t="shared" ref="BQ68" si="173">G68*1000/BP68</f>
        <v>123.26056517311609</v>
      </c>
      <c r="BR68" s="134">
        <f>BQ68-E68*1000/BN68</f>
        <v>7.161793289133854</v>
      </c>
      <c r="BS68" s="134">
        <f t="shared" ref="BS68" si="174">BQ68-F68*1000/BO68</f>
        <v>18.836279116000668</v>
      </c>
      <c r="BT68" s="135">
        <f>G68*1000/AX68</f>
        <v>4284.6681415929206</v>
      </c>
      <c r="BU68" s="134">
        <f t="shared" ref="BU68" si="175">BT68-E68*1000/AV68</f>
        <v>799.88382786743023</v>
      </c>
      <c r="BV68" s="136">
        <f t="shared" ref="BV68" si="176">BT68-F68*1000/AW68</f>
        <v>717.97961700275664</v>
      </c>
      <c r="BW68" s="137">
        <f t="shared" ref="BW68" si="177">BP68/AX68</f>
        <v>34.761061946902657</v>
      </c>
      <c r="BX68" s="137">
        <f t="shared" ref="BX68" si="178">BW68-BN68/AV68</f>
        <v>4.7453756723928535</v>
      </c>
      <c r="BY68" s="137">
        <f t="shared" ref="BY68" si="179">BW68-BO68/AW68</f>
        <v>0.60532424198462564</v>
      </c>
      <c r="BZ68" s="162">
        <f t="shared" si="132"/>
        <v>0.86806629834254145</v>
      </c>
      <c r="CA68" s="188">
        <f t="shared" si="133"/>
        <v>0.16327808471454885</v>
      </c>
      <c r="CB68" s="168">
        <f t="shared" si="134"/>
        <v>-9.6517034990791895E-2</v>
      </c>
      <c r="CC68" s="91"/>
      <c r="CD68" s="90"/>
      <c r="CE68" s="90"/>
    </row>
  </sheetData>
  <sheetProtection algorithmName="SHA-512" hashValue="YpMT+Yaas2/saWxZ2K7tnppZcUqMo0y4mYW4pKIZXSrhbAQ9AzBlj2MUswcnhikcM02tGKadtnzRSr4CGcb4lA==" saltValue="h20ACsPBuBniYCIFdcBf0w==" spinCount="100000" sheet="1" objects="1" scenarios="1"/>
  <mergeCells count="26">
    <mergeCell ref="BW1:BY1"/>
    <mergeCell ref="BZ1:CB1"/>
    <mergeCell ref="BT1:BV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AH1:AL1"/>
    <mergeCell ref="A1:A2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G1"/>
  </mergeCells>
  <pageMargins left="0.51181102362204722" right="0.51181102362204722" top="0.55118110236220474" bottom="0.55118110236220474" header="0.31496062992125984" footer="0.31496062992125984"/>
  <pageSetup paperSize="9" scale="52" fitToWidth="6" orientation="landscape" r:id="rId1"/>
  <colBreaks count="2" manualBreakCount="2">
    <brk id="38" max="67" man="1"/>
    <brk id="74" max="67" man="1"/>
  </colBreaks>
  <ignoredErrors>
    <ignoredError sqref="I6:J6 H4:J4 H5:J5 B5 B4:D4 B6:D6 C5:D5 N6:P6 N4:P4 N5:P5 T6:V6 T4:V4 T5:V5 Z6:AB6 Z4:AB4 Z5:AB5 AM6:AU6 AM4:AU4 AM5:AU5 BE6:BJ6 BE4:BK4 BE5:BK5 BN4 BN5 BQ4:BR4 BQ5:BR5 BT4:BU4 BT5:BU5 BW4:BX4 BW5:BX5 BZ4:CA4 BZ5:CA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29"/>
  <sheetViews>
    <sheetView zoomScale="98" zoomScaleNormal="98" zoomScaleSheetLayoutView="100" workbookViewId="0">
      <pane xSplit="2" ySplit="6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G8" sqref="G8"/>
    </sheetView>
  </sheetViews>
  <sheetFormatPr defaultColWidth="9.140625" defaultRowHeight="11.25" x14ac:dyDescent="0.2"/>
  <cols>
    <col min="1" max="1" width="11.85546875" style="210" customWidth="1"/>
    <col min="2" max="2" width="34.140625" style="210" customWidth="1"/>
    <col min="3" max="26" width="7.85546875" style="210" customWidth="1"/>
    <col min="27" max="29" width="7.85546875" style="227" customWidth="1"/>
    <col min="30" max="31" width="7.85546875" style="227" hidden="1" customWidth="1"/>
    <col min="32" max="34" width="7.85546875" style="210" customWidth="1"/>
    <col min="35" max="36" width="7.85546875" style="210" hidden="1" customWidth="1"/>
    <col min="37" max="45" width="7.85546875" style="210" customWidth="1"/>
    <col min="46" max="48" width="7.85546875" style="227" customWidth="1"/>
    <col min="49" max="81" width="7.85546875" style="210" customWidth="1"/>
    <col min="82" max="83" width="9.140625" style="209"/>
    <col min="84" max="16384" width="9.140625" style="210"/>
  </cols>
  <sheetData>
    <row r="1" spans="1:84" ht="50.25" customHeight="1" x14ac:dyDescent="0.2">
      <c r="A1" s="279" t="s">
        <v>88</v>
      </c>
      <c r="B1" s="281" t="s">
        <v>249</v>
      </c>
      <c r="C1" s="278" t="s">
        <v>0</v>
      </c>
      <c r="D1" s="278"/>
      <c r="E1" s="278"/>
      <c r="F1" s="277" t="s">
        <v>1</v>
      </c>
      <c r="G1" s="278"/>
      <c r="H1" s="283" t="s">
        <v>1</v>
      </c>
      <c r="I1" s="277" t="s">
        <v>2</v>
      </c>
      <c r="J1" s="278"/>
      <c r="K1" s="283"/>
      <c r="L1" s="277" t="s">
        <v>3</v>
      </c>
      <c r="M1" s="278"/>
      <c r="N1" s="278" t="s">
        <v>3</v>
      </c>
      <c r="O1" s="277" t="s">
        <v>4</v>
      </c>
      <c r="P1" s="278"/>
      <c r="Q1" s="283"/>
      <c r="R1" s="277" t="s">
        <v>89</v>
      </c>
      <c r="S1" s="278"/>
      <c r="T1" s="283"/>
      <c r="U1" s="277" t="s">
        <v>5</v>
      </c>
      <c r="V1" s="278"/>
      <c r="W1" s="283"/>
      <c r="X1" s="277" t="s">
        <v>6</v>
      </c>
      <c r="Y1" s="278"/>
      <c r="Z1" s="283"/>
      <c r="AA1" s="277" t="s">
        <v>7</v>
      </c>
      <c r="AB1" s="278"/>
      <c r="AC1" s="283"/>
      <c r="AD1" s="277" t="s">
        <v>8</v>
      </c>
      <c r="AE1" s="278"/>
      <c r="AF1" s="278"/>
      <c r="AG1" s="278"/>
      <c r="AH1" s="283"/>
      <c r="AI1" s="277" t="s">
        <v>9</v>
      </c>
      <c r="AJ1" s="278"/>
      <c r="AK1" s="278"/>
      <c r="AL1" s="278"/>
      <c r="AM1" s="283"/>
      <c r="AN1" s="277" t="s">
        <v>10</v>
      </c>
      <c r="AO1" s="278"/>
      <c r="AP1" s="283"/>
      <c r="AQ1" s="277" t="s">
        <v>11</v>
      </c>
      <c r="AR1" s="278"/>
      <c r="AS1" s="283"/>
      <c r="AT1" s="277" t="s">
        <v>12</v>
      </c>
      <c r="AU1" s="278"/>
      <c r="AV1" s="283"/>
      <c r="AW1" s="277" t="s">
        <v>13</v>
      </c>
      <c r="AX1" s="278"/>
      <c r="AY1" s="283"/>
      <c r="AZ1" s="277" t="s">
        <v>14</v>
      </c>
      <c r="BA1" s="278"/>
      <c r="BB1" s="283"/>
      <c r="BC1" s="277" t="s">
        <v>15</v>
      </c>
      <c r="BD1" s="278"/>
      <c r="BE1" s="283"/>
      <c r="BF1" s="277" t="s">
        <v>16</v>
      </c>
      <c r="BG1" s="278"/>
      <c r="BH1" s="283"/>
      <c r="BI1" s="277" t="s">
        <v>17</v>
      </c>
      <c r="BJ1" s="278"/>
      <c r="BK1" s="283"/>
      <c r="BL1" s="277" t="s">
        <v>18</v>
      </c>
      <c r="BM1" s="278"/>
      <c r="BN1" s="283"/>
      <c r="BO1" s="277" t="s">
        <v>19</v>
      </c>
      <c r="BP1" s="278"/>
      <c r="BQ1" s="283"/>
      <c r="BR1" s="277" t="s">
        <v>20</v>
      </c>
      <c r="BS1" s="278"/>
      <c r="BT1" s="283"/>
      <c r="BU1" s="277" t="s">
        <v>21</v>
      </c>
      <c r="BV1" s="278"/>
      <c r="BW1" s="283"/>
      <c r="BX1" s="277" t="s">
        <v>22</v>
      </c>
      <c r="BY1" s="278"/>
      <c r="BZ1" s="283"/>
      <c r="CA1" s="277" t="s">
        <v>23</v>
      </c>
      <c r="CB1" s="278"/>
      <c r="CC1" s="284"/>
    </row>
    <row r="2" spans="1:84" s="219" customFormat="1" ht="45" customHeight="1" x14ac:dyDescent="0.2">
      <c r="A2" s="280"/>
      <c r="B2" s="282"/>
      <c r="C2" s="211" t="s">
        <v>241</v>
      </c>
      <c r="D2" s="212" t="s">
        <v>244</v>
      </c>
      <c r="E2" s="213" t="s">
        <v>245</v>
      </c>
      <c r="F2" s="214" t="s">
        <v>241</v>
      </c>
      <c r="G2" s="212" t="s">
        <v>244</v>
      </c>
      <c r="H2" s="215" t="s">
        <v>245</v>
      </c>
      <c r="I2" s="214" t="s">
        <v>24</v>
      </c>
      <c r="J2" s="212" t="s">
        <v>247</v>
      </c>
      <c r="K2" s="215" t="s">
        <v>248</v>
      </c>
      <c r="L2" s="214" t="s">
        <v>241</v>
      </c>
      <c r="M2" s="212" t="s">
        <v>244</v>
      </c>
      <c r="N2" s="213" t="s">
        <v>245</v>
      </c>
      <c r="O2" s="214" t="s">
        <v>24</v>
      </c>
      <c r="P2" s="212" t="s">
        <v>247</v>
      </c>
      <c r="Q2" s="215" t="s">
        <v>248</v>
      </c>
      <c r="R2" s="214" t="s">
        <v>241</v>
      </c>
      <c r="S2" s="212" t="s">
        <v>244</v>
      </c>
      <c r="T2" s="215" t="s">
        <v>245</v>
      </c>
      <c r="U2" s="214" t="s">
        <v>24</v>
      </c>
      <c r="V2" s="212" t="s">
        <v>247</v>
      </c>
      <c r="W2" s="215" t="s">
        <v>248</v>
      </c>
      <c r="X2" s="214" t="s">
        <v>241</v>
      </c>
      <c r="Y2" s="212" t="s">
        <v>244</v>
      </c>
      <c r="Z2" s="215" t="s">
        <v>245</v>
      </c>
      <c r="AA2" s="214" t="s">
        <v>24</v>
      </c>
      <c r="AB2" s="212" t="s">
        <v>247</v>
      </c>
      <c r="AC2" s="215" t="s">
        <v>248</v>
      </c>
      <c r="AD2" s="214" t="s">
        <v>241</v>
      </c>
      <c r="AE2" s="211" t="s">
        <v>244</v>
      </c>
      <c r="AF2" s="216" t="s">
        <v>24</v>
      </c>
      <c r="AG2" s="213" t="s">
        <v>247</v>
      </c>
      <c r="AH2" s="215" t="s">
        <v>248</v>
      </c>
      <c r="AI2" s="214" t="s">
        <v>241</v>
      </c>
      <c r="AJ2" s="211" t="s">
        <v>244</v>
      </c>
      <c r="AK2" s="216" t="s">
        <v>24</v>
      </c>
      <c r="AL2" s="213" t="s">
        <v>247</v>
      </c>
      <c r="AM2" s="215" t="s">
        <v>248</v>
      </c>
      <c r="AN2" s="214" t="s">
        <v>24</v>
      </c>
      <c r="AO2" s="212" t="s">
        <v>247</v>
      </c>
      <c r="AP2" s="215" t="s">
        <v>248</v>
      </c>
      <c r="AQ2" s="214" t="s">
        <v>24</v>
      </c>
      <c r="AR2" s="212" t="s">
        <v>247</v>
      </c>
      <c r="AS2" s="215" t="s">
        <v>248</v>
      </c>
      <c r="AT2" s="214" t="s">
        <v>24</v>
      </c>
      <c r="AU2" s="212" t="s">
        <v>247</v>
      </c>
      <c r="AV2" s="215" t="s">
        <v>248</v>
      </c>
      <c r="AW2" s="214" t="s">
        <v>241</v>
      </c>
      <c r="AX2" s="212" t="s">
        <v>244</v>
      </c>
      <c r="AY2" s="215" t="s">
        <v>245</v>
      </c>
      <c r="AZ2" s="214" t="s">
        <v>241</v>
      </c>
      <c r="BA2" s="212" t="s">
        <v>244</v>
      </c>
      <c r="BB2" s="215" t="s">
        <v>245</v>
      </c>
      <c r="BC2" s="214" t="s">
        <v>241</v>
      </c>
      <c r="BD2" s="212" t="s">
        <v>244</v>
      </c>
      <c r="BE2" s="215" t="s">
        <v>245</v>
      </c>
      <c r="BF2" s="214" t="s">
        <v>24</v>
      </c>
      <c r="BG2" s="212" t="s">
        <v>247</v>
      </c>
      <c r="BH2" s="215" t="s">
        <v>248</v>
      </c>
      <c r="BI2" s="214" t="s">
        <v>24</v>
      </c>
      <c r="BJ2" s="212" t="s">
        <v>247</v>
      </c>
      <c r="BK2" s="215" t="s">
        <v>248</v>
      </c>
      <c r="BL2" s="214" t="s">
        <v>241</v>
      </c>
      <c r="BM2" s="212" t="s">
        <v>244</v>
      </c>
      <c r="BN2" s="215" t="s">
        <v>245</v>
      </c>
      <c r="BO2" s="214" t="s">
        <v>241</v>
      </c>
      <c r="BP2" s="212" t="s">
        <v>244</v>
      </c>
      <c r="BQ2" s="215" t="s">
        <v>245</v>
      </c>
      <c r="BR2" s="214" t="s">
        <v>24</v>
      </c>
      <c r="BS2" s="212" t="s">
        <v>247</v>
      </c>
      <c r="BT2" s="215" t="s">
        <v>248</v>
      </c>
      <c r="BU2" s="214" t="s">
        <v>24</v>
      </c>
      <c r="BV2" s="212" t="s">
        <v>247</v>
      </c>
      <c r="BW2" s="215" t="s">
        <v>248</v>
      </c>
      <c r="BX2" s="214" t="s">
        <v>24</v>
      </c>
      <c r="BY2" s="212" t="s">
        <v>247</v>
      </c>
      <c r="BZ2" s="215" t="s">
        <v>248</v>
      </c>
      <c r="CA2" s="214" t="s">
        <v>24</v>
      </c>
      <c r="CB2" s="212" t="s">
        <v>247</v>
      </c>
      <c r="CC2" s="217" t="s">
        <v>248</v>
      </c>
      <c r="CD2" s="218"/>
      <c r="CE2" s="218"/>
    </row>
    <row r="3" spans="1:84" s="227" customFormat="1" ht="14.25" hidden="1" customHeight="1" thickBot="1" x14ac:dyDescent="0.25">
      <c r="A3" s="193"/>
      <c r="B3" s="194" t="s">
        <v>90</v>
      </c>
      <c r="C3" s="195">
        <f t="shared" ref="C3" si="0">SUBTOTAL(9,C7:C127)</f>
        <v>330710.90529000014</v>
      </c>
      <c r="D3" s="220"/>
      <c r="E3" s="196">
        <f>SUBTOTAL(9,E7:E127)</f>
        <v>437187.64016000001</v>
      </c>
      <c r="F3" s="197">
        <f t="shared" ref="F3:BZ3" si="1">SUBTOTAL(9,F7:F127)</f>
        <v>327789.10703999997</v>
      </c>
      <c r="G3" s="220"/>
      <c r="H3" s="198">
        <f t="shared" si="1"/>
        <v>431012.46464999992</v>
      </c>
      <c r="I3" s="199">
        <f>IF(H3=0,"0",(E3/H3))</f>
        <v>1.0143271390422888</v>
      </c>
      <c r="J3" s="221"/>
      <c r="K3" s="200">
        <f>I3-IF(F3=0,"0",(C3/F3))</f>
        <v>5.4134863697379298E-3</v>
      </c>
      <c r="L3" s="197">
        <f t="shared" si="1"/>
        <v>153676.19272000008</v>
      </c>
      <c r="M3" s="220"/>
      <c r="N3" s="196">
        <f t="shared" si="1"/>
        <v>230698.04693000001</v>
      </c>
      <c r="O3" s="201">
        <f t="shared" ref="O3:O66" si="2">IF(H3=0,"0",(N3/H3))</f>
        <v>0.53524681036158994</v>
      </c>
      <c r="P3" s="222"/>
      <c r="Q3" s="202">
        <f>O3-IF(F3=0,"0",(L3/F3))</f>
        <v>6.6420392950327312E-2</v>
      </c>
      <c r="R3" s="197">
        <f t="shared" si="1"/>
        <v>52132.61890999999</v>
      </c>
      <c r="S3" s="220"/>
      <c r="T3" s="198">
        <f t="shared" si="1"/>
        <v>59925.128400000009</v>
      </c>
      <c r="U3" s="203">
        <f t="shared" ref="U3:U6" si="3">IF(H3=0,"0",(T3/H3))</f>
        <v>0.13903339999380693</v>
      </c>
      <c r="V3" s="223"/>
      <c r="W3" s="204">
        <f t="shared" ref="W3:W6" si="4">U3-IF(F3=0,"0",(R3/F3))</f>
        <v>-2.0009770722779041E-2</v>
      </c>
      <c r="X3" s="197">
        <f t="shared" si="1"/>
        <v>121980.29041</v>
      </c>
      <c r="Y3" s="220"/>
      <c r="Z3" s="198">
        <f t="shared" si="1"/>
        <v>140389.2899</v>
      </c>
      <c r="AA3" s="203">
        <f t="shared" ref="AA3:AA66" si="5">IF(H3=0,"0",(Z3/H3))</f>
        <v>0.3257197909902721</v>
      </c>
      <c r="AB3" s="223"/>
      <c r="AC3" s="204">
        <f t="shared" ref="AC3:AC6" si="6">AA3-IF(F3=0,"0",(X3/F3))</f>
        <v>-4.641060562816951E-2</v>
      </c>
      <c r="AD3" s="205">
        <f t="shared" si="1"/>
        <v>150012.75868000003</v>
      </c>
      <c r="AE3" s="205"/>
      <c r="AF3" s="205">
        <f t="shared" si="1"/>
        <v>166784.64196000007</v>
      </c>
      <c r="AG3" s="224"/>
      <c r="AH3" s="206">
        <f t="shared" si="1"/>
        <v>-6899.052459999999</v>
      </c>
      <c r="AI3" s="207">
        <f t="shared" si="1"/>
        <v>32333.066299999995</v>
      </c>
      <c r="AJ3" s="225"/>
      <c r="AK3" s="205">
        <f t="shared" si="1"/>
        <v>30767.842180000003</v>
      </c>
      <c r="AL3" s="224"/>
      <c r="AM3" s="206">
        <f t="shared" si="1"/>
        <v>5325.5193600000002</v>
      </c>
      <c r="AN3" s="203">
        <f t="shared" ref="AN3:AN66" si="7">IF(E3=0,"0",(AF3/E3))</f>
        <v>0.38149441255695371</v>
      </c>
      <c r="AO3" s="223"/>
      <c r="AP3" s="204">
        <f t="shared" ref="AP3:AP6" si="8">AN3-IF(C3=0,"0",(AD3/C3))</f>
        <v>-7.2112518089781252E-2</v>
      </c>
      <c r="AQ3" s="203">
        <f t="shared" ref="AQ3:AQ6" si="9">IF(E3=0,"0",(AK3/E3))</f>
        <v>7.037674296725252E-2</v>
      </c>
      <c r="AR3" s="223"/>
      <c r="AS3" s="204">
        <f t="shared" ref="AS3:AS6" si="10">AQ3-IF(C3=0,"0",(AI3/C3))</f>
        <v>-2.7391627481998776E-2</v>
      </c>
      <c r="AT3" s="203">
        <f t="shared" ref="AT3:AT66" si="11">IF(H3=0,"0",(AK3/H3))</f>
        <v>7.1385040349087756E-2</v>
      </c>
      <c r="AU3" s="223"/>
      <c r="AV3" s="204">
        <f t="shared" ref="AV3:AV6" si="12">AT3-IF(F3=0,"0",(AI3/F3))</f>
        <v>-2.7254803396709465E-2</v>
      </c>
      <c r="AW3" s="197">
        <f t="shared" si="1"/>
        <v>238137</v>
      </c>
      <c r="AX3" s="220"/>
      <c r="AY3" s="198">
        <f t="shared" si="1"/>
        <v>216219</v>
      </c>
      <c r="AZ3" s="197">
        <f t="shared" si="1"/>
        <v>3477.7933333333335</v>
      </c>
      <c r="BA3" s="220"/>
      <c r="BB3" s="198">
        <f t="shared" si="1"/>
        <v>3562.2066666666669</v>
      </c>
      <c r="BC3" s="197">
        <f t="shared" si="1"/>
        <v>6103.8599666666669</v>
      </c>
      <c r="BD3" s="220"/>
      <c r="BE3" s="198">
        <f t="shared" si="1"/>
        <v>6199.085</v>
      </c>
      <c r="BF3" s="197">
        <f t="shared" si="1"/>
        <v>1308.59046194814</v>
      </c>
      <c r="BG3" s="220"/>
      <c r="BH3" s="198">
        <f t="shared" si="1"/>
        <v>-36.287505401152004</v>
      </c>
      <c r="BI3" s="197">
        <f t="shared" si="1"/>
        <v>675.4934862765557</v>
      </c>
      <c r="BJ3" s="220"/>
      <c r="BK3" s="198">
        <f t="shared" si="1"/>
        <v>-13.578562925043675</v>
      </c>
      <c r="BL3" s="197">
        <f t="shared" si="1"/>
        <v>12665</v>
      </c>
      <c r="BM3" s="220"/>
      <c r="BN3" s="198">
        <f t="shared" si="1"/>
        <v>12755</v>
      </c>
      <c r="BO3" s="197">
        <f t="shared" si="1"/>
        <v>1260214</v>
      </c>
      <c r="BP3" s="220"/>
      <c r="BQ3" s="198">
        <f t="shared" si="1"/>
        <v>1239808</v>
      </c>
      <c r="BR3" s="197">
        <f t="shared" si="1"/>
        <v>41708.715576387251</v>
      </c>
      <c r="BS3" s="220"/>
      <c r="BT3" s="198">
        <f t="shared" si="1"/>
        <v>30.047628473115132</v>
      </c>
      <c r="BU3" s="197">
        <f t="shared" si="1"/>
        <v>232391.93722903146</v>
      </c>
      <c r="BV3" s="220"/>
      <c r="BW3" s="198">
        <f t="shared" si="1"/>
        <v>8393.9930015997979</v>
      </c>
      <c r="BX3" s="197">
        <f t="shared" si="1"/>
        <v>944.97742194029468</v>
      </c>
      <c r="BY3" s="220"/>
      <c r="BZ3" s="198">
        <f t="shared" si="1"/>
        <v>41.310150125956767</v>
      </c>
      <c r="CA3" s="203">
        <f t="shared" ref="CA3:CA6" si="13">(BQ3/BN3)/181</f>
        <v>0.53702610394363814</v>
      </c>
      <c r="CB3" s="223"/>
      <c r="CC3" s="208">
        <f t="shared" ref="CC3:CC6" si="14">CA3-(BO3/BL3)/90</f>
        <v>-0.56857024645334397</v>
      </c>
      <c r="CD3" s="226"/>
      <c r="CE3" s="226"/>
    </row>
    <row r="4" spans="1:84" s="227" customFormat="1" ht="16.5" hidden="1" customHeight="1" x14ac:dyDescent="0.2">
      <c r="A4" s="24"/>
      <c r="B4" s="191" t="s">
        <v>26</v>
      </c>
      <c r="C4" s="189"/>
      <c r="D4" s="26"/>
      <c r="E4" s="150">
        <f t="shared" ref="E4:H4" si="15">SUBTOTAL(9,E7:E87)</f>
        <v>260882.62811000002</v>
      </c>
      <c r="F4" s="144"/>
      <c r="G4" s="26"/>
      <c r="H4" s="145">
        <f t="shared" si="15"/>
        <v>256652.81309000007</v>
      </c>
      <c r="I4" s="144">
        <f>IF(H4=0,"0",(E4/H4))</f>
        <v>1.0164806883239448</v>
      </c>
      <c r="J4" s="26"/>
      <c r="K4" s="145"/>
      <c r="L4" s="144"/>
      <c r="M4" s="26"/>
      <c r="N4" s="150">
        <f>SUBTOTAL(9,N7:N87)</f>
        <v>172772.50837999998</v>
      </c>
      <c r="O4" s="158">
        <f t="shared" si="2"/>
        <v>0.67317597769487181</v>
      </c>
      <c r="P4" s="34"/>
      <c r="Q4" s="159"/>
      <c r="R4" s="144"/>
      <c r="S4" s="26"/>
      <c r="T4" s="145">
        <f t="shared" ref="T4" si="16">SUBTOTAL(9,T7:T87)</f>
        <v>39990.213850000007</v>
      </c>
      <c r="U4" s="78">
        <f t="shared" si="3"/>
        <v>0.15581443806726053</v>
      </c>
      <c r="V4" s="79"/>
      <c r="W4" s="80">
        <f t="shared" si="4"/>
        <v>0.15581443806726053</v>
      </c>
      <c r="X4" s="144"/>
      <c r="Y4" s="26"/>
      <c r="Z4" s="145">
        <f t="shared" ref="Z4" si="17">SUBTOTAL(9,Z7:Z87)</f>
        <v>43890.091859999993</v>
      </c>
      <c r="AA4" s="78">
        <f t="shared" si="5"/>
        <v>0.17100958813418154</v>
      </c>
      <c r="AB4" s="79"/>
      <c r="AC4" s="80">
        <f t="shared" si="6"/>
        <v>0.17100958813418154</v>
      </c>
      <c r="AD4" s="158"/>
      <c r="AE4" s="228"/>
      <c r="AF4" s="113">
        <f t="shared" ref="AF4:AK4" si="18">SUBTOTAL(9,AF7:AF87)</f>
        <v>104286.11815000002</v>
      </c>
      <c r="AG4" s="229"/>
      <c r="AH4" s="142"/>
      <c r="AI4" s="166"/>
      <c r="AJ4" s="230"/>
      <c r="AK4" s="113">
        <f t="shared" si="18"/>
        <v>23131.710340000005</v>
      </c>
      <c r="AL4" s="229"/>
      <c r="AM4" s="142"/>
      <c r="AN4" s="78">
        <f t="shared" si="7"/>
        <v>0.39974343598696133</v>
      </c>
      <c r="AO4" s="79"/>
      <c r="AP4" s="80">
        <f t="shared" si="8"/>
        <v>0.39974343598696133</v>
      </c>
      <c r="AQ4" s="78">
        <f t="shared" si="9"/>
        <v>8.866711634876133E-2</v>
      </c>
      <c r="AR4" s="79"/>
      <c r="AS4" s="80">
        <f t="shared" si="10"/>
        <v>8.866711634876133E-2</v>
      </c>
      <c r="AT4" s="78">
        <f t="shared" si="11"/>
        <v>9.0128411457888219E-2</v>
      </c>
      <c r="AU4" s="79"/>
      <c r="AV4" s="80">
        <f t="shared" si="12"/>
        <v>9.0128411457888219E-2</v>
      </c>
      <c r="AW4" s="144"/>
      <c r="AX4" s="26"/>
      <c r="AY4" s="145">
        <f t="shared" ref="AY4:BE4" si="19">SUBTOTAL(9,AY7:AY87)</f>
        <v>145209</v>
      </c>
      <c r="AZ4" s="144"/>
      <c r="BA4" s="26"/>
      <c r="BB4" s="145">
        <f t="shared" si="19"/>
        <v>2799.7266666666665</v>
      </c>
      <c r="BC4" s="144"/>
      <c r="BD4" s="26"/>
      <c r="BE4" s="145">
        <f t="shared" si="19"/>
        <v>4453.9949999999999</v>
      </c>
      <c r="BF4" s="144">
        <f>(AY4/BB4/3)</f>
        <v>17.288473398593673</v>
      </c>
      <c r="BG4" s="26"/>
      <c r="BH4" s="145"/>
      <c r="BI4" s="144">
        <f t="shared" ref="BI4:BI6" si="20">(BB4/BE4/3)</f>
        <v>0.20952924783755308</v>
      </c>
      <c r="BJ4" s="26"/>
      <c r="BK4" s="145"/>
      <c r="BL4" s="144"/>
      <c r="BM4" s="26"/>
      <c r="BN4" s="145">
        <f t="shared" ref="BN4:BQ4" si="21">SUBTOTAL(1,BN7:BN87)</f>
        <v>109.22222222222223</v>
      </c>
      <c r="BO4" s="144"/>
      <c r="BP4" s="26"/>
      <c r="BQ4" s="145">
        <f t="shared" si="21"/>
        <v>9176.1975308641977</v>
      </c>
      <c r="BR4" s="144">
        <f>SUBTOTAL(1,BR7:BR87)</f>
        <v>345.84458370469474</v>
      </c>
      <c r="BS4" s="26"/>
      <c r="BT4" s="145"/>
      <c r="BU4" s="144">
        <f>SUBTOTAL(1,BU7:BU87)</f>
        <v>1937.0703490399737</v>
      </c>
      <c r="BV4" s="26"/>
      <c r="BW4" s="145"/>
      <c r="BX4" s="144">
        <f>SUBTOTAL(1,BX7:BX87)</f>
        <v>6.0656501606755766</v>
      </c>
      <c r="BY4" s="26"/>
      <c r="BZ4" s="145"/>
      <c r="CA4" s="78">
        <f t="shared" si="13"/>
        <v>0.46416583453391508</v>
      </c>
      <c r="CB4" s="79"/>
      <c r="CC4" s="115" t="e">
        <f t="shared" si="14"/>
        <v>#DIV/0!</v>
      </c>
      <c r="CD4" s="226"/>
      <c r="CE4" s="226"/>
    </row>
    <row r="5" spans="1:84" s="227" customFormat="1" ht="17.25" hidden="1" customHeight="1" x14ac:dyDescent="0.2">
      <c r="A5" s="24"/>
      <c r="B5" s="191" t="s">
        <v>27</v>
      </c>
      <c r="C5" s="189"/>
      <c r="D5" s="26"/>
      <c r="E5" s="150">
        <f>SUBTOTAL(9,E88:E112)</f>
        <v>147856.84641</v>
      </c>
      <c r="F5" s="144"/>
      <c r="G5" s="26"/>
      <c r="H5" s="145">
        <f>SUBTOTAL(9,H88:H112)</f>
        <v>147135.56044999999</v>
      </c>
      <c r="I5" s="144">
        <f>IF(H5=0,"0",(E5/H5))</f>
        <v>1.0049021865128596</v>
      </c>
      <c r="J5" s="26"/>
      <c r="K5" s="145"/>
      <c r="L5" s="144"/>
      <c r="M5" s="26"/>
      <c r="N5" s="150">
        <f>SUBTOTAL(9,N88:N112)</f>
        <v>41065.196390000012</v>
      </c>
      <c r="O5" s="158">
        <f t="shared" si="2"/>
        <v>0.27909769918574445</v>
      </c>
      <c r="P5" s="34"/>
      <c r="Q5" s="159"/>
      <c r="R5" s="144"/>
      <c r="S5" s="26"/>
      <c r="T5" s="145">
        <f>SUBTOTAL(9,T88:T112)</f>
        <v>15405.935649999998</v>
      </c>
      <c r="U5" s="164">
        <f t="shared" si="3"/>
        <v>0.1047057258142248</v>
      </c>
      <c r="V5" s="231"/>
      <c r="W5" s="165">
        <f t="shared" si="4"/>
        <v>0.1047057258142248</v>
      </c>
      <c r="X5" s="144"/>
      <c r="Y5" s="26"/>
      <c r="Z5" s="145">
        <f>SUBTOTAL(9,Z88:Z112)</f>
        <v>90664.427989999996</v>
      </c>
      <c r="AA5" s="78">
        <f t="shared" si="5"/>
        <v>0.61619657214552037</v>
      </c>
      <c r="AB5" s="79"/>
      <c r="AC5" s="80">
        <f t="shared" si="6"/>
        <v>0.61619657214552037</v>
      </c>
      <c r="AD5" s="158"/>
      <c r="AE5" s="228"/>
      <c r="AF5" s="113">
        <f>SUBTOTAL(9,AF88:AF112)</f>
        <v>55874.256980000006</v>
      </c>
      <c r="AG5" s="229"/>
      <c r="AH5" s="142"/>
      <c r="AI5" s="166"/>
      <c r="AJ5" s="230"/>
      <c r="AK5" s="113">
        <f>SUBTOTAL(9,AK88:AK112)</f>
        <v>7591.2038399999992</v>
      </c>
      <c r="AL5" s="229"/>
      <c r="AM5" s="142"/>
      <c r="AN5" s="78">
        <f t="shared" si="7"/>
        <v>0.37789428313020657</v>
      </c>
      <c r="AO5" s="79"/>
      <c r="AP5" s="80">
        <f t="shared" si="8"/>
        <v>0.37789428313020657</v>
      </c>
      <c r="AQ5" s="78">
        <f t="shared" si="9"/>
        <v>5.1341578184008821E-2</v>
      </c>
      <c r="AR5" s="79"/>
      <c r="AS5" s="80">
        <f t="shared" si="10"/>
        <v>5.1341578184008821E-2</v>
      </c>
      <c r="AT5" s="78">
        <f t="shared" si="11"/>
        <v>5.1593264176131394E-2</v>
      </c>
      <c r="AU5" s="79"/>
      <c r="AV5" s="80">
        <f t="shared" si="12"/>
        <v>5.1593264176131394E-2</v>
      </c>
      <c r="AW5" s="144"/>
      <c r="AX5" s="26"/>
      <c r="AY5" s="145">
        <f>SUBTOTAL(9,AY88:AY112)</f>
        <v>58042</v>
      </c>
      <c r="AZ5" s="144"/>
      <c r="BA5" s="26"/>
      <c r="BB5" s="145">
        <f>SUBTOTAL(9,BB88:BB112)</f>
        <v>561.92999999999995</v>
      </c>
      <c r="BC5" s="144"/>
      <c r="BD5" s="26"/>
      <c r="BE5" s="145">
        <f>SUBTOTAL(9,BE88:BE112)</f>
        <v>1229.3699999999999</v>
      </c>
      <c r="BF5" s="144">
        <f>(AY5/BB5/3)</f>
        <v>34.430148476381994</v>
      </c>
      <c r="BG5" s="26"/>
      <c r="BH5" s="145"/>
      <c r="BI5" s="144">
        <f t="shared" si="20"/>
        <v>0.15236259222203244</v>
      </c>
      <c r="BJ5" s="26"/>
      <c r="BK5" s="145"/>
      <c r="BL5" s="144"/>
      <c r="BM5" s="26"/>
      <c r="BN5" s="145">
        <f t="shared" ref="BN5:BX5" si="22">SUBTOTAL(1,BN88:BN112)</f>
        <v>94.8</v>
      </c>
      <c r="BO5" s="144"/>
      <c r="BP5" s="26"/>
      <c r="BQ5" s="145">
        <f t="shared" si="22"/>
        <v>10389.68</v>
      </c>
      <c r="BR5" s="144">
        <f t="shared" si="22"/>
        <v>477.44353935297289</v>
      </c>
      <c r="BS5" s="26"/>
      <c r="BT5" s="145"/>
      <c r="BU5" s="144">
        <f t="shared" si="22"/>
        <v>1991.9107451820821</v>
      </c>
      <c r="BV5" s="26"/>
      <c r="BW5" s="145"/>
      <c r="BX5" s="144">
        <f t="shared" si="22"/>
        <v>6.8964006353253557</v>
      </c>
      <c r="BY5" s="26"/>
      <c r="BZ5" s="145"/>
      <c r="CA5" s="164">
        <f t="shared" si="13"/>
        <v>0.60550155022495755</v>
      </c>
      <c r="CB5" s="231"/>
      <c r="CC5" s="117" t="e">
        <f t="shared" si="14"/>
        <v>#DIV/0!</v>
      </c>
      <c r="CD5" s="226"/>
      <c r="CE5" s="226"/>
    </row>
    <row r="6" spans="1:84" s="227" customFormat="1" ht="0.75" customHeight="1" x14ac:dyDescent="0.2">
      <c r="A6" s="46"/>
      <c r="B6" s="192" t="s">
        <v>28</v>
      </c>
      <c r="C6" s="190"/>
      <c r="D6" s="48"/>
      <c r="E6" s="151">
        <f>SUBTOTAL(9,E113:E123)</f>
        <v>25144.567539999996</v>
      </c>
      <c r="F6" s="146"/>
      <c r="G6" s="48"/>
      <c r="H6" s="147">
        <f>SUBTOTAL(9,H113:H123)</f>
        <v>24043.082129999999</v>
      </c>
      <c r="I6" s="146">
        <f>IF(H6=0,"0",(E6/H6))</f>
        <v>1.0458129870390289</v>
      </c>
      <c r="J6" s="48"/>
      <c r="K6" s="147"/>
      <c r="L6" s="146"/>
      <c r="M6" s="48"/>
      <c r="N6" s="151">
        <f>SUBTOTAL(9,N113:N123)</f>
        <v>14358.56136</v>
      </c>
      <c r="O6" s="160">
        <f t="shared" si="2"/>
        <v>0.59720136055618089</v>
      </c>
      <c r="P6" s="56"/>
      <c r="Q6" s="161"/>
      <c r="R6" s="146"/>
      <c r="S6" s="48"/>
      <c r="T6" s="147">
        <f>SUBTOTAL(9,T113:T123)</f>
        <v>3931.047950000001</v>
      </c>
      <c r="U6" s="164">
        <f t="shared" si="3"/>
        <v>0.16350016727243952</v>
      </c>
      <c r="V6" s="231"/>
      <c r="W6" s="165">
        <f t="shared" si="4"/>
        <v>0.16350016727243952</v>
      </c>
      <c r="X6" s="146"/>
      <c r="Y6" s="48"/>
      <c r="Z6" s="147">
        <f>SUBTOTAL(9,Z113:Z123)</f>
        <v>5753.47282</v>
      </c>
      <c r="AA6" s="78">
        <f t="shared" si="5"/>
        <v>0.23929847217137964</v>
      </c>
      <c r="AB6" s="79"/>
      <c r="AC6" s="80">
        <f t="shared" si="6"/>
        <v>0.23929847217137964</v>
      </c>
      <c r="AD6" s="160"/>
      <c r="AE6" s="232"/>
      <c r="AF6" s="114">
        <f>SUBTOTAL(9,AF113:AF123)</f>
        <v>5972.6970300000012</v>
      </c>
      <c r="AG6" s="233"/>
      <c r="AH6" s="143"/>
      <c r="AI6" s="167"/>
      <c r="AJ6" s="234"/>
      <c r="AK6" s="114">
        <f>SUBTOTAL(9,AK113:AK123)</f>
        <v>44.927999999999997</v>
      </c>
      <c r="AL6" s="233"/>
      <c r="AM6" s="143"/>
      <c r="AN6" s="78">
        <f t="shared" si="7"/>
        <v>0.23753429127379624</v>
      </c>
      <c r="AO6" s="79"/>
      <c r="AP6" s="80">
        <f t="shared" si="8"/>
        <v>0.23753429127379624</v>
      </c>
      <c r="AQ6" s="78">
        <f t="shared" si="9"/>
        <v>1.7867875408287895E-3</v>
      </c>
      <c r="AR6" s="79"/>
      <c r="AS6" s="80">
        <f t="shared" si="10"/>
        <v>1.7867875408287895E-3</v>
      </c>
      <c r="AT6" s="78">
        <f t="shared" si="11"/>
        <v>1.8686456152782771E-3</v>
      </c>
      <c r="AU6" s="79"/>
      <c r="AV6" s="80">
        <f t="shared" si="12"/>
        <v>1.8686456152782771E-3</v>
      </c>
      <c r="AW6" s="146"/>
      <c r="AX6" s="48"/>
      <c r="AY6" s="147">
        <f>SUBTOTAL(9,AY113:AY123)</f>
        <v>11182</v>
      </c>
      <c r="AZ6" s="146"/>
      <c r="BA6" s="48"/>
      <c r="BB6" s="147">
        <f>SUBTOTAL(9,BB113:BB123)</f>
        <v>162.67000000000002</v>
      </c>
      <c r="BC6" s="146"/>
      <c r="BD6" s="48"/>
      <c r="BE6" s="147">
        <f>SUBTOTAL(9,BE113:BE123)</f>
        <v>432.72</v>
      </c>
      <c r="BF6" s="146">
        <f>(AY6/BB6/3)</f>
        <v>22.913464888014587</v>
      </c>
      <c r="BG6" s="48"/>
      <c r="BH6" s="147"/>
      <c r="BI6" s="146">
        <f t="shared" si="20"/>
        <v>0.12530812842792877</v>
      </c>
      <c r="BJ6" s="48"/>
      <c r="BK6" s="147"/>
      <c r="BL6" s="146"/>
      <c r="BM6" s="48"/>
      <c r="BN6" s="147">
        <f t="shared" ref="BN6:BX6" si="23">SUBTOTAL(1,BN113:BN123)</f>
        <v>112.54545454545455</v>
      </c>
      <c r="BO6" s="146"/>
      <c r="BP6" s="48"/>
      <c r="BQ6" s="147">
        <f t="shared" si="23"/>
        <v>17317.090909090908</v>
      </c>
      <c r="BR6" s="146">
        <f t="shared" si="23"/>
        <v>136.23180736829946</v>
      </c>
      <c r="BS6" s="48"/>
      <c r="BT6" s="147"/>
      <c r="BU6" s="146">
        <f t="shared" si="23"/>
        <v>1724.8680324671309</v>
      </c>
      <c r="BV6" s="48"/>
      <c r="BW6" s="147"/>
      <c r="BX6" s="146">
        <f t="shared" si="23"/>
        <v>16.256781251257159</v>
      </c>
      <c r="BY6" s="48"/>
      <c r="BZ6" s="147"/>
      <c r="CA6" s="164">
        <f t="shared" si="13"/>
        <v>0.85009684127848339</v>
      </c>
      <c r="CB6" s="231"/>
      <c r="CC6" s="117" t="e">
        <f t="shared" si="14"/>
        <v>#DIV/0!</v>
      </c>
      <c r="CD6" s="226"/>
      <c r="CE6" s="226"/>
    </row>
    <row r="7" spans="1:84" s="253" customFormat="1" ht="15" customHeight="1" x14ac:dyDescent="0.2">
      <c r="A7" s="235" t="s">
        <v>91</v>
      </c>
      <c r="B7" s="236" t="s">
        <v>92</v>
      </c>
      <c r="C7" s="237">
        <v>2821</v>
      </c>
      <c r="D7" s="237">
        <v>2533.0279999999998</v>
      </c>
      <c r="E7" s="237">
        <v>5409.5370000000003</v>
      </c>
      <c r="F7" s="238">
        <v>3058.9</v>
      </c>
      <c r="G7" s="237">
        <v>1336.556</v>
      </c>
      <c r="H7" s="239">
        <v>4971.5820000000003</v>
      </c>
      <c r="I7" s="240">
        <f>IF(H7=0,"0",(E7/H7))</f>
        <v>1.0880916778602867</v>
      </c>
      <c r="J7" s="241">
        <f>I7-IF(F7=0,"0",(C7/F7))</f>
        <v>0.16586473353389486</v>
      </c>
      <c r="K7" s="242">
        <f>I7-IF(G7=0,"0",(D7/G7))</f>
        <v>-0.80709864712422541</v>
      </c>
      <c r="L7" s="238">
        <v>2084.1</v>
      </c>
      <c r="M7" s="237">
        <v>1073.527</v>
      </c>
      <c r="N7" s="237">
        <v>3764.404</v>
      </c>
      <c r="O7" s="243">
        <f>IF(H7=0,"0",(N7/H7))</f>
        <v>0.75718433287432441</v>
      </c>
      <c r="P7" s="244">
        <f>O7-IF(F7=0,"0",(L7/F7))</f>
        <v>7.5860981342728118E-2</v>
      </c>
      <c r="Q7" s="245">
        <f>O7-IF(G7=0,"0",(M7/G7))</f>
        <v>-4.6019573284489801E-2</v>
      </c>
      <c r="R7" s="238">
        <v>291</v>
      </c>
      <c r="S7" s="237">
        <v>75.322000000000003</v>
      </c>
      <c r="T7" s="239">
        <v>821.88400000000036</v>
      </c>
      <c r="U7" s="246">
        <f>IF(H7=0,"0",(T7/H7))</f>
        <v>0.16531639224697497</v>
      </c>
      <c r="V7" s="247">
        <f>U7-R7/F7</f>
        <v>7.0184155168286563E-2</v>
      </c>
      <c r="W7" s="248">
        <f>U7-S7/G7</f>
        <v>0.10896110298113051</v>
      </c>
      <c r="X7" s="238">
        <v>683.8</v>
      </c>
      <c r="Y7" s="237">
        <v>187.70699999999999</v>
      </c>
      <c r="Z7" s="239">
        <v>385.29399999999998</v>
      </c>
      <c r="AA7" s="101">
        <f t="shared" si="5"/>
        <v>7.7499274878700578E-2</v>
      </c>
      <c r="AB7" s="102">
        <f>AA7-X7/F7</f>
        <v>-0.14604513651101464</v>
      </c>
      <c r="AC7" s="103">
        <f>AA7-Y7/G7</f>
        <v>-6.2941529696640811E-2</v>
      </c>
      <c r="AD7" s="238">
        <v>2100</v>
      </c>
      <c r="AE7" s="237">
        <v>3380.6849999999999</v>
      </c>
      <c r="AF7" s="237">
        <v>2138.6930000000002</v>
      </c>
      <c r="AG7" s="237">
        <f>AF7-AD7</f>
        <v>38.693000000000211</v>
      </c>
      <c r="AH7" s="239">
        <f>AF7-AE7</f>
        <v>-1241.9919999999997</v>
      </c>
      <c r="AI7" s="238">
        <v>0</v>
      </c>
      <c r="AJ7" s="237">
        <v>0</v>
      </c>
      <c r="AK7" s="237">
        <v>0</v>
      </c>
      <c r="AL7" s="237">
        <f t="shared" ref="AL7:AL70" si="24">AK7-AI7</f>
        <v>0</v>
      </c>
      <c r="AM7" s="239">
        <f t="shared" ref="AM7:AM70" si="25">AK7-AJ7</f>
        <v>0</v>
      </c>
      <c r="AN7" s="101">
        <f t="shared" si="7"/>
        <v>0.39535601660548769</v>
      </c>
      <c r="AO7" s="102">
        <f>AN7-IF(C7=0,"0",(AD7/C7))</f>
        <v>-0.34906085684364385</v>
      </c>
      <c r="AP7" s="103">
        <f>AN7-IF(D7=0,"0",(AE7/D7))</f>
        <v>-0.93928576390384744</v>
      </c>
      <c r="AQ7" s="101">
        <f>IF(E7=0,"0",(AK7/E7))</f>
        <v>0</v>
      </c>
      <c r="AR7" s="102">
        <f>AQ7-IF(C7=0,"0",(AI7/C7))</f>
        <v>0</v>
      </c>
      <c r="AS7" s="103">
        <f t="shared" ref="AS7:AS70" si="26">AQ7-IF(D7=0,"0",(AJ7/D7))</f>
        <v>0</v>
      </c>
      <c r="AT7" s="101">
        <f t="shared" si="11"/>
        <v>0</v>
      </c>
      <c r="AU7" s="102">
        <f>AT7-AI7/F7</f>
        <v>0</v>
      </c>
      <c r="AV7" s="103">
        <f>AT7-AJ7/G7</f>
        <v>0</v>
      </c>
      <c r="AW7" s="238">
        <v>2881</v>
      </c>
      <c r="AX7" s="237">
        <v>1503</v>
      </c>
      <c r="AY7" s="239">
        <v>3197</v>
      </c>
      <c r="AZ7" s="238">
        <v>60</v>
      </c>
      <c r="BA7" s="237">
        <v>63</v>
      </c>
      <c r="BB7" s="239">
        <v>59</v>
      </c>
      <c r="BC7" s="238">
        <v>78</v>
      </c>
      <c r="BD7" s="237">
        <v>112</v>
      </c>
      <c r="BE7" s="239">
        <v>114</v>
      </c>
      <c r="BF7" s="238">
        <f>AY7/BB7/6</f>
        <v>9.0310734463276834</v>
      </c>
      <c r="BG7" s="237">
        <f>BF7-AW7/AZ7/6</f>
        <v>1.0282956685499052</v>
      </c>
      <c r="BH7" s="239">
        <f>BF7-AX7/BA7/3</f>
        <v>1.0786924939467308</v>
      </c>
      <c r="BI7" s="238">
        <f>AY7/BE7/6</f>
        <v>4.673976608187135</v>
      </c>
      <c r="BJ7" s="237">
        <f>BI7-AW7/BC7/6</f>
        <v>-1.4820062977957713</v>
      </c>
      <c r="BK7" s="239">
        <f>BI7-AX7/BD7/3</f>
        <v>0.20076232247284942</v>
      </c>
      <c r="BL7" s="238">
        <v>153</v>
      </c>
      <c r="BM7" s="237">
        <v>210</v>
      </c>
      <c r="BN7" s="239">
        <v>210</v>
      </c>
      <c r="BO7" s="238">
        <v>12157</v>
      </c>
      <c r="BP7" s="237">
        <v>7834</v>
      </c>
      <c r="BQ7" s="239">
        <v>16918</v>
      </c>
      <c r="BR7" s="238">
        <f>H7*1000/BQ7</f>
        <v>293.86345903771132</v>
      </c>
      <c r="BS7" s="237">
        <f t="shared" ref="BS7:BS70" si="27">BR7-F7*1000/BO7</f>
        <v>42.247106319112987</v>
      </c>
      <c r="BT7" s="239">
        <f>BR7-G7*1000/BP7</f>
        <v>123.25380879517877</v>
      </c>
      <c r="BU7" s="238">
        <f>H7*1000/AY7</f>
        <v>1555.0772599311854</v>
      </c>
      <c r="BV7" s="237">
        <f t="shared" ref="BV7:BV70" si="28">BU7-F7*1000/AW7</f>
        <v>493.3278673591617</v>
      </c>
      <c r="BW7" s="239">
        <f>BU7-G7*1000/AX7</f>
        <v>665.81844422925587</v>
      </c>
      <c r="BX7" s="238">
        <f>BQ7/AY7</f>
        <v>5.2918360963403188</v>
      </c>
      <c r="BY7" s="237">
        <f>BX7-BO7/AW7</f>
        <v>1.0721207197349738</v>
      </c>
      <c r="BZ7" s="239">
        <f>BX7-BP7/AX7</f>
        <v>7.9593914038256663E-2</v>
      </c>
      <c r="CA7" s="246">
        <f>(BQ7/BN7)/181</f>
        <v>0.44509339647461194</v>
      </c>
      <c r="CB7" s="247">
        <f>CA7-(BO7/BL7)/181</f>
        <v>6.1015934919086967E-3</v>
      </c>
      <c r="CC7" s="249">
        <f>CA7-(BP7/BM7)/90</f>
        <v>3.059604197725746E-2</v>
      </c>
      <c r="CD7" s="251"/>
      <c r="CE7" s="251"/>
      <c r="CF7" s="252"/>
    </row>
    <row r="8" spans="1:84" s="255" customFormat="1" ht="15" customHeight="1" x14ac:dyDescent="0.2">
      <c r="A8" s="235" t="s">
        <v>91</v>
      </c>
      <c r="B8" s="236" t="s">
        <v>93</v>
      </c>
      <c r="C8" s="93">
        <v>3448.4850000000001</v>
      </c>
      <c r="D8" s="93">
        <v>2558.3420000000001</v>
      </c>
      <c r="E8" s="93">
        <v>5368.9610000000002</v>
      </c>
      <c r="F8" s="92">
        <v>3402.6680000000001</v>
      </c>
      <c r="G8" s="93">
        <v>2545.7910000000002</v>
      </c>
      <c r="H8" s="94">
        <v>5085.2280000000001</v>
      </c>
      <c r="I8" s="154">
        <f t="shared" ref="I8:I71" si="29">IF(H8=0,"0",(E8/H8))</f>
        <v>1.0557955316851084</v>
      </c>
      <c r="J8" s="254">
        <f>I8-IF(F8=0,"0",(C8/F8))</f>
        <v>4.2330509531903981E-2</v>
      </c>
      <c r="K8" s="155">
        <f>I8-IF(G8=0,"0",(D8/G8))</f>
        <v>5.0865433338464827E-2</v>
      </c>
      <c r="L8" s="92">
        <v>2315.4639999999999</v>
      </c>
      <c r="M8" s="93">
        <v>1862.0039999999999</v>
      </c>
      <c r="N8" s="93">
        <v>3689.3319999999999</v>
      </c>
      <c r="O8" s="98">
        <f t="shared" si="2"/>
        <v>0.72549982026371285</v>
      </c>
      <c r="P8" s="99">
        <f>O8-IF(F8=0,"0",(L8/F8))</f>
        <v>4.501497719351033E-2</v>
      </c>
      <c r="Q8" s="100">
        <f>O8-IF(G8=0,"0",(M8/G8))</f>
        <v>-5.9050751106520805E-3</v>
      </c>
      <c r="R8" s="92">
        <v>644.12900000000013</v>
      </c>
      <c r="S8" s="93">
        <v>114.63800000000026</v>
      </c>
      <c r="T8" s="94">
        <v>506.36100000000022</v>
      </c>
      <c r="U8" s="101">
        <f t="shared" ref="U8:U71" si="30">IF(H8=0,"0",(T8/H8))</f>
        <v>9.9574886317781663E-2</v>
      </c>
      <c r="V8" s="102">
        <f t="shared" ref="V8:V71" si="31">U8-R8/F8</f>
        <v>-8.9726273830666586E-2</v>
      </c>
      <c r="W8" s="103">
        <f>U8-S8/G8</f>
        <v>5.4544481229539837E-2</v>
      </c>
      <c r="X8" s="92">
        <v>443.07499999999999</v>
      </c>
      <c r="Y8" s="93">
        <v>569.149</v>
      </c>
      <c r="Z8" s="94">
        <v>889.53499999999997</v>
      </c>
      <c r="AA8" s="101">
        <f t="shared" si="5"/>
        <v>0.17492529341850552</v>
      </c>
      <c r="AB8" s="102">
        <f t="shared" ref="AB8:AB71" si="32">AA8-X8/F8</f>
        <v>4.4711296637156311E-2</v>
      </c>
      <c r="AC8" s="103">
        <f>AA8-Y8/G8</f>
        <v>-4.8639406118887757E-2</v>
      </c>
      <c r="AD8" s="92">
        <v>469.71199999999999</v>
      </c>
      <c r="AE8" s="93">
        <v>2114.5700000000002</v>
      </c>
      <c r="AF8" s="93">
        <v>1405.433</v>
      </c>
      <c r="AG8" s="93">
        <f>AF8-AD8</f>
        <v>935.721</v>
      </c>
      <c r="AH8" s="94">
        <f>AF8-AE8</f>
        <v>-709.13700000000017</v>
      </c>
      <c r="AI8" s="92">
        <v>0</v>
      </c>
      <c r="AJ8" s="93">
        <v>0</v>
      </c>
      <c r="AK8" s="93">
        <v>0</v>
      </c>
      <c r="AL8" s="93">
        <f t="shared" si="24"/>
        <v>0</v>
      </c>
      <c r="AM8" s="94">
        <f t="shared" si="25"/>
        <v>0</v>
      </c>
      <c r="AN8" s="101">
        <f t="shared" si="7"/>
        <v>0.261770014719794</v>
      </c>
      <c r="AO8" s="102">
        <f t="shared" ref="AO8:AO71" si="33">AN8-IF(C8=0,"0",(AD8/C8))</f>
        <v>0.12556179574827464</v>
      </c>
      <c r="AP8" s="103">
        <f t="shared" ref="AP8:AP71" si="34">AN8-IF(D8=0,"0",(AE8/D8))</f>
        <v>-0.56476920482161219</v>
      </c>
      <c r="AQ8" s="101">
        <f t="shared" ref="AQ8:AQ71" si="35">IF(E8=0,"0",(AK8/E8))</f>
        <v>0</v>
      </c>
      <c r="AR8" s="102">
        <f t="shared" ref="AR8:AR71" si="36">AQ8-IF(C8=0,"0",(AI8/C8))</f>
        <v>0</v>
      </c>
      <c r="AS8" s="103">
        <f t="shared" si="26"/>
        <v>0</v>
      </c>
      <c r="AT8" s="101">
        <f t="shared" si="11"/>
        <v>0</v>
      </c>
      <c r="AU8" s="102">
        <f t="shared" ref="AU8:AU71" si="37">AT8-AI8/F8</f>
        <v>0</v>
      </c>
      <c r="AV8" s="103">
        <f>AT8-AJ8/G8</f>
        <v>0</v>
      </c>
      <c r="AW8" s="92">
        <v>3154</v>
      </c>
      <c r="AX8" s="93">
        <v>1439</v>
      </c>
      <c r="AY8" s="94">
        <v>2905</v>
      </c>
      <c r="AZ8" s="92">
        <v>38</v>
      </c>
      <c r="BA8" s="93">
        <v>45</v>
      </c>
      <c r="BB8" s="94">
        <v>45</v>
      </c>
      <c r="BC8" s="92">
        <v>66</v>
      </c>
      <c r="BD8" s="93">
        <v>99</v>
      </c>
      <c r="BE8" s="94">
        <v>101</v>
      </c>
      <c r="BF8" s="92">
        <f>AY8/BB8/6</f>
        <v>10.75925925925926</v>
      </c>
      <c r="BG8" s="93">
        <f>BF8-AW8/AZ8/6</f>
        <v>-3.0740740740740744</v>
      </c>
      <c r="BH8" s="94">
        <f>BF8-AX8/BA8/3</f>
        <v>9.9999999999999645E-2</v>
      </c>
      <c r="BI8" s="92">
        <f>AY8/BE8/6</f>
        <v>4.7937293729372934</v>
      </c>
      <c r="BJ8" s="93">
        <f>BI8-AW8/BC8/6</f>
        <v>-3.1709170917091711</v>
      </c>
      <c r="BK8" s="94">
        <f>BI8-AX8/BD8/3</f>
        <v>-5.1388472180551759E-2</v>
      </c>
      <c r="BL8" s="92">
        <v>142</v>
      </c>
      <c r="BM8" s="93">
        <v>147</v>
      </c>
      <c r="BN8" s="94">
        <v>147</v>
      </c>
      <c r="BO8" s="92">
        <v>13196</v>
      </c>
      <c r="BP8" s="93">
        <v>7279</v>
      </c>
      <c r="BQ8" s="94">
        <v>14320</v>
      </c>
      <c r="BR8" s="92">
        <f t="shared" ref="BR8:BR71" si="38">H8*1000/BQ8</f>
        <v>355.11368715083796</v>
      </c>
      <c r="BS8" s="93">
        <f t="shared" si="27"/>
        <v>97.257670175997077</v>
      </c>
      <c r="BT8" s="94">
        <f>BR8-G8*1000/BP8</f>
        <v>5.3690793750445778</v>
      </c>
      <c r="BU8" s="92">
        <f t="shared" ref="BU8:BU71" si="39">H8*1000/AY8</f>
        <v>1750.5087779690189</v>
      </c>
      <c r="BV8" s="93">
        <f t="shared" si="28"/>
        <v>671.66667270586095</v>
      </c>
      <c r="BW8" s="94">
        <f>BU8-G8*1000/AX8</f>
        <v>-18.630207437513491</v>
      </c>
      <c r="BX8" s="92">
        <f t="shared" ref="BX8:BX71" si="40">BQ8/AY8</f>
        <v>4.9294320137693628</v>
      </c>
      <c r="BY8" s="93">
        <f t="shared" ref="BY8:BY71" si="41">BX8-BO8/AW8</f>
        <v>0.74553854515807583</v>
      </c>
      <c r="BZ8" s="94">
        <f t="shared" ref="BZ8:BZ71" si="42">BX8-BP8/AX8</f>
        <v>-0.12894185697420912</v>
      </c>
      <c r="CA8" s="101">
        <f>(BQ8/BN8)/181</f>
        <v>0.53820423196903078</v>
      </c>
      <c r="CB8" s="102">
        <f>CA8-(BO8/BL8)/181</f>
        <v>2.4781152053070965E-2</v>
      </c>
      <c r="CC8" s="140">
        <f>CA8-(BP8/BM8)/90</f>
        <v>-1.1984732505648021E-2</v>
      </c>
      <c r="CD8" s="251"/>
      <c r="CE8" s="251"/>
      <c r="CF8" s="252"/>
    </row>
    <row r="9" spans="1:84" s="255" customFormat="1" ht="15" customHeight="1" x14ac:dyDescent="0.2">
      <c r="A9" s="235" t="s">
        <v>91</v>
      </c>
      <c r="B9" s="236" t="s">
        <v>94</v>
      </c>
      <c r="C9" s="93">
        <v>7680.1229999999996</v>
      </c>
      <c r="D9" s="93">
        <v>5041.0680000000002</v>
      </c>
      <c r="E9" s="93">
        <v>10533.598</v>
      </c>
      <c r="F9" s="92">
        <v>7904.6220000000003</v>
      </c>
      <c r="G9" s="93">
        <v>5331.6750000000002</v>
      </c>
      <c r="H9" s="94">
        <v>10877.146000000001</v>
      </c>
      <c r="I9" s="154">
        <f t="shared" si="29"/>
        <v>0.96841561196291737</v>
      </c>
      <c r="J9" s="254">
        <f t="shared" ref="J9:J72" si="43">I9-IF(F9=0,"0",(C9/F9))</f>
        <v>-3.1834094703655502E-3</v>
      </c>
      <c r="K9" s="155">
        <f t="shared" ref="K9:K72" si="44">I9-IF(G9=0,"0",(D9/G9))</f>
        <v>2.2921372347787017E-2</v>
      </c>
      <c r="L9" s="92">
        <v>5119.7290000000003</v>
      </c>
      <c r="M9" s="93">
        <v>3704.2040000000002</v>
      </c>
      <c r="N9" s="93">
        <v>6475.1450000000004</v>
      </c>
      <c r="O9" s="98">
        <f t="shared" si="2"/>
        <v>0.59529816001366531</v>
      </c>
      <c r="P9" s="99">
        <f t="shared" ref="P9:P72" si="45">O9-IF(F9=0,"0",(L9/F9))</f>
        <v>-5.2389863524968217E-2</v>
      </c>
      <c r="Q9" s="100">
        <f t="shared" ref="Q9:Q72" si="46">O9-IF(G9=0,"0",(M9/G9))</f>
        <v>-9.945611514376651E-2</v>
      </c>
      <c r="R9" s="92">
        <v>1593.0889999999999</v>
      </c>
      <c r="S9" s="93">
        <v>932.23700000000008</v>
      </c>
      <c r="T9" s="94">
        <v>2923.9230000000002</v>
      </c>
      <c r="U9" s="101">
        <f t="shared" si="30"/>
        <v>0.26881343690707105</v>
      </c>
      <c r="V9" s="102">
        <f t="shared" si="31"/>
        <v>6.7274514489275489E-2</v>
      </c>
      <c r="W9" s="103">
        <f t="shared" ref="W9:W72" si="47">U9-S9/G9</f>
        <v>9.3964632356906219E-2</v>
      </c>
      <c r="X9" s="92">
        <v>1191.8040000000001</v>
      </c>
      <c r="Y9" s="93">
        <v>695.23399999999992</v>
      </c>
      <c r="Z9" s="94">
        <v>1478.078</v>
      </c>
      <c r="AA9" s="101">
        <f t="shared" si="5"/>
        <v>0.13588840307926361</v>
      </c>
      <c r="AB9" s="102">
        <f t="shared" si="32"/>
        <v>-1.4884650964307355E-2</v>
      </c>
      <c r="AC9" s="103">
        <f t="shared" ref="AC9:AC72" si="48">AA9-Y9/G9</f>
        <v>5.4914827868602079E-3</v>
      </c>
      <c r="AD9" s="92">
        <v>2357.491</v>
      </c>
      <c r="AE9" s="93">
        <v>3008.105</v>
      </c>
      <c r="AF9" s="93">
        <v>6124.2969999999996</v>
      </c>
      <c r="AG9" s="93">
        <f t="shared" ref="AG9:AG72" si="49">AF9-AD9</f>
        <v>3766.8059999999996</v>
      </c>
      <c r="AH9" s="94">
        <f t="shared" ref="AH9:AH72" si="50">AF9-AE9</f>
        <v>3116.1919999999996</v>
      </c>
      <c r="AI9" s="92">
        <v>0</v>
      </c>
      <c r="AJ9" s="93">
        <v>0</v>
      </c>
      <c r="AK9" s="93">
        <v>0</v>
      </c>
      <c r="AL9" s="93">
        <f t="shared" si="24"/>
        <v>0</v>
      </c>
      <c r="AM9" s="94">
        <f t="shared" si="25"/>
        <v>0</v>
      </c>
      <c r="AN9" s="101">
        <f t="shared" si="7"/>
        <v>0.58140599252031444</v>
      </c>
      <c r="AO9" s="102">
        <f t="shared" si="33"/>
        <v>0.27444593471915679</v>
      </c>
      <c r="AP9" s="103">
        <f t="shared" si="34"/>
        <v>-1.5313789875003314E-2</v>
      </c>
      <c r="AQ9" s="101">
        <f t="shared" si="35"/>
        <v>0</v>
      </c>
      <c r="AR9" s="102">
        <f t="shared" si="36"/>
        <v>0</v>
      </c>
      <c r="AS9" s="103">
        <f t="shared" si="26"/>
        <v>0</v>
      </c>
      <c r="AT9" s="101">
        <f t="shared" si="11"/>
        <v>0</v>
      </c>
      <c r="AU9" s="102">
        <f t="shared" si="37"/>
        <v>0</v>
      </c>
      <c r="AV9" s="103">
        <f t="shared" ref="AV9:AV72" si="51">AT9-AJ9/G9</f>
        <v>0</v>
      </c>
      <c r="AW9" s="92">
        <v>6489</v>
      </c>
      <c r="AX9" s="93">
        <v>2922</v>
      </c>
      <c r="AY9" s="94">
        <v>5779</v>
      </c>
      <c r="AZ9" s="92">
        <v>93</v>
      </c>
      <c r="BA9" s="93">
        <v>90</v>
      </c>
      <c r="BB9" s="94">
        <v>89</v>
      </c>
      <c r="BC9" s="92">
        <v>198</v>
      </c>
      <c r="BD9" s="93">
        <v>190</v>
      </c>
      <c r="BE9" s="94">
        <v>189</v>
      </c>
      <c r="BF9" s="92">
        <f t="shared" ref="BF9:BF72" si="52">AY9/BB9/6</f>
        <v>10.822097378277155</v>
      </c>
      <c r="BG9" s="93">
        <f t="shared" ref="BG9:BG72" si="53">BF9-AW9/AZ9/6</f>
        <v>-0.806934879787363</v>
      </c>
      <c r="BH9" s="94">
        <f t="shared" ref="BH9:BH72" si="54">BF9-AX9/BA9/3</f>
        <v>-1.2484394506806495E-4</v>
      </c>
      <c r="BI9" s="92">
        <f t="shared" ref="BI9:BI72" si="55">AY9/BE9/6</f>
        <v>5.0961199294532626</v>
      </c>
      <c r="BJ9" s="93">
        <f t="shared" ref="BJ9:BJ72" si="56">BI9-AW9/BC9/6</f>
        <v>-0.36600128266794929</v>
      </c>
      <c r="BK9" s="94">
        <f t="shared" ref="BK9:BK72" si="57">BI9-AX9/BD9/3</f>
        <v>-3.0195860020421073E-2</v>
      </c>
      <c r="BL9" s="92">
        <v>297</v>
      </c>
      <c r="BM9" s="93">
        <v>294</v>
      </c>
      <c r="BN9" s="94">
        <v>294</v>
      </c>
      <c r="BO9" s="92">
        <v>27480</v>
      </c>
      <c r="BP9" s="93">
        <v>13604</v>
      </c>
      <c r="BQ9" s="94">
        <v>28319</v>
      </c>
      <c r="BR9" s="92">
        <f>H9*1000/BQ9</f>
        <v>384.09357675059147</v>
      </c>
      <c r="BS9" s="93">
        <f t="shared" si="27"/>
        <v>96.44357675059149</v>
      </c>
      <c r="BT9" s="94">
        <f t="shared" ref="BT9:BT72" si="58">BR9-G9*1000/BP9</f>
        <v>-7.8260792329427886</v>
      </c>
      <c r="BU9" s="92">
        <f>H9*1000/AY9</f>
        <v>1882.1848070600449</v>
      </c>
      <c r="BV9" s="93">
        <f t="shared" si="28"/>
        <v>664.02761797081712</v>
      </c>
      <c r="BW9" s="94">
        <f t="shared" ref="BW9:BW72" si="59">BU9-G9*1000/AX9</f>
        <v>57.51848262472663</v>
      </c>
      <c r="BX9" s="92">
        <f t="shared" si="40"/>
        <v>4.9003287766049493</v>
      </c>
      <c r="BY9" s="93">
        <f t="shared" si="41"/>
        <v>0.66546978446440352</v>
      </c>
      <c r="BZ9" s="94">
        <f t="shared" si="42"/>
        <v>0.24461351308681056</v>
      </c>
      <c r="CA9" s="101">
        <f t="shared" ref="CA9:CA72" si="60">(BQ9/BN9)/181</f>
        <v>0.53217198481602579</v>
      </c>
      <c r="CB9" s="102">
        <f t="shared" ref="CB9:CB72" si="61">CA9-(BO9/BL9)/181</f>
        <v>2.0982744345017346E-2</v>
      </c>
      <c r="CC9" s="140">
        <f t="shared" ref="CC9:CC72" si="62">CA9-(BP9/BM9)/90</f>
        <v>1.8037442110054536E-2</v>
      </c>
      <c r="CD9" s="251"/>
      <c r="CE9" s="251"/>
      <c r="CF9" s="252"/>
    </row>
    <row r="10" spans="1:84" s="253" customFormat="1" ht="15" customHeight="1" x14ac:dyDescent="0.2">
      <c r="A10" s="235" t="s">
        <v>95</v>
      </c>
      <c r="B10" s="236" t="s">
        <v>96</v>
      </c>
      <c r="C10" s="93">
        <v>1453.6759999999999</v>
      </c>
      <c r="D10" s="93">
        <v>1030.501</v>
      </c>
      <c r="E10" s="93">
        <v>2199.4450000000002</v>
      </c>
      <c r="F10" s="92">
        <v>1436.88</v>
      </c>
      <c r="G10" s="93">
        <v>1136.7809999999999</v>
      </c>
      <c r="H10" s="94">
        <v>2235.605</v>
      </c>
      <c r="I10" s="154">
        <f t="shared" si="29"/>
        <v>0.98382540744004421</v>
      </c>
      <c r="J10" s="254">
        <f t="shared" si="43"/>
        <v>-2.7863808082476793E-2</v>
      </c>
      <c r="K10" s="155">
        <f t="shared" si="44"/>
        <v>7.7317469675426409E-2</v>
      </c>
      <c r="L10" s="92">
        <v>974.36599999999999</v>
      </c>
      <c r="M10" s="93">
        <v>841.76099999999997</v>
      </c>
      <c r="N10" s="93">
        <v>1617.903</v>
      </c>
      <c r="O10" s="98">
        <f t="shared" si="2"/>
        <v>0.72369805936200715</v>
      </c>
      <c r="P10" s="99">
        <f t="shared" si="45"/>
        <v>4.558576049223384E-2</v>
      </c>
      <c r="Q10" s="100">
        <f t="shared" si="46"/>
        <v>-1.6779657981966789E-2</v>
      </c>
      <c r="R10" s="92">
        <v>379.75000000000011</v>
      </c>
      <c r="S10" s="93">
        <v>151.96199999999999</v>
      </c>
      <c r="T10" s="94">
        <v>301.91500000000002</v>
      </c>
      <c r="U10" s="101">
        <f t="shared" si="30"/>
        <v>0.13504845444521729</v>
      </c>
      <c r="V10" s="102">
        <f t="shared" si="31"/>
        <v>-0.12923944711928365</v>
      </c>
      <c r="W10" s="103">
        <f t="shared" si="47"/>
        <v>1.3709915038064291E-3</v>
      </c>
      <c r="X10" s="92">
        <v>82.763999999999996</v>
      </c>
      <c r="Y10" s="93">
        <v>143.05799999999999</v>
      </c>
      <c r="Z10" s="94">
        <v>315.78699999999998</v>
      </c>
      <c r="AA10" s="101">
        <f t="shared" si="5"/>
        <v>0.14125348619277556</v>
      </c>
      <c r="AB10" s="102">
        <f t="shared" si="32"/>
        <v>8.3653686627049834E-2</v>
      </c>
      <c r="AC10" s="103">
        <f t="shared" si="48"/>
        <v>1.5408666478160332E-2</v>
      </c>
      <c r="AD10" s="92">
        <v>532.07600000000002</v>
      </c>
      <c r="AE10" s="93">
        <v>534.65</v>
      </c>
      <c r="AF10" s="93">
        <v>424.31099999999998</v>
      </c>
      <c r="AG10" s="93">
        <f t="shared" si="49"/>
        <v>-107.76500000000004</v>
      </c>
      <c r="AH10" s="94">
        <f t="shared" si="50"/>
        <v>-110.339</v>
      </c>
      <c r="AI10" s="92">
        <v>0</v>
      </c>
      <c r="AJ10" s="93">
        <v>0</v>
      </c>
      <c r="AK10" s="93">
        <v>0</v>
      </c>
      <c r="AL10" s="93">
        <f t="shared" si="24"/>
        <v>0</v>
      </c>
      <c r="AM10" s="94">
        <f t="shared" si="25"/>
        <v>0</v>
      </c>
      <c r="AN10" s="101">
        <f t="shared" si="7"/>
        <v>0.19291730413808936</v>
      </c>
      <c r="AO10" s="102">
        <f t="shared" si="33"/>
        <v>-0.17310373493801842</v>
      </c>
      <c r="AP10" s="103">
        <f t="shared" si="34"/>
        <v>-0.32590800510469642</v>
      </c>
      <c r="AQ10" s="101">
        <f t="shared" si="35"/>
        <v>0</v>
      </c>
      <c r="AR10" s="102">
        <f t="shared" si="36"/>
        <v>0</v>
      </c>
      <c r="AS10" s="103">
        <f t="shared" si="26"/>
        <v>0</v>
      </c>
      <c r="AT10" s="101">
        <f t="shared" si="11"/>
        <v>0</v>
      </c>
      <c r="AU10" s="102">
        <f t="shared" si="37"/>
        <v>0</v>
      </c>
      <c r="AV10" s="103">
        <f t="shared" si="51"/>
        <v>0</v>
      </c>
      <c r="AW10" s="92">
        <v>1154</v>
      </c>
      <c r="AX10" s="93">
        <v>603</v>
      </c>
      <c r="AY10" s="94">
        <v>1190</v>
      </c>
      <c r="AZ10" s="92">
        <v>14</v>
      </c>
      <c r="BA10" s="93">
        <v>17</v>
      </c>
      <c r="BB10" s="94">
        <v>17</v>
      </c>
      <c r="BC10" s="92">
        <v>30</v>
      </c>
      <c r="BD10" s="93">
        <v>30</v>
      </c>
      <c r="BE10" s="94">
        <v>31</v>
      </c>
      <c r="BF10" s="92">
        <f t="shared" si="52"/>
        <v>11.666666666666666</v>
      </c>
      <c r="BG10" s="93">
        <f t="shared" si="53"/>
        <v>-2.071428571428573</v>
      </c>
      <c r="BH10" s="94">
        <f t="shared" si="54"/>
        <v>-0.15686274509803866</v>
      </c>
      <c r="BI10" s="92">
        <f t="shared" si="55"/>
        <v>6.3978494623655919</v>
      </c>
      <c r="BJ10" s="93">
        <f t="shared" si="56"/>
        <v>-1.3261648745519494E-2</v>
      </c>
      <c r="BK10" s="94">
        <f t="shared" si="57"/>
        <v>-0.30215053763440824</v>
      </c>
      <c r="BL10" s="92">
        <v>60</v>
      </c>
      <c r="BM10" s="93">
        <v>60</v>
      </c>
      <c r="BN10" s="94">
        <v>60</v>
      </c>
      <c r="BO10" s="92">
        <v>5232</v>
      </c>
      <c r="BP10" s="93">
        <v>3205</v>
      </c>
      <c r="BQ10" s="94">
        <v>6416</v>
      </c>
      <c r="BR10" s="92">
        <f t="shared" si="38"/>
        <v>348.44217581047383</v>
      </c>
      <c r="BS10" s="93">
        <f t="shared" si="27"/>
        <v>73.809148287538051</v>
      </c>
      <c r="BT10" s="94">
        <f t="shared" si="58"/>
        <v>-6.247683783909963</v>
      </c>
      <c r="BU10" s="92">
        <f t="shared" si="39"/>
        <v>1878.6596638655462</v>
      </c>
      <c r="BV10" s="93">
        <f t="shared" si="28"/>
        <v>633.52968119656884</v>
      </c>
      <c r="BW10" s="94">
        <f t="shared" si="59"/>
        <v>-6.5492913583343579</v>
      </c>
      <c r="BX10" s="92">
        <f t="shared" si="40"/>
        <v>5.3915966386554626</v>
      </c>
      <c r="BY10" s="93">
        <f t="shared" si="41"/>
        <v>0.85780114472132052</v>
      </c>
      <c r="BZ10" s="94">
        <f t="shared" si="42"/>
        <v>7.6505428041864221E-2</v>
      </c>
      <c r="CA10" s="101">
        <f t="shared" si="60"/>
        <v>0.59079189686924494</v>
      </c>
      <c r="CB10" s="102">
        <f t="shared" si="61"/>
        <v>0.10902394106813995</v>
      </c>
      <c r="CC10" s="140">
        <f t="shared" si="62"/>
        <v>-2.7266216492735085E-3</v>
      </c>
      <c r="CD10" s="251"/>
      <c r="CE10" s="251"/>
      <c r="CF10" s="252"/>
    </row>
    <row r="11" spans="1:84" s="253" customFormat="1" ht="15" customHeight="1" x14ac:dyDescent="0.2">
      <c r="A11" s="235" t="s">
        <v>95</v>
      </c>
      <c r="B11" s="236" t="s">
        <v>97</v>
      </c>
      <c r="C11" s="93">
        <v>1258.1420000000001</v>
      </c>
      <c r="D11" s="93">
        <v>885.75760000000002</v>
      </c>
      <c r="E11" s="93">
        <v>1772.1955600000001</v>
      </c>
      <c r="F11" s="92">
        <v>1157</v>
      </c>
      <c r="G11" s="93">
        <v>783.34332999999992</v>
      </c>
      <c r="H11" s="94">
        <v>1713.65083</v>
      </c>
      <c r="I11" s="154">
        <f t="shared" si="29"/>
        <v>1.0341637450144965</v>
      </c>
      <c r="J11" s="254">
        <f t="shared" si="43"/>
        <v>-5.3253713931052493E-2</v>
      </c>
      <c r="K11" s="155">
        <f t="shared" si="44"/>
        <v>-9.6576207797765434E-2</v>
      </c>
      <c r="L11" s="92">
        <v>854.35500000000002</v>
      </c>
      <c r="M11" s="93">
        <v>583.70897000000002</v>
      </c>
      <c r="N11" s="93">
        <v>1308.4680000000001</v>
      </c>
      <c r="O11" s="98">
        <f t="shared" si="2"/>
        <v>0.76355578224765897</v>
      </c>
      <c r="P11" s="99">
        <f t="shared" si="45"/>
        <v>2.5133137476699541E-2</v>
      </c>
      <c r="Q11" s="100">
        <f t="shared" si="46"/>
        <v>1.8404904407159473E-2</v>
      </c>
      <c r="R11" s="92">
        <v>208.43399999999997</v>
      </c>
      <c r="S11" s="93">
        <v>122.9649999999999</v>
      </c>
      <c r="T11" s="94">
        <v>258.28800000000001</v>
      </c>
      <c r="U11" s="101">
        <f t="shared" si="30"/>
        <v>0.15072382044129726</v>
      </c>
      <c r="V11" s="102">
        <f t="shared" si="31"/>
        <v>-2.9426568495608513E-2</v>
      </c>
      <c r="W11" s="103">
        <f t="shared" si="47"/>
        <v>-6.2507720403926215E-3</v>
      </c>
      <c r="X11" s="92">
        <v>94.210999999999999</v>
      </c>
      <c r="Y11" s="93">
        <v>76.669359999999998</v>
      </c>
      <c r="Z11" s="94">
        <v>146.89482999999998</v>
      </c>
      <c r="AA11" s="101">
        <f t="shared" si="5"/>
        <v>8.5720397311043806E-2</v>
      </c>
      <c r="AB11" s="102">
        <f t="shared" si="32"/>
        <v>4.2934310189089719E-3</v>
      </c>
      <c r="AC11" s="103">
        <f t="shared" si="48"/>
        <v>-1.2154132366766823E-2</v>
      </c>
      <c r="AD11" s="92">
        <v>194.70459</v>
      </c>
      <c r="AE11" s="93">
        <v>367.91215</v>
      </c>
      <c r="AF11" s="93">
        <v>409.81772999999998</v>
      </c>
      <c r="AG11" s="93">
        <f t="shared" si="49"/>
        <v>215.11313999999999</v>
      </c>
      <c r="AH11" s="94">
        <f t="shared" si="50"/>
        <v>41.905579999999986</v>
      </c>
      <c r="AI11" s="92">
        <v>0</v>
      </c>
      <c r="AJ11" s="93">
        <v>0</v>
      </c>
      <c r="AK11" s="93">
        <v>0</v>
      </c>
      <c r="AL11" s="93">
        <f t="shared" si="24"/>
        <v>0</v>
      </c>
      <c r="AM11" s="94">
        <f t="shared" si="25"/>
        <v>0</v>
      </c>
      <c r="AN11" s="101">
        <f t="shared" si="7"/>
        <v>0.23124859312930451</v>
      </c>
      <c r="AO11" s="102">
        <f t="shared" si="33"/>
        <v>7.6492937567372715E-2</v>
      </c>
      <c r="AP11" s="103">
        <f t="shared" si="34"/>
        <v>-0.18411577969685017</v>
      </c>
      <c r="AQ11" s="101">
        <f t="shared" si="35"/>
        <v>0</v>
      </c>
      <c r="AR11" s="102">
        <f t="shared" si="36"/>
        <v>0</v>
      </c>
      <c r="AS11" s="103">
        <f t="shared" si="26"/>
        <v>0</v>
      </c>
      <c r="AT11" s="101">
        <f t="shared" si="11"/>
        <v>0</v>
      </c>
      <c r="AU11" s="102">
        <f t="shared" si="37"/>
        <v>0</v>
      </c>
      <c r="AV11" s="103">
        <f t="shared" si="51"/>
        <v>0</v>
      </c>
      <c r="AW11" s="92">
        <v>1170</v>
      </c>
      <c r="AX11" s="93">
        <v>473</v>
      </c>
      <c r="AY11" s="94">
        <v>894</v>
      </c>
      <c r="AZ11" s="92">
        <v>17</v>
      </c>
      <c r="BA11" s="93">
        <v>17</v>
      </c>
      <c r="BB11" s="94">
        <v>18</v>
      </c>
      <c r="BC11" s="92">
        <v>30</v>
      </c>
      <c r="BD11" s="93">
        <v>31</v>
      </c>
      <c r="BE11" s="94">
        <v>32</v>
      </c>
      <c r="BF11" s="92">
        <f t="shared" si="52"/>
        <v>8.2777777777777768</v>
      </c>
      <c r="BG11" s="93">
        <f t="shared" si="53"/>
        <v>-3.192810457516341</v>
      </c>
      <c r="BH11" s="94">
        <f t="shared" si="54"/>
        <v>-0.99673202614379264</v>
      </c>
      <c r="BI11" s="92">
        <f t="shared" si="55"/>
        <v>4.65625</v>
      </c>
      <c r="BJ11" s="93">
        <f t="shared" si="56"/>
        <v>-1.84375</v>
      </c>
      <c r="BK11" s="94">
        <f t="shared" si="57"/>
        <v>-0.42977150537634401</v>
      </c>
      <c r="BL11" s="92">
        <v>62</v>
      </c>
      <c r="BM11" s="93">
        <v>61</v>
      </c>
      <c r="BN11" s="94">
        <v>63</v>
      </c>
      <c r="BO11" s="92">
        <v>5662</v>
      </c>
      <c r="BP11" s="93">
        <v>2893</v>
      </c>
      <c r="BQ11" s="94">
        <v>5394</v>
      </c>
      <c r="BR11" s="92">
        <f t="shared" si="38"/>
        <v>317.69574156470151</v>
      </c>
      <c r="BS11" s="93">
        <f t="shared" si="27"/>
        <v>113.35098706099257</v>
      </c>
      <c r="BT11" s="94">
        <f t="shared" si="58"/>
        <v>46.923764378389762</v>
      </c>
      <c r="BU11" s="92">
        <f t="shared" si="39"/>
        <v>1916.8353803131993</v>
      </c>
      <c r="BV11" s="93">
        <f t="shared" si="28"/>
        <v>927.94649142431035</v>
      </c>
      <c r="BW11" s="94">
        <f t="shared" si="59"/>
        <v>260.71840356901339</v>
      </c>
      <c r="BX11" s="92">
        <f t="shared" si="40"/>
        <v>6.0335570469798654</v>
      </c>
      <c r="BY11" s="93">
        <f t="shared" si="41"/>
        <v>1.1942408076636264</v>
      </c>
      <c r="BZ11" s="94">
        <f t="shared" si="42"/>
        <v>-8.2722022787576677E-2</v>
      </c>
      <c r="CA11" s="101">
        <f t="shared" si="60"/>
        <v>0.47303341225993162</v>
      </c>
      <c r="CB11" s="102">
        <f t="shared" si="61"/>
        <v>-3.1511232188473348E-2</v>
      </c>
      <c r="CC11" s="140">
        <f t="shared" si="62"/>
        <v>-5.3924693386698641E-2</v>
      </c>
      <c r="CD11" s="251"/>
      <c r="CE11" s="251"/>
      <c r="CF11" s="252"/>
    </row>
    <row r="12" spans="1:84" s="253" customFormat="1" ht="15" customHeight="1" x14ac:dyDescent="0.2">
      <c r="A12" s="235" t="s">
        <v>95</v>
      </c>
      <c r="B12" s="236" t="s">
        <v>98</v>
      </c>
      <c r="C12" s="93">
        <v>715.48599999999999</v>
      </c>
      <c r="D12" s="93">
        <v>617.4084499999999</v>
      </c>
      <c r="E12" s="93">
        <v>1132.586</v>
      </c>
      <c r="F12" s="92">
        <v>693.97900000000004</v>
      </c>
      <c r="G12" s="93">
        <v>639.83285000000012</v>
      </c>
      <c r="H12" s="94">
        <v>1208.98</v>
      </c>
      <c r="I12" s="154">
        <f>IF(H12=0,"0",(E12/H12))</f>
        <v>0.93681119621499109</v>
      </c>
      <c r="J12" s="254">
        <f t="shared" si="43"/>
        <v>-9.4179655093189596E-2</v>
      </c>
      <c r="K12" s="155">
        <f t="shared" si="44"/>
        <v>-2.8141525421604752E-2</v>
      </c>
      <c r="L12" s="92">
        <v>460.51</v>
      </c>
      <c r="M12" s="93">
        <v>482.54028000000005</v>
      </c>
      <c r="N12" s="93">
        <v>944.23299999999995</v>
      </c>
      <c r="O12" s="98">
        <f t="shared" si="2"/>
        <v>0.78101622855630359</v>
      </c>
      <c r="P12" s="99">
        <f t="shared" si="45"/>
        <v>0.11743707126191871</v>
      </c>
      <c r="Q12" s="100">
        <f t="shared" si="46"/>
        <v>2.6850074067674368E-2</v>
      </c>
      <c r="R12" s="92">
        <v>188.52100000000004</v>
      </c>
      <c r="S12" s="93">
        <v>108.32800000000006</v>
      </c>
      <c r="T12" s="94">
        <v>184.27000000000007</v>
      </c>
      <c r="U12" s="101">
        <f t="shared" si="30"/>
        <v>0.1524177405746994</v>
      </c>
      <c r="V12" s="102">
        <f t="shared" si="31"/>
        <v>-0.11923457167106025</v>
      </c>
      <c r="W12" s="103">
        <f t="shared" si="47"/>
        <v>-1.6888977578330799E-2</v>
      </c>
      <c r="X12" s="92">
        <v>44.948</v>
      </c>
      <c r="Y12" s="93">
        <v>48.964570000000002</v>
      </c>
      <c r="Z12" s="94">
        <v>80.477000000000004</v>
      </c>
      <c r="AA12" s="101">
        <f t="shared" si="5"/>
        <v>6.6566030868997011E-2</v>
      </c>
      <c r="AB12" s="102">
        <f t="shared" si="32"/>
        <v>1.797500409141603E-3</v>
      </c>
      <c r="AC12" s="103">
        <f t="shared" si="48"/>
        <v>-9.9610964893435128E-3</v>
      </c>
      <c r="AD12" s="92">
        <v>1735.2417700000001</v>
      </c>
      <c r="AE12" s="93">
        <v>1789.2338999999999</v>
      </c>
      <c r="AF12" s="93">
        <v>1761.4808</v>
      </c>
      <c r="AG12" s="93">
        <f t="shared" si="49"/>
        <v>26.239029999999957</v>
      </c>
      <c r="AH12" s="94">
        <f t="shared" si="50"/>
        <v>-27.753099999999904</v>
      </c>
      <c r="AI12" s="92">
        <v>203.80014</v>
      </c>
      <c r="AJ12" s="93">
        <v>1152.6708000000001</v>
      </c>
      <c r="AK12" s="93">
        <v>1139.5738000000001</v>
      </c>
      <c r="AL12" s="93">
        <f t="shared" si="24"/>
        <v>935.77366000000006</v>
      </c>
      <c r="AM12" s="94">
        <f t="shared" si="25"/>
        <v>-13.09699999999998</v>
      </c>
      <c r="AN12" s="101">
        <f t="shared" si="7"/>
        <v>1.555273330237174</v>
      </c>
      <c r="AO12" s="102">
        <f t="shared" si="33"/>
        <v>-0.86998973570681382</v>
      </c>
      <c r="AP12" s="103">
        <f t="shared" si="34"/>
        <v>-1.3427010981983296</v>
      </c>
      <c r="AQ12" s="101">
        <f t="shared" si="35"/>
        <v>1.0061697743041147</v>
      </c>
      <c r="AR12" s="102">
        <f t="shared" si="36"/>
        <v>0.72132822604181468</v>
      </c>
      <c r="AS12" s="103">
        <f t="shared" si="26"/>
        <v>-0.86078037838653976</v>
      </c>
      <c r="AT12" s="101">
        <f t="shared" si="11"/>
        <v>0.94259110986120542</v>
      </c>
      <c r="AU12" s="102">
        <f t="shared" si="37"/>
        <v>0.64892207953031644</v>
      </c>
      <c r="AV12" s="103">
        <f t="shared" si="51"/>
        <v>-0.85892752113749982</v>
      </c>
      <c r="AW12" s="92">
        <v>955</v>
      </c>
      <c r="AX12" s="93">
        <v>444</v>
      </c>
      <c r="AY12" s="94">
        <v>806</v>
      </c>
      <c r="AZ12" s="92">
        <v>16</v>
      </c>
      <c r="BA12" s="93">
        <v>19</v>
      </c>
      <c r="BB12" s="94">
        <v>18</v>
      </c>
      <c r="BC12" s="92">
        <v>24</v>
      </c>
      <c r="BD12" s="93">
        <v>23</v>
      </c>
      <c r="BE12" s="94">
        <v>22</v>
      </c>
      <c r="BF12" s="92">
        <f t="shared" si="52"/>
        <v>7.4629629629629628</v>
      </c>
      <c r="BG12" s="93">
        <f t="shared" si="53"/>
        <v>-2.4849537037037033</v>
      </c>
      <c r="BH12" s="94">
        <f t="shared" si="54"/>
        <v>-0.32651072124756375</v>
      </c>
      <c r="BI12" s="92">
        <f t="shared" si="55"/>
        <v>6.1060606060606055</v>
      </c>
      <c r="BJ12" s="93">
        <f t="shared" si="56"/>
        <v>-0.52588383838383823</v>
      </c>
      <c r="BK12" s="94">
        <f t="shared" si="57"/>
        <v>-0.32872200263504681</v>
      </c>
      <c r="BL12" s="92">
        <v>62</v>
      </c>
      <c r="BM12" s="93">
        <v>69</v>
      </c>
      <c r="BN12" s="94">
        <v>69</v>
      </c>
      <c r="BO12" s="92">
        <v>3807</v>
      </c>
      <c r="BP12" s="93">
        <v>2134</v>
      </c>
      <c r="BQ12" s="94">
        <v>3794</v>
      </c>
      <c r="BR12" s="92">
        <f t="shared" si="38"/>
        <v>318.65577227200845</v>
      </c>
      <c r="BS12" s="93">
        <f t="shared" si="27"/>
        <v>136.36551747820755</v>
      </c>
      <c r="BT12" s="94">
        <f t="shared" si="58"/>
        <v>18.827820069571658</v>
      </c>
      <c r="BU12" s="92">
        <f t="shared" si="39"/>
        <v>1499.9751861042184</v>
      </c>
      <c r="BV12" s="93">
        <f t="shared" si="28"/>
        <v>773.29560495238593</v>
      </c>
      <c r="BW12" s="94">
        <f t="shared" si="59"/>
        <v>58.910208626740769</v>
      </c>
      <c r="BX12" s="92">
        <f t="shared" si="40"/>
        <v>4.7071960297766751</v>
      </c>
      <c r="BY12" s="93">
        <f t="shared" si="41"/>
        <v>0.72080859522170115</v>
      </c>
      <c r="BZ12" s="94">
        <f t="shared" si="42"/>
        <v>-9.9110276529631669E-2</v>
      </c>
      <c r="CA12" s="101">
        <f t="shared" si="60"/>
        <v>0.30378733285291054</v>
      </c>
      <c r="CB12" s="102">
        <f t="shared" si="61"/>
        <v>-3.5457008619197816E-2</v>
      </c>
      <c r="CC12" s="140">
        <f t="shared" si="62"/>
        <v>-3.9851958612467875E-2</v>
      </c>
      <c r="CD12" s="251"/>
      <c r="CE12" s="251"/>
      <c r="CF12" s="252"/>
    </row>
    <row r="13" spans="1:84" s="253" customFormat="1" ht="15" customHeight="1" x14ac:dyDescent="0.2">
      <c r="A13" s="235" t="s">
        <v>95</v>
      </c>
      <c r="B13" s="236" t="s">
        <v>99</v>
      </c>
      <c r="C13" s="93">
        <v>374.16800000000001</v>
      </c>
      <c r="D13" s="93">
        <v>211.53399999999999</v>
      </c>
      <c r="E13" s="93">
        <v>499.51236</v>
      </c>
      <c r="F13" s="92">
        <v>408.31400000000002</v>
      </c>
      <c r="G13" s="93">
        <v>224.16300000000001</v>
      </c>
      <c r="H13" s="94">
        <v>466.67599999999999</v>
      </c>
      <c r="I13" s="154">
        <f t="shared" si="29"/>
        <v>1.0703622213270021</v>
      </c>
      <c r="J13" s="254">
        <f t="shared" si="43"/>
        <v>0.15398903794362562</v>
      </c>
      <c r="K13" s="155">
        <f t="shared" si="44"/>
        <v>0.12670068931681311</v>
      </c>
      <c r="L13" s="92">
        <v>322.04399999999998</v>
      </c>
      <c r="M13" s="93">
        <v>193.768</v>
      </c>
      <c r="N13" s="93">
        <v>398.423</v>
      </c>
      <c r="O13" s="98">
        <f t="shared" si="2"/>
        <v>0.85374649649864143</v>
      </c>
      <c r="P13" s="99">
        <f t="shared" si="45"/>
        <v>6.5029969512057639E-2</v>
      </c>
      <c r="Q13" s="100">
        <f t="shared" si="46"/>
        <v>-1.0660207551536294E-2</v>
      </c>
      <c r="R13" s="92">
        <v>76.535000000000039</v>
      </c>
      <c r="S13" s="93">
        <v>26.88900000000001</v>
      </c>
      <c r="T13" s="94">
        <v>59.266999999999982</v>
      </c>
      <c r="U13" s="101">
        <f t="shared" si="30"/>
        <v>0.12699817432222779</v>
      </c>
      <c r="V13" s="102">
        <f t="shared" si="31"/>
        <v>-6.0443353521539595E-2</v>
      </c>
      <c r="W13" s="103">
        <f t="shared" si="47"/>
        <v>7.0452828994684163E-3</v>
      </c>
      <c r="X13" s="92">
        <v>9.7349999999999994</v>
      </c>
      <c r="Y13" s="93">
        <v>3.5060000000000002</v>
      </c>
      <c r="Z13" s="94">
        <v>8.9860000000000007</v>
      </c>
      <c r="AA13" s="101">
        <f t="shared" si="5"/>
        <v>1.9255329179130705E-2</v>
      </c>
      <c r="AB13" s="102">
        <f t="shared" si="32"/>
        <v>-4.5866159905181419E-3</v>
      </c>
      <c r="AC13" s="103">
        <f t="shared" si="48"/>
        <v>3.614924652067808E-3</v>
      </c>
      <c r="AD13" s="92">
        <v>98.430999999999997</v>
      </c>
      <c r="AE13" s="93">
        <v>123.688</v>
      </c>
      <c r="AF13" s="93">
        <v>112.747</v>
      </c>
      <c r="AG13" s="93">
        <f t="shared" si="49"/>
        <v>14.316000000000003</v>
      </c>
      <c r="AH13" s="94">
        <f t="shared" si="50"/>
        <v>-10.941000000000003</v>
      </c>
      <c r="AI13" s="92">
        <v>0</v>
      </c>
      <c r="AJ13" s="93">
        <v>0</v>
      </c>
      <c r="AK13" s="93">
        <v>0</v>
      </c>
      <c r="AL13" s="93">
        <f t="shared" si="24"/>
        <v>0</v>
      </c>
      <c r="AM13" s="94">
        <f t="shared" si="25"/>
        <v>0</v>
      </c>
      <c r="AN13" s="101">
        <f t="shared" si="7"/>
        <v>0.22571413448107672</v>
      </c>
      <c r="AO13" s="102">
        <f t="shared" si="33"/>
        <v>-3.7352188667883118E-2</v>
      </c>
      <c r="AP13" s="103">
        <f t="shared" si="34"/>
        <v>-0.35900510687019549</v>
      </c>
      <c r="AQ13" s="101">
        <f t="shared" si="35"/>
        <v>0</v>
      </c>
      <c r="AR13" s="102">
        <f t="shared" si="36"/>
        <v>0</v>
      </c>
      <c r="AS13" s="103">
        <f t="shared" si="26"/>
        <v>0</v>
      </c>
      <c r="AT13" s="101">
        <f t="shared" si="11"/>
        <v>0</v>
      </c>
      <c r="AU13" s="102">
        <f t="shared" si="37"/>
        <v>0</v>
      </c>
      <c r="AV13" s="103">
        <f t="shared" si="51"/>
        <v>0</v>
      </c>
      <c r="AW13" s="92">
        <v>381</v>
      </c>
      <c r="AX13" s="93">
        <v>145</v>
      </c>
      <c r="AY13" s="94">
        <v>310</v>
      </c>
      <c r="AZ13" s="92">
        <v>8</v>
      </c>
      <c r="BA13" s="93">
        <v>9</v>
      </c>
      <c r="BB13" s="94">
        <v>9</v>
      </c>
      <c r="BC13" s="92">
        <v>12</v>
      </c>
      <c r="BD13" s="93">
        <v>12</v>
      </c>
      <c r="BE13" s="94">
        <v>12</v>
      </c>
      <c r="BF13" s="92">
        <f t="shared" si="52"/>
        <v>5.7407407407407405</v>
      </c>
      <c r="BG13" s="93">
        <f t="shared" si="53"/>
        <v>-2.1967592592592595</v>
      </c>
      <c r="BH13" s="94">
        <f t="shared" si="54"/>
        <v>0.37037037037037024</v>
      </c>
      <c r="BI13" s="92">
        <f t="shared" si="55"/>
        <v>4.3055555555555554</v>
      </c>
      <c r="BJ13" s="93">
        <f t="shared" si="56"/>
        <v>-0.9861111111111116</v>
      </c>
      <c r="BK13" s="94">
        <f t="shared" si="57"/>
        <v>0.27777777777777768</v>
      </c>
      <c r="BL13" s="92">
        <v>25</v>
      </c>
      <c r="BM13" s="93">
        <v>25</v>
      </c>
      <c r="BN13" s="94">
        <v>25</v>
      </c>
      <c r="BO13" s="92">
        <v>2398</v>
      </c>
      <c r="BP13" s="93">
        <v>908</v>
      </c>
      <c r="BQ13" s="94">
        <v>1970</v>
      </c>
      <c r="BR13" s="92">
        <f t="shared" si="38"/>
        <v>236.89137055837563</v>
      </c>
      <c r="BS13" s="93">
        <f t="shared" si="27"/>
        <v>66.618643285648346</v>
      </c>
      <c r="BT13" s="94">
        <f t="shared" si="58"/>
        <v>-9.9841801024173265</v>
      </c>
      <c r="BU13" s="92">
        <f t="shared" si="39"/>
        <v>1505.4064516129033</v>
      </c>
      <c r="BV13" s="93">
        <f t="shared" si="28"/>
        <v>433.71616289899248</v>
      </c>
      <c r="BW13" s="94">
        <f t="shared" si="59"/>
        <v>-40.545272525027713</v>
      </c>
      <c r="BX13" s="92">
        <f t="shared" si="40"/>
        <v>6.354838709677419</v>
      </c>
      <c r="BY13" s="93">
        <f t="shared" si="41"/>
        <v>6.0875455084243413E-2</v>
      </c>
      <c r="BZ13" s="94">
        <f t="shared" si="42"/>
        <v>9.2769744160177581E-2</v>
      </c>
      <c r="CA13" s="101">
        <f t="shared" si="60"/>
        <v>0.43535911602209942</v>
      </c>
      <c r="CB13" s="102">
        <f t="shared" si="61"/>
        <v>-9.4585635359116016E-2</v>
      </c>
      <c r="CC13" s="140">
        <f t="shared" si="62"/>
        <v>3.1803560466543868E-2</v>
      </c>
      <c r="CD13" s="251"/>
      <c r="CE13" s="251"/>
      <c r="CF13" s="252"/>
    </row>
    <row r="14" spans="1:84" s="253" customFormat="1" ht="15" customHeight="1" x14ac:dyDescent="0.2">
      <c r="A14" s="235" t="s">
        <v>100</v>
      </c>
      <c r="B14" s="236" t="s">
        <v>101</v>
      </c>
      <c r="C14" s="93">
        <v>710.46900000000005</v>
      </c>
      <c r="D14" s="93">
        <v>528.77700000000004</v>
      </c>
      <c r="E14" s="93">
        <v>1264.4670000000001</v>
      </c>
      <c r="F14" s="92">
        <v>706.62300000000005</v>
      </c>
      <c r="G14" s="93">
        <v>580.654</v>
      </c>
      <c r="H14" s="94">
        <v>1234.847</v>
      </c>
      <c r="I14" s="154">
        <f t="shared" si="29"/>
        <v>1.0239867773092537</v>
      </c>
      <c r="J14" s="254">
        <f t="shared" si="43"/>
        <v>1.8543988155772961E-2</v>
      </c>
      <c r="K14" s="155">
        <f t="shared" si="44"/>
        <v>0.11332913954218404</v>
      </c>
      <c r="L14" s="92">
        <v>446.815</v>
      </c>
      <c r="M14" s="93">
        <v>477.16500000000002</v>
      </c>
      <c r="N14" s="93">
        <v>855.45</v>
      </c>
      <c r="O14" s="98">
        <f t="shared" si="2"/>
        <v>0.69275788822420925</v>
      </c>
      <c r="P14" s="99">
        <f t="shared" si="45"/>
        <v>6.0433437986954108E-2</v>
      </c>
      <c r="Q14" s="100">
        <f t="shared" si="46"/>
        <v>-0.12901376925167141</v>
      </c>
      <c r="R14" s="92">
        <v>206.05300000000005</v>
      </c>
      <c r="S14" s="93">
        <v>64.022999999999968</v>
      </c>
      <c r="T14" s="94">
        <v>288.48799999999994</v>
      </c>
      <c r="U14" s="101">
        <f t="shared" si="30"/>
        <v>0.23362246496934433</v>
      </c>
      <c r="V14" s="102">
        <f t="shared" si="31"/>
        <v>-5.797998782372929E-2</v>
      </c>
      <c r="W14" s="103">
        <f t="shared" si="47"/>
        <v>0.12336231004059163</v>
      </c>
      <c r="X14" s="92">
        <v>53.755000000000003</v>
      </c>
      <c r="Y14" s="93">
        <v>39.466000000000001</v>
      </c>
      <c r="Z14" s="94">
        <v>90.909000000000006</v>
      </c>
      <c r="AA14" s="101">
        <f t="shared" si="5"/>
        <v>7.3619646806446476E-2</v>
      </c>
      <c r="AB14" s="102">
        <f t="shared" si="32"/>
        <v>-2.4534501632247629E-3</v>
      </c>
      <c r="AC14" s="103">
        <f t="shared" si="48"/>
        <v>5.6514592110798734E-3</v>
      </c>
      <c r="AD14" s="92">
        <v>523.01300000000003</v>
      </c>
      <c r="AE14" s="93">
        <v>702.37099999999998</v>
      </c>
      <c r="AF14" s="93">
        <v>690.39400000000001</v>
      </c>
      <c r="AG14" s="93">
        <f t="shared" si="49"/>
        <v>167.38099999999997</v>
      </c>
      <c r="AH14" s="94">
        <f t="shared" si="50"/>
        <v>-11.976999999999975</v>
      </c>
      <c r="AI14" s="92">
        <v>48.139000000000003</v>
      </c>
      <c r="AJ14" s="93">
        <v>20.614000000000001</v>
      </c>
      <c r="AK14" s="93">
        <v>15.776999999999999</v>
      </c>
      <c r="AL14" s="93">
        <f t="shared" si="24"/>
        <v>-32.362000000000002</v>
      </c>
      <c r="AM14" s="94">
        <f t="shared" si="25"/>
        <v>-4.8370000000000015</v>
      </c>
      <c r="AN14" s="101">
        <f t="shared" si="7"/>
        <v>0.54599605999998413</v>
      </c>
      <c r="AO14" s="102">
        <f t="shared" si="33"/>
        <v>-0.19015569327848403</v>
      </c>
      <c r="AP14" s="103">
        <f t="shared" si="34"/>
        <v>-0.7822973415662714</v>
      </c>
      <c r="AQ14" s="101">
        <f t="shared" si="35"/>
        <v>1.2477193948122014E-2</v>
      </c>
      <c r="AR14" s="102">
        <f t="shared" si="36"/>
        <v>-5.5279456940234832E-2</v>
      </c>
      <c r="AS14" s="103">
        <f t="shared" si="26"/>
        <v>-2.6507103780410046E-2</v>
      </c>
      <c r="AT14" s="101">
        <f t="shared" si="11"/>
        <v>1.2776481620799985E-2</v>
      </c>
      <c r="AU14" s="102">
        <f t="shared" si="37"/>
        <v>-5.534895443208819E-2</v>
      </c>
      <c r="AV14" s="103">
        <f t="shared" si="51"/>
        <v>-2.2724866858673164E-2</v>
      </c>
      <c r="AW14" s="92">
        <v>747</v>
      </c>
      <c r="AX14" s="93">
        <v>355</v>
      </c>
      <c r="AY14" s="94">
        <v>609</v>
      </c>
      <c r="AZ14" s="92">
        <v>16</v>
      </c>
      <c r="BA14" s="93">
        <v>16</v>
      </c>
      <c r="BB14" s="94">
        <v>16</v>
      </c>
      <c r="BC14" s="92">
        <v>29.75</v>
      </c>
      <c r="BD14" s="93">
        <v>27</v>
      </c>
      <c r="BE14" s="94">
        <v>27</v>
      </c>
      <c r="BF14" s="92">
        <f t="shared" si="52"/>
        <v>6.34375</v>
      </c>
      <c r="BG14" s="93">
        <f t="shared" si="53"/>
        <v>-1.4375</v>
      </c>
      <c r="BH14" s="94">
        <f t="shared" si="54"/>
        <v>-1.052083333333333</v>
      </c>
      <c r="BI14" s="92">
        <f t="shared" si="55"/>
        <v>3.7592592592592595</v>
      </c>
      <c r="BJ14" s="93">
        <f t="shared" si="56"/>
        <v>-0.42561469032057264</v>
      </c>
      <c r="BK14" s="94">
        <f t="shared" si="57"/>
        <v>-0.62345679012345645</v>
      </c>
      <c r="BL14" s="92">
        <v>61</v>
      </c>
      <c r="BM14" s="93">
        <v>61</v>
      </c>
      <c r="BN14" s="94">
        <v>61</v>
      </c>
      <c r="BO14" s="92">
        <v>3975</v>
      </c>
      <c r="BP14" s="93">
        <v>2170</v>
      </c>
      <c r="BQ14" s="94">
        <v>3470</v>
      </c>
      <c r="BR14" s="92">
        <f t="shared" si="38"/>
        <v>355.86368876080689</v>
      </c>
      <c r="BS14" s="93">
        <f t="shared" si="27"/>
        <v>178.09689630797669</v>
      </c>
      <c r="BT14" s="94">
        <f t="shared" si="58"/>
        <v>88.281200281544216</v>
      </c>
      <c r="BU14" s="92">
        <f t="shared" si="39"/>
        <v>2027.663382594417</v>
      </c>
      <c r="BV14" s="93">
        <f t="shared" si="28"/>
        <v>1081.7155914297584</v>
      </c>
      <c r="BW14" s="94">
        <f t="shared" si="59"/>
        <v>392.01831217188192</v>
      </c>
      <c r="BX14" s="92">
        <f t="shared" si="40"/>
        <v>5.6978653530377672</v>
      </c>
      <c r="BY14" s="93">
        <f t="shared" si="41"/>
        <v>0.37658021247551776</v>
      </c>
      <c r="BZ14" s="94">
        <f t="shared" si="42"/>
        <v>-0.41481070330026082</v>
      </c>
      <c r="CA14" s="101">
        <f t="shared" si="60"/>
        <v>0.31428312652839419</v>
      </c>
      <c r="CB14" s="102">
        <f t="shared" si="61"/>
        <v>-4.5738610633094756E-2</v>
      </c>
      <c r="CC14" s="140">
        <f t="shared" si="62"/>
        <v>-8.0980990047197832E-2</v>
      </c>
      <c r="CD14" s="251"/>
      <c r="CE14" s="251"/>
      <c r="CF14" s="252"/>
    </row>
    <row r="15" spans="1:84" s="253" customFormat="1" ht="15" customHeight="1" x14ac:dyDescent="0.2">
      <c r="A15" s="235" t="s">
        <v>100</v>
      </c>
      <c r="B15" s="236" t="s">
        <v>102</v>
      </c>
      <c r="C15" s="93">
        <v>100.503</v>
      </c>
      <c r="D15" s="93">
        <v>148.17802</v>
      </c>
      <c r="E15" s="93">
        <v>333.66002000000003</v>
      </c>
      <c r="F15" s="92">
        <v>174.20070999999999</v>
      </c>
      <c r="G15" s="93">
        <v>348.54460999999998</v>
      </c>
      <c r="H15" s="94">
        <v>490.50299999999999</v>
      </c>
      <c r="I15" s="154">
        <f>IF(H15=0,"0",(E15/H15))</f>
        <v>0.68024052860023287</v>
      </c>
      <c r="J15" s="254">
        <f t="shared" si="43"/>
        <v>0.10330258156201466</v>
      </c>
      <c r="K15" s="155">
        <f t="shared" si="44"/>
        <v>0.25510694240017656</v>
      </c>
      <c r="L15" s="92">
        <v>85.374709999999993</v>
      </c>
      <c r="M15" s="93">
        <v>314.75099999999998</v>
      </c>
      <c r="N15" s="93">
        <v>462.26499999999999</v>
      </c>
      <c r="O15" s="98">
        <f t="shared" si="2"/>
        <v>0.94243052539943695</v>
      </c>
      <c r="P15" s="99">
        <f t="shared" si="45"/>
        <v>0.45233659868696835</v>
      </c>
      <c r="Q15" s="100">
        <f t="shared" si="46"/>
        <v>3.9386866224790706E-2</v>
      </c>
      <c r="R15" s="92">
        <v>88.425999999999988</v>
      </c>
      <c r="S15" s="93">
        <v>26.255610000000001</v>
      </c>
      <c r="T15" s="94">
        <v>19.7</v>
      </c>
      <c r="U15" s="101">
        <f t="shared" si="30"/>
        <v>4.0162853234332919E-2</v>
      </c>
      <c r="V15" s="102">
        <f t="shared" si="31"/>
        <v>-0.4674470181605655</v>
      </c>
      <c r="W15" s="103">
        <f t="shared" si="47"/>
        <v>-3.5166413799806569E-2</v>
      </c>
      <c r="X15" s="92">
        <v>0.4</v>
      </c>
      <c r="Y15" s="93">
        <v>7.5380000000000003</v>
      </c>
      <c r="Z15" s="94">
        <v>8.5380000000000003</v>
      </c>
      <c r="AA15" s="101">
        <f t="shared" si="5"/>
        <v>1.7406621366230175E-2</v>
      </c>
      <c r="AB15" s="102">
        <f t="shared" si="32"/>
        <v>1.5110419473597246E-2</v>
      </c>
      <c r="AC15" s="103">
        <f t="shared" si="48"/>
        <v>-4.2204524249840995E-3</v>
      </c>
      <c r="AD15" s="92">
        <v>374.40954000000005</v>
      </c>
      <c r="AE15" s="93">
        <v>485.15669000000003</v>
      </c>
      <c r="AF15" s="93">
        <v>609.79144999999994</v>
      </c>
      <c r="AG15" s="93">
        <f t="shared" si="49"/>
        <v>235.38190999999989</v>
      </c>
      <c r="AH15" s="94">
        <f t="shared" si="50"/>
        <v>124.63475999999991</v>
      </c>
      <c r="AI15" s="92">
        <v>357.16242</v>
      </c>
      <c r="AJ15" s="93">
        <v>320.36781000000002</v>
      </c>
      <c r="AK15" s="93">
        <v>493.44231000000002</v>
      </c>
      <c r="AL15" s="93">
        <f t="shared" si="24"/>
        <v>136.27989000000002</v>
      </c>
      <c r="AM15" s="94">
        <f t="shared" si="25"/>
        <v>173.0745</v>
      </c>
      <c r="AN15" s="101">
        <f t="shared" si="7"/>
        <v>1.8275832088003827</v>
      </c>
      <c r="AO15" s="102">
        <f t="shared" si="33"/>
        <v>-1.897773646218871</v>
      </c>
      <c r="AP15" s="103">
        <f t="shared" si="34"/>
        <v>-1.4465642659735412</v>
      </c>
      <c r="AQ15" s="101">
        <f t="shared" si="35"/>
        <v>1.4788775412768962</v>
      </c>
      <c r="AR15" s="102">
        <f t="shared" si="36"/>
        <v>-2.0748713020412133</v>
      </c>
      <c r="AS15" s="103">
        <f t="shared" si="26"/>
        <v>-0.68316923192198975</v>
      </c>
      <c r="AT15" s="101">
        <f t="shared" si="11"/>
        <v>1.0059924404132086</v>
      </c>
      <c r="AU15" s="102">
        <f t="shared" si="37"/>
        <v>-1.0443001215401844</v>
      </c>
      <c r="AV15" s="103">
        <f t="shared" si="51"/>
        <v>8.6833742190906338E-2</v>
      </c>
      <c r="AW15" s="92">
        <v>123</v>
      </c>
      <c r="AX15" s="93">
        <v>90</v>
      </c>
      <c r="AY15" s="94">
        <v>125</v>
      </c>
      <c r="AZ15" s="92">
        <v>5</v>
      </c>
      <c r="BA15" s="93">
        <v>8</v>
      </c>
      <c r="BB15" s="94">
        <v>8</v>
      </c>
      <c r="BC15" s="92">
        <v>1</v>
      </c>
      <c r="BD15" s="93">
        <v>4</v>
      </c>
      <c r="BE15" s="94">
        <v>3.8</v>
      </c>
      <c r="BF15" s="92">
        <f t="shared" si="52"/>
        <v>2.6041666666666665</v>
      </c>
      <c r="BG15" s="93">
        <f t="shared" si="53"/>
        <v>-1.495833333333334</v>
      </c>
      <c r="BH15" s="94">
        <f t="shared" si="54"/>
        <v>-1.1458333333333335</v>
      </c>
      <c r="BI15" s="92">
        <f t="shared" si="55"/>
        <v>5.4824561403508776</v>
      </c>
      <c r="BJ15" s="93">
        <f t="shared" si="56"/>
        <v>-15.017543859649123</v>
      </c>
      <c r="BK15" s="94">
        <f t="shared" si="57"/>
        <v>-2.0175438596491224</v>
      </c>
      <c r="BL15" s="92">
        <v>20</v>
      </c>
      <c r="BM15" s="93">
        <v>67</v>
      </c>
      <c r="BN15" s="94">
        <v>67</v>
      </c>
      <c r="BO15" s="92">
        <v>1514</v>
      </c>
      <c r="BP15" s="93">
        <v>782</v>
      </c>
      <c r="BQ15" s="94">
        <v>1096</v>
      </c>
      <c r="BR15" s="92">
        <f t="shared" si="38"/>
        <v>447.53923357664235</v>
      </c>
      <c r="BS15" s="93">
        <f t="shared" si="27"/>
        <v>332.47931944189997</v>
      </c>
      <c r="BT15" s="94">
        <f t="shared" si="58"/>
        <v>1.8300136277932779</v>
      </c>
      <c r="BU15" s="92">
        <f t="shared" si="39"/>
        <v>3924.0239999999999</v>
      </c>
      <c r="BV15" s="93">
        <f t="shared" si="28"/>
        <v>2507.7580650406503</v>
      </c>
      <c r="BW15" s="94">
        <f t="shared" si="59"/>
        <v>51.306111111111022</v>
      </c>
      <c r="BX15" s="92">
        <f t="shared" si="40"/>
        <v>8.7680000000000007</v>
      </c>
      <c r="BY15" s="93">
        <f t="shared" si="41"/>
        <v>-3.5409430894308933</v>
      </c>
      <c r="BZ15" s="94">
        <f t="shared" si="42"/>
        <v>7.9111111111112464E-2</v>
      </c>
      <c r="CA15" s="101">
        <f>(BQ15/BN15)/181</f>
        <v>9.0376845056485522E-2</v>
      </c>
      <c r="CB15" s="102">
        <f>CA15-(BO15/BL15)/181</f>
        <v>-0.32785519914240951</v>
      </c>
      <c r="CC15" s="140">
        <f t="shared" si="62"/>
        <v>-3.9308063732900883E-2</v>
      </c>
      <c r="CD15" s="251"/>
      <c r="CE15" s="251"/>
      <c r="CF15" s="252"/>
    </row>
    <row r="16" spans="1:84" s="253" customFormat="1" ht="15" customHeight="1" x14ac:dyDescent="0.2">
      <c r="A16" s="235" t="s">
        <v>103</v>
      </c>
      <c r="B16" s="236" t="s">
        <v>104</v>
      </c>
      <c r="C16" s="93">
        <v>1770.77</v>
      </c>
      <c r="D16" s="93">
        <v>1321.098</v>
      </c>
      <c r="E16" s="93">
        <v>2715.7370000000001</v>
      </c>
      <c r="F16" s="92">
        <v>1706.895</v>
      </c>
      <c r="G16" s="93">
        <v>1352.471</v>
      </c>
      <c r="H16" s="94">
        <v>2768.183</v>
      </c>
      <c r="I16" s="154">
        <f t="shared" si="29"/>
        <v>0.98105399823638828</v>
      </c>
      <c r="J16" s="254">
        <f t="shared" si="43"/>
        <v>-5.6367752955102657E-2</v>
      </c>
      <c r="K16" s="155">
        <f t="shared" si="44"/>
        <v>4.2507987592830254E-3</v>
      </c>
      <c r="L16" s="92">
        <v>1320.7470000000001</v>
      </c>
      <c r="M16" s="93">
        <v>936.50699999999995</v>
      </c>
      <c r="N16" s="93">
        <v>1914.934</v>
      </c>
      <c r="O16" s="98">
        <f t="shared" si="2"/>
        <v>0.69176568167639207</v>
      </c>
      <c r="P16" s="99">
        <f t="shared" si="45"/>
        <v>-8.2005991449371374E-2</v>
      </c>
      <c r="Q16" s="100">
        <f t="shared" si="46"/>
        <v>-6.7578287257052949E-4</v>
      </c>
      <c r="R16" s="92">
        <v>291.0089999999999</v>
      </c>
      <c r="S16" s="93">
        <v>327.73900000000003</v>
      </c>
      <c r="T16" s="94">
        <v>686.84500000000003</v>
      </c>
      <c r="U16" s="101">
        <f t="shared" si="30"/>
        <v>0.24812124053937187</v>
      </c>
      <c r="V16" s="102">
        <f t="shared" si="31"/>
        <v>7.7630964336090541E-2</v>
      </c>
      <c r="W16" s="103">
        <f t="shared" si="47"/>
        <v>5.795157392302519E-3</v>
      </c>
      <c r="X16" s="92">
        <v>95.138999999999996</v>
      </c>
      <c r="Y16" s="93">
        <v>88.224999999999994</v>
      </c>
      <c r="Z16" s="94">
        <v>166.404</v>
      </c>
      <c r="AA16" s="101">
        <f t="shared" si="5"/>
        <v>6.0113077784236087E-2</v>
      </c>
      <c r="AB16" s="102">
        <f t="shared" si="32"/>
        <v>4.3750271132809299E-3</v>
      </c>
      <c r="AC16" s="103">
        <f t="shared" si="48"/>
        <v>-5.1193745197319826E-3</v>
      </c>
      <c r="AD16" s="92">
        <v>382.15300000000002</v>
      </c>
      <c r="AE16" s="93">
        <v>725.21500000000003</v>
      </c>
      <c r="AF16" s="93">
        <v>1014.13</v>
      </c>
      <c r="AG16" s="93">
        <f t="shared" si="49"/>
        <v>631.97699999999998</v>
      </c>
      <c r="AH16" s="94">
        <f t="shared" si="50"/>
        <v>288.91499999999996</v>
      </c>
      <c r="AI16" s="92">
        <v>0</v>
      </c>
      <c r="AJ16" s="93">
        <v>177.34100000000001</v>
      </c>
      <c r="AK16" s="93">
        <v>199.76599999999999</v>
      </c>
      <c r="AL16" s="93">
        <f t="shared" si="24"/>
        <v>199.76599999999999</v>
      </c>
      <c r="AM16" s="94">
        <f t="shared" si="25"/>
        <v>22.424999999999983</v>
      </c>
      <c r="AN16" s="101">
        <f t="shared" si="7"/>
        <v>0.3734271764902124</v>
      </c>
      <c r="AO16" s="102">
        <f t="shared" si="33"/>
        <v>0.15761541098706969</v>
      </c>
      <c r="AP16" s="103">
        <f t="shared" si="34"/>
        <v>-0.17552150104922837</v>
      </c>
      <c r="AQ16" s="101">
        <f t="shared" si="35"/>
        <v>7.3558669340956062E-2</v>
      </c>
      <c r="AR16" s="102">
        <f t="shared" si="36"/>
        <v>7.3558669340956062E-2</v>
      </c>
      <c r="AS16" s="103">
        <f t="shared" si="26"/>
        <v>-6.0678911822591247E-2</v>
      </c>
      <c r="AT16" s="101">
        <f t="shared" si="11"/>
        <v>7.2165026661893381E-2</v>
      </c>
      <c r="AU16" s="102">
        <f t="shared" si="37"/>
        <v>7.2165026661893381E-2</v>
      </c>
      <c r="AV16" s="103">
        <f t="shared" si="51"/>
        <v>-5.8958672108727225E-2</v>
      </c>
      <c r="AW16" s="92">
        <v>2036</v>
      </c>
      <c r="AX16" s="93">
        <v>809</v>
      </c>
      <c r="AY16" s="94">
        <v>1670</v>
      </c>
      <c r="AZ16" s="92">
        <v>37</v>
      </c>
      <c r="BA16" s="93">
        <v>38.5</v>
      </c>
      <c r="BB16" s="94">
        <v>38.5</v>
      </c>
      <c r="BC16" s="92">
        <v>54</v>
      </c>
      <c r="BD16" s="93">
        <v>52</v>
      </c>
      <c r="BE16" s="94">
        <v>51</v>
      </c>
      <c r="BF16" s="92">
        <f t="shared" si="52"/>
        <v>7.22943722943723</v>
      </c>
      <c r="BG16" s="93">
        <f t="shared" si="53"/>
        <v>-1.9417339417339408</v>
      </c>
      <c r="BH16" s="94">
        <f t="shared" si="54"/>
        <v>0.22510822510822592</v>
      </c>
      <c r="BI16" s="92">
        <f t="shared" si="55"/>
        <v>5.4575163398692803</v>
      </c>
      <c r="BJ16" s="93">
        <f t="shared" si="56"/>
        <v>-0.82643427741466979</v>
      </c>
      <c r="BK16" s="94">
        <f t="shared" si="57"/>
        <v>0.27161890397184418</v>
      </c>
      <c r="BL16" s="92">
        <v>95</v>
      </c>
      <c r="BM16" s="93">
        <v>95</v>
      </c>
      <c r="BN16" s="94">
        <v>95</v>
      </c>
      <c r="BO16" s="92">
        <v>8107</v>
      </c>
      <c r="BP16" s="93">
        <v>3698</v>
      </c>
      <c r="BQ16" s="94">
        <v>7770</v>
      </c>
      <c r="BR16" s="92">
        <f t="shared" si="38"/>
        <v>356.26550836550837</v>
      </c>
      <c r="BS16" s="93">
        <f t="shared" si="27"/>
        <v>145.71968376948024</v>
      </c>
      <c r="BT16" s="94">
        <f t="shared" si="58"/>
        <v>-9.4648864424959811</v>
      </c>
      <c r="BU16" s="92">
        <f t="shared" si="39"/>
        <v>1657.5946107784432</v>
      </c>
      <c r="BV16" s="93">
        <f t="shared" si="28"/>
        <v>819.23753808689116</v>
      </c>
      <c r="BW16" s="94">
        <f t="shared" si="59"/>
        <v>-14.186600593621051</v>
      </c>
      <c r="BX16" s="92">
        <f t="shared" si="40"/>
        <v>4.6526946107784433</v>
      </c>
      <c r="BY16" s="93">
        <f t="shared" si="41"/>
        <v>0.67086749879416052</v>
      </c>
      <c r="BZ16" s="94">
        <f t="shared" si="42"/>
        <v>8.1619209047911312E-2</v>
      </c>
      <c r="CA16" s="101">
        <f t="shared" si="60"/>
        <v>0.4518755452166327</v>
      </c>
      <c r="CB16" s="102">
        <f t="shared" si="61"/>
        <v>-1.9598720558301863E-2</v>
      </c>
      <c r="CC16" s="140">
        <f t="shared" si="62"/>
        <v>1.9360925333591794E-2</v>
      </c>
      <c r="CD16" s="251"/>
      <c r="CE16" s="251"/>
      <c r="CF16" s="252"/>
    </row>
    <row r="17" spans="1:84" s="253" customFormat="1" ht="15" customHeight="1" x14ac:dyDescent="0.2">
      <c r="A17" s="235" t="s">
        <v>103</v>
      </c>
      <c r="B17" s="236" t="s">
        <v>105</v>
      </c>
      <c r="C17" s="93">
        <v>1547.54</v>
      </c>
      <c r="D17" s="93">
        <v>950.14599999999996</v>
      </c>
      <c r="E17" s="93">
        <v>1835.1025300000001</v>
      </c>
      <c r="F17" s="92">
        <v>1531.713</v>
      </c>
      <c r="G17" s="93">
        <v>837.48500000000001</v>
      </c>
      <c r="H17" s="94">
        <v>1897.2291499999999</v>
      </c>
      <c r="I17" s="154">
        <f t="shared" si="29"/>
        <v>0.96725402411195305</v>
      </c>
      <c r="J17" s="254">
        <f t="shared" si="43"/>
        <v>-4.3078851563842613E-2</v>
      </c>
      <c r="K17" s="155">
        <f t="shared" si="44"/>
        <v>-0.16726898227025078</v>
      </c>
      <c r="L17" s="92">
        <v>875.14700000000005</v>
      </c>
      <c r="M17" s="93">
        <v>406.13</v>
      </c>
      <c r="N17" s="93">
        <v>1564.979</v>
      </c>
      <c r="O17" s="98">
        <f t="shared" si="2"/>
        <v>0.82487610945678336</v>
      </c>
      <c r="P17" s="99">
        <f t="shared" si="45"/>
        <v>0.25352429616016703</v>
      </c>
      <c r="Q17" s="100">
        <f t="shared" si="46"/>
        <v>0.33993608068014858</v>
      </c>
      <c r="R17" s="92">
        <v>464.82899999999995</v>
      </c>
      <c r="S17" s="93">
        <v>206.23700000000002</v>
      </c>
      <c r="T17" s="94">
        <v>51.339149999999847</v>
      </c>
      <c r="U17" s="101">
        <f t="shared" si="30"/>
        <v>2.7060068099839098E-2</v>
      </c>
      <c r="V17" s="102">
        <f t="shared" si="31"/>
        <v>-0.27640996838871978</v>
      </c>
      <c r="W17" s="103">
        <f t="shared" si="47"/>
        <v>-0.21919747681141305</v>
      </c>
      <c r="X17" s="92">
        <v>191.73699999999999</v>
      </c>
      <c r="Y17" s="93">
        <v>225.11799999999999</v>
      </c>
      <c r="Z17" s="94">
        <v>280.911</v>
      </c>
      <c r="AA17" s="101">
        <f t="shared" si="5"/>
        <v>0.14806382244337751</v>
      </c>
      <c r="AB17" s="102">
        <f t="shared" si="32"/>
        <v>2.2885672228552673E-2</v>
      </c>
      <c r="AC17" s="103">
        <f t="shared" si="48"/>
        <v>-0.12073860386873553</v>
      </c>
      <c r="AD17" s="92">
        <v>1039.0329999999999</v>
      </c>
      <c r="AE17" s="93">
        <v>720.07100000000003</v>
      </c>
      <c r="AF17" s="93">
        <v>1407.0124600000001</v>
      </c>
      <c r="AG17" s="93">
        <f t="shared" si="49"/>
        <v>367.97946000000024</v>
      </c>
      <c r="AH17" s="94">
        <f t="shared" si="50"/>
        <v>686.94146000000012</v>
      </c>
      <c r="AI17" s="92">
        <v>426.97300000000001</v>
      </c>
      <c r="AJ17" s="93">
        <v>170.81700000000001</v>
      </c>
      <c r="AK17" s="93">
        <v>442.01600000000002</v>
      </c>
      <c r="AL17" s="93">
        <f t="shared" si="24"/>
        <v>15.043000000000006</v>
      </c>
      <c r="AM17" s="94">
        <f t="shared" si="25"/>
        <v>271.19900000000001</v>
      </c>
      <c r="AN17" s="101">
        <f t="shared" si="7"/>
        <v>0.76672144307925949</v>
      </c>
      <c r="AO17" s="102">
        <f t="shared" si="33"/>
        <v>9.5311980319007783E-2</v>
      </c>
      <c r="AP17" s="103">
        <f t="shared" si="34"/>
        <v>8.868439435608888E-3</v>
      </c>
      <c r="AQ17" s="101">
        <f t="shared" si="35"/>
        <v>0.24086719557843997</v>
      </c>
      <c r="AR17" s="102">
        <f t="shared" si="36"/>
        <v>-3.5037142920080283E-2</v>
      </c>
      <c r="AS17" s="103">
        <f t="shared" si="26"/>
        <v>6.1087456464661655E-2</v>
      </c>
      <c r="AT17" s="101">
        <f t="shared" si="11"/>
        <v>0.23297976419980687</v>
      </c>
      <c r="AU17" s="102">
        <f t="shared" si="37"/>
        <v>-4.5775459526831208E-2</v>
      </c>
      <c r="AV17" s="103">
        <f t="shared" si="51"/>
        <v>2.9015514093834821E-2</v>
      </c>
      <c r="AW17" s="92">
        <v>1316</v>
      </c>
      <c r="AX17" s="93">
        <v>622</v>
      </c>
      <c r="AY17" s="94">
        <v>1260</v>
      </c>
      <c r="AZ17" s="92">
        <v>28</v>
      </c>
      <c r="BA17" s="93">
        <v>31</v>
      </c>
      <c r="BB17" s="94">
        <v>32</v>
      </c>
      <c r="BC17" s="92">
        <v>50</v>
      </c>
      <c r="BD17" s="93">
        <v>51</v>
      </c>
      <c r="BE17" s="94">
        <v>51</v>
      </c>
      <c r="BF17" s="92">
        <f t="shared" si="52"/>
        <v>6.5625</v>
      </c>
      <c r="BG17" s="93">
        <f t="shared" si="53"/>
        <v>-1.270833333333333</v>
      </c>
      <c r="BH17" s="94">
        <f t="shared" si="54"/>
        <v>-0.12567204301075297</v>
      </c>
      <c r="BI17" s="92">
        <f t="shared" si="55"/>
        <v>4.1176470588235299</v>
      </c>
      <c r="BJ17" s="93">
        <f t="shared" si="56"/>
        <v>-0.26901960784313683</v>
      </c>
      <c r="BK17" s="94">
        <f t="shared" si="57"/>
        <v>5.2287581699347108E-2</v>
      </c>
      <c r="BL17" s="92">
        <v>87</v>
      </c>
      <c r="BM17" s="93">
        <v>89</v>
      </c>
      <c r="BN17" s="94">
        <v>88</v>
      </c>
      <c r="BO17" s="92">
        <v>6846</v>
      </c>
      <c r="BP17" s="93">
        <v>3250</v>
      </c>
      <c r="BQ17" s="94">
        <v>7426</v>
      </c>
      <c r="BR17" s="92">
        <f t="shared" si="38"/>
        <v>255.48466873148396</v>
      </c>
      <c r="BS17" s="93">
        <f t="shared" si="27"/>
        <v>31.74628135199228</v>
      </c>
      <c r="BT17" s="94">
        <f t="shared" si="58"/>
        <v>-2.2030235762083521</v>
      </c>
      <c r="BU17" s="92">
        <f t="shared" si="39"/>
        <v>1505.7374206349205</v>
      </c>
      <c r="BV17" s="93">
        <f t="shared" si="28"/>
        <v>341.82176713947979</v>
      </c>
      <c r="BW17" s="94">
        <f t="shared" si="59"/>
        <v>159.29851388250881</v>
      </c>
      <c r="BX17" s="92">
        <f t="shared" si="40"/>
        <v>5.893650793650794</v>
      </c>
      <c r="BY17" s="93">
        <f t="shared" si="41"/>
        <v>0.69152313407632615</v>
      </c>
      <c r="BZ17" s="94">
        <f t="shared" si="42"/>
        <v>0.66857040779870403</v>
      </c>
      <c r="CA17" s="101">
        <f t="shared" si="60"/>
        <v>0.46622300351582124</v>
      </c>
      <c r="CB17" s="102">
        <f t="shared" si="61"/>
        <v>3.1473527425137315E-2</v>
      </c>
      <c r="CC17" s="140">
        <f t="shared" si="62"/>
        <v>6.04801820426627E-2</v>
      </c>
      <c r="CD17" s="251"/>
      <c r="CE17" s="251"/>
      <c r="CF17" s="252"/>
    </row>
    <row r="18" spans="1:84" s="253" customFormat="1" ht="15" customHeight="1" x14ac:dyDescent="0.2">
      <c r="A18" s="235" t="s">
        <v>103</v>
      </c>
      <c r="B18" s="236" t="s">
        <v>106</v>
      </c>
      <c r="C18" s="93">
        <v>3529.8240000000001</v>
      </c>
      <c r="D18" s="93">
        <v>3002.5390000000002</v>
      </c>
      <c r="E18" s="93">
        <v>6237.491</v>
      </c>
      <c r="F18" s="92">
        <v>3345.3319999999999</v>
      </c>
      <c r="G18" s="93">
        <v>2794.9450000000002</v>
      </c>
      <c r="H18" s="94">
        <v>5845.4719999999998</v>
      </c>
      <c r="I18" s="154">
        <f t="shared" si="29"/>
        <v>1.0670637033245562</v>
      </c>
      <c r="J18" s="254">
        <f t="shared" si="43"/>
        <v>1.1914617972190511E-2</v>
      </c>
      <c r="K18" s="155">
        <f t="shared" si="44"/>
        <v>-7.2111035142188307E-3</v>
      </c>
      <c r="L18" s="92">
        <v>2413.14</v>
      </c>
      <c r="M18" s="93">
        <v>1993.9570000000001</v>
      </c>
      <c r="N18" s="93">
        <v>4184.1859999999997</v>
      </c>
      <c r="O18" s="98">
        <f t="shared" si="2"/>
        <v>0.71579951114298379</v>
      </c>
      <c r="P18" s="99">
        <f t="shared" si="45"/>
        <v>-5.5459337934230524E-3</v>
      </c>
      <c r="Q18" s="100">
        <f t="shared" si="46"/>
        <v>2.3840414289106882E-3</v>
      </c>
      <c r="R18" s="92">
        <v>739.48099999999999</v>
      </c>
      <c r="S18" s="93">
        <v>407.8010000000001</v>
      </c>
      <c r="T18" s="94">
        <v>911.46400000000006</v>
      </c>
      <c r="U18" s="101">
        <f t="shared" si="30"/>
        <v>0.15592650174357178</v>
      </c>
      <c r="V18" s="102">
        <f t="shared" si="31"/>
        <v>-6.512211166759338E-2</v>
      </c>
      <c r="W18" s="103">
        <f t="shared" si="47"/>
        <v>1.0019873885062924E-2</v>
      </c>
      <c r="X18" s="92">
        <v>192.71100000000001</v>
      </c>
      <c r="Y18" s="93">
        <v>393.18699999999995</v>
      </c>
      <c r="Z18" s="94">
        <v>749.822</v>
      </c>
      <c r="AA18" s="101">
        <f t="shared" si="5"/>
        <v>0.1282739871134444</v>
      </c>
      <c r="AB18" s="102">
        <f t="shared" si="32"/>
        <v>7.0668045461016474E-2</v>
      </c>
      <c r="AC18" s="103">
        <f t="shared" si="48"/>
        <v>-1.240391531397364E-2</v>
      </c>
      <c r="AD18" s="92">
        <v>1326.242</v>
      </c>
      <c r="AE18" s="93">
        <v>1467.376</v>
      </c>
      <c r="AF18" s="93">
        <v>1284.0260000000001</v>
      </c>
      <c r="AG18" s="93">
        <f t="shared" si="49"/>
        <v>-42.215999999999894</v>
      </c>
      <c r="AH18" s="94">
        <f t="shared" si="50"/>
        <v>-183.34999999999991</v>
      </c>
      <c r="AI18" s="92">
        <v>264.31299999999999</v>
      </c>
      <c r="AJ18" s="93">
        <v>152.31299999999999</v>
      </c>
      <c r="AK18" s="93">
        <v>56.256</v>
      </c>
      <c r="AL18" s="93">
        <f t="shared" si="24"/>
        <v>-208.05699999999999</v>
      </c>
      <c r="AM18" s="94">
        <f t="shared" si="25"/>
        <v>-96.056999999999988</v>
      </c>
      <c r="AN18" s="101">
        <f t="shared" si="7"/>
        <v>0.2058561687704239</v>
      </c>
      <c r="AO18" s="102">
        <f t="shared" si="33"/>
        <v>-0.16986851325338237</v>
      </c>
      <c r="AP18" s="103">
        <f t="shared" si="34"/>
        <v>-0.28285555154361697</v>
      </c>
      <c r="AQ18" s="101">
        <f t="shared" si="35"/>
        <v>9.0190110093946434E-3</v>
      </c>
      <c r="AR18" s="102">
        <f t="shared" si="36"/>
        <v>-6.5860926347255433E-2</v>
      </c>
      <c r="AS18" s="103">
        <f t="shared" si="26"/>
        <v>-4.1709056136444253E-2</v>
      </c>
      <c r="AT18" s="101">
        <f t="shared" si="11"/>
        <v>9.6238592880095921E-3</v>
      </c>
      <c r="AU18" s="102">
        <f t="shared" si="37"/>
        <v>-6.9385638125102178E-2</v>
      </c>
      <c r="AV18" s="103">
        <f t="shared" si="51"/>
        <v>-4.4872025246390897E-2</v>
      </c>
      <c r="AW18" s="92">
        <v>4558</v>
      </c>
      <c r="AX18" s="93">
        <v>1758</v>
      </c>
      <c r="AY18" s="94">
        <v>3586</v>
      </c>
      <c r="AZ18" s="92">
        <v>66</v>
      </c>
      <c r="BA18" s="93">
        <v>67.09</v>
      </c>
      <c r="BB18" s="94">
        <v>66.56</v>
      </c>
      <c r="BC18" s="92">
        <v>113</v>
      </c>
      <c r="BD18" s="93">
        <v>91.55</v>
      </c>
      <c r="BE18" s="94">
        <v>90.68</v>
      </c>
      <c r="BF18" s="92">
        <f t="shared" si="52"/>
        <v>8.9793669871794872</v>
      </c>
      <c r="BG18" s="93">
        <f t="shared" si="53"/>
        <v>-2.5307340229215232</v>
      </c>
      <c r="BH18" s="94">
        <f t="shared" si="54"/>
        <v>0.24483128886379291</v>
      </c>
      <c r="BI18" s="92">
        <f t="shared" si="55"/>
        <v>6.5909425084546385</v>
      </c>
      <c r="BJ18" s="93">
        <f t="shared" si="56"/>
        <v>-0.13177135585214561</v>
      </c>
      <c r="BK18" s="94">
        <f t="shared" si="57"/>
        <v>0.19006866902263386</v>
      </c>
      <c r="BL18" s="92">
        <v>238</v>
      </c>
      <c r="BM18" s="93">
        <v>217</v>
      </c>
      <c r="BN18" s="94">
        <v>217</v>
      </c>
      <c r="BO18" s="92">
        <v>20878</v>
      </c>
      <c r="BP18" s="93">
        <v>8517</v>
      </c>
      <c r="BQ18" s="94">
        <v>18113</v>
      </c>
      <c r="BR18" s="92">
        <f t="shared" si="38"/>
        <v>322.72246452823941</v>
      </c>
      <c r="BS18" s="93">
        <f t="shared" si="27"/>
        <v>162.49006678899235</v>
      </c>
      <c r="BT18" s="94">
        <f t="shared" si="58"/>
        <v>-5.4382728205923172</v>
      </c>
      <c r="BU18" s="92">
        <f t="shared" si="39"/>
        <v>1630.0814277746792</v>
      </c>
      <c r="BV18" s="93">
        <f t="shared" si="28"/>
        <v>896.13408244778145</v>
      </c>
      <c r="BW18" s="94">
        <f t="shared" si="59"/>
        <v>40.237855533496031</v>
      </c>
      <c r="BX18" s="92">
        <f t="shared" si="40"/>
        <v>5.0510317902955943</v>
      </c>
      <c r="BY18" s="93">
        <f t="shared" si="41"/>
        <v>0.47051401934342252</v>
      </c>
      <c r="BZ18" s="94">
        <f t="shared" si="42"/>
        <v>0.20632189268467283</v>
      </c>
      <c r="CA18" s="101">
        <f t="shared" si="60"/>
        <v>0.46116047559640505</v>
      </c>
      <c r="CB18" s="102">
        <f t="shared" si="61"/>
        <v>-2.3495265152933376E-2</v>
      </c>
      <c r="CC18" s="140">
        <f t="shared" si="62"/>
        <v>2.5062165304546358E-2</v>
      </c>
      <c r="CD18" s="251"/>
      <c r="CE18" s="251"/>
      <c r="CF18" s="252"/>
    </row>
    <row r="19" spans="1:84" s="253" customFormat="1" ht="15" customHeight="1" x14ac:dyDescent="0.2">
      <c r="A19" s="235" t="s">
        <v>107</v>
      </c>
      <c r="B19" s="236" t="s">
        <v>108</v>
      </c>
      <c r="C19" s="93">
        <v>478.053</v>
      </c>
      <c r="D19" s="93">
        <v>406.15899999999999</v>
      </c>
      <c r="E19" s="93">
        <v>858.37800000000004</v>
      </c>
      <c r="F19" s="92">
        <v>472.17599999999999</v>
      </c>
      <c r="G19" s="93">
        <v>493.613</v>
      </c>
      <c r="H19" s="94">
        <v>993.92600000000004</v>
      </c>
      <c r="I19" s="154">
        <f t="shared" si="29"/>
        <v>0.8636236500504062</v>
      </c>
      <c r="J19" s="254">
        <f t="shared" si="43"/>
        <v>-0.14882298001973715</v>
      </c>
      <c r="K19" s="155">
        <f t="shared" si="44"/>
        <v>4.079483476393686E-2</v>
      </c>
      <c r="L19" s="92">
        <v>375.97699999999998</v>
      </c>
      <c r="M19" s="93">
        <v>418.86399999999998</v>
      </c>
      <c r="N19" s="93">
        <v>832.90700000000004</v>
      </c>
      <c r="O19" s="98">
        <f t="shared" si="2"/>
        <v>0.8379969937399766</v>
      </c>
      <c r="P19" s="99">
        <f t="shared" si="45"/>
        <v>4.1732465259071261E-2</v>
      </c>
      <c r="Q19" s="100">
        <f t="shared" si="46"/>
        <v>-1.0570608815061444E-2</v>
      </c>
      <c r="R19" s="92">
        <v>75.486000000000018</v>
      </c>
      <c r="S19" s="93">
        <v>60.936000000000021</v>
      </c>
      <c r="T19" s="94">
        <v>125.352</v>
      </c>
      <c r="U19" s="101">
        <f t="shared" si="30"/>
        <v>0.12611804098091808</v>
      </c>
      <c r="V19" s="102">
        <f t="shared" si="31"/>
        <v>-3.3750313192102199E-2</v>
      </c>
      <c r="W19" s="103">
        <f t="shared" si="47"/>
        <v>2.6691042632870227E-3</v>
      </c>
      <c r="X19" s="92">
        <v>20.713000000000001</v>
      </c>
      <c r="Y19" s="93">
        <v>13.813000000000001</v>
      </c>
      <c r="Z19" s="94">
        <v>35.667000000000002</v>
      </c>
      <c r="AA19" s="101">
        <f t="shared" si="5"/>
        <v>3.5884965279105285E-2</v>
      </c>
      <c r="AB19" s="102">
        <f t="shared" si="32"/>
        <v>-7.9821520669690615E-3</v>
      </c>
      <c r="AC19" s="103">
        <f t="shared" si="48"/>
        <v>7.901504551774359E-3</v>
      </c>
      <c r="AD19" s="92">
        <v>1202.962</v>
      </c>
      <c r="AE19" s="93">
        <v>1176.1279999999999</v>
      </c>
      <c r="AF19" s="93">
        <v>1202.9259999999999</v>
      </c>
      <c r="AG19" s="93">
        <f t="shared" si="49"/>
        <v>-3.6000000000058208E-2</v>
      </c>
      <c r="AH19" s="94">
        <f t="shared" si="50"/>
        <v>26.798000000000002</v>
      </c>
      <c r="AI19" s="92">
        <v>1157.0340000000001</v>
      </c>
      <c r="AJ19" s="93">
        <v>1095.221</v>
      </c>
      <c r="AK19" s="93">
        <v>1133.95</v>
      </c>
      <c r="AL19" s="93">
        <f t="shared" si="24"/>
        <v>-23.08400000000006</v>
      </c>
      <c r="AM19" s="94">
        <f t="shared" si="25"/>
        <v>38.729000000000042</v>
      </c>
      <c r="AN19" s="101">
        <f t="shared" si="7"/>
        <v>1.4013942575415492</v>
      </c>
      <c r="AO19" s="102">
        <f t="shared" si="33"/>
        <v>-1.1149836336127787</v>
      </c>
      <c r="AP19" s="103">
        <f t="shared" si="34"/>
        <v>-1.4943386943319781</v>
      </c>
      <c r="AQ19" s="101">
        <f t="shared" si="35"/>
        <v>1.3210380508354129</v>
      </c>
      <c r="AR19" s="102">
        <f t="shared" si="36"/>
        <v>-1.0992668107594312</v>
      </c>
      <c r="AS19" s="103">
        <f t="shared" si="26"/>
        <v>-1.3754945878602705</v>
      </c>
      <c r="AT19" s="101">
        <f t="shared" si="11"/>
        <v>1.1408797033179532</v>
      </c>
      <c r="AU19" s="102">
        <f t="shared" si="37"/>
        <v>-1.3095497975461319</v>
      </c>
      <c r="AV19" s="103">
        <f t="shared" si="51"/>
        <v>-1.077905053161313</v>
      </c>
      <c r="AW19" s="92">
        <v>465</v>
      </c>
      <c r="AX19" s="93">
        <v>224</v>
      </c>
      <c r="AY19" s="94">
        <v>453</v>
      </c>
      <c r="AZ19" s="92">
        <v>16</v>
      </c>
      <c r="BA19" s="93">
        <v>15</v>
      </c>
      <c r="BB19" s="94">
        <v>16</v>
      </c>
      <c r="BC19" s="92">
        <v>20</v>
      </c>
      <c r="BD19" s="93">
        <v>24</v>
      </c>
      <c r="BE19" s="94">
        <v>23</v>
      </c>
      <c r="BF19" s="92">
        <f t="shared" si="52"/>
        <v>4.71875</v>
      </c>
      <c r="BG19" s="93">
        <f t="shared" si="53"/>
        <v>-0.125</v>
      </c>
      <c r="BH19" s="94">
        <f t="shared" si="54"/>
        <v>-0.25902777777777786</v>
      </c>
      <c r="BI19" s="92">
        <f t="shared" si="55"/>
        <v>3.2826086956521738</v>
      </c>
      <c r="BJ19" s="93">
        <f t="shared" si="56"/>
        <v>-0.59239130434782616</v>
      </c>
      <c r="BK19" s="94">
        <f t="shared" si="57"/>
        <v>0.17149758454106268</v>
      </c>
      <c r="BL19" s="92">
        <v>50</v>
      </c>
      <c r="BM19" s="93">
        <v>50</v>
      </c>
      <c r="BN19" s="94">
        <v>50</v>
      </c>
      <c r="BO19" s="92">
        <v>2163</v>
      </c>
      <c r="BP19" s="93">
        <v>1149</v>
      </c>
      <c r="BQ19" s="94">
        <v>2535</v>
      </c>
      <c r="BR19" s="92">
        <f t="shared" si="38"/>
        <v>392.0812623274162</v>
      </c>
      <c r="BS19" s="93">
        <f t="shared" si="27"/>
        <v>173.78445234128583</v>
      </c>
      <c r="BT19" s="94">
        <f t="shared" si="58"/>
        <v>-37.521000509833584</v>
      </c>
      <c r="BU19" s="92">
        <f t="shared" si="39"/>
        <v>2194.0971302428256</v>
      </c>
      <c r="BV19" s="93">
        <f t="shared" si="28"/>
        <v>1178.6648721783095</v>
      </c>
      <c r="BW19" s="94">
        <f t="shared" si="59"/>
        <v>-9.5323340428885786</v>
      </c>
      <c r="BX19" s="92">
        <f t="shared" si="40"/>
        <v>5.5960264900662251</v>
      </c>
      <c r="BY19" s="93">
        <f t="shared" si="41"/>
        <v>0.94441358684041887</v>
      </c>
      <c r="BZ19" s="94">
        <f t="shared" si="42"/>
        <v>0.46656220435193951</v>
      </c>
      <c r="CA19" s="101">
        <f t="shared" si="60"/>
        <v>0.28011049723756909</v>
      </c>
      <c r="CB19" s="102">
        <f t="shared" si="61"/>
        <v>4.1104972375690635E-2</v>
      </c>
      <c r="CC19" s="140">
        <f t="shared" si="62"/>
        <v>2.4777163904235733E-2</v>
      </c>
      <c r="CD19" s="251"/>
      <c r="CE19" s="251"/>
      <c r="CF19" s="252"/>
    </row>
    <row r="20" spans="1:84" s="253" customFormat="1" ht="15" customHeight="1" x14ac:dyDescent="0.2">
      <c r="A20" s="235" t="s">
        <v>109</v>
      </c>
      <c r="B20" s="236" t="s">
        <v>110</v>
      </c>
      <c r="C20" s="93">
        <v>1779.002</v>
      </c>
      <c r="D20" s="93">
        <v>977.86739999999998</v>
      </c>
      <c r="E20" s="93">
        <v>2678.9180000000001</v>
      </c>
      <c r="F20" s="92">
        <v>1866.7550000000001</v>
      </c>
      <c r="G20" s="93">
        <v>1478.172</v>
      </c>
      <c r="H20" s="94">
        <v>3342.1120000000001</v>
      </c>
      <c r="I20" s="154">
        <f t="shared" si="29"/>
        <v>0.80156439999617013</v>
      </c>
      <c r="J20" s="254">
        <f t="shared" si="43"/>
        <v>-0.15142728878998546</v>
      </c>
      <c r="K20" s="155">
        <f t="shared" si="44"/>
        <v>0.14002609457569137</v>
      </c>
      <c r="L20" s="92">
        <v>1402.905</v>
      </c>
      <c r="M20" s="93">
        <v>1103.211</v>
      </c>
      <c r="N20" s="93">
        <v>2314.0259999999998</v>
      </c>
      <c r="O20" s="98">
        <f t="shared" si="2"/>
        <v>0.69238433661110099</v>
      </c>
      <c r="P20" s="99">
        <f t="shared" si="45"/>
        <v>-5.9136350356390643E-2</v>
      </c>
      <c r="Q20" s="100">
        <f t="shared" si="46"/>
        <v>-5.3950325390344056E-2</v>
      </c>
      <c r="R20" s="92">
        <v>355.25700000000012</v>
      </c>
      <c r="S20" s="93">
        <v>232.524</v>
      </c>
      <c r="T20" s="94">
        <v>638.72800000000029</v>
      </c>
      <c r="U20" s="101">
        <f t="shared" si="30"/>
        <v>0.19111507932708427</v>
      </c>
      <c r="V20" s="102">
        <f t="shared" si="31"/>
        <v>8.0783493775621329E-4</v>
      </c>
      <c r="W20" s="103">
        <f t="shared" si="47"/>
        <v>3.3809975455545649E-2</v>
      </c>
      <c r="X20" s="92">
        <v>108.593</v>
      </c>
      <c r="Y20" s="93">
        <v>142.43700000000001</v>
      </c>
      <c r="Z20" s="94">
        <v>389.358</v>
      </c>
      <c r="AA20" s="101">
        <f t="shared" si="5"/>
        <v>0.11650058406181481</v>
      </c>
      <c r="AB20" s="102">
        <f t="shared" si="32"/>
        <v>5.8328515418634534E-2</v>
      </c>
      <c r="AC20" s="103">
        <f t="shared" si="48"/>
        <v>2.0140349934798463E-2</v>
      </c>
      <c r="AD20" s="92">
        <v>298.57799999999997</v>
      </c>
      <c r="AE20" s="93">
        <v>869.36954000000003</v>
      </c>
      <c r="AF20" s="93">
        <v>866.02880000000005</v>
      </c>
      <c r="AG20" s="93">
        <f t="shared" si="49"/>
        <v>567.45080000000007</v>
      </c>
      <c r="AH20" s="94">
        <f t="shared" si="50"/>
        <v>-3.3407399999999825</v>
      </c>
      <c r="AI20" s="92">
        <v>56.173999999999999</v>
      </c>
      <c r="AJ20" s="93">
        <v>155.25899999999999</v>
      </c>
      <c r="AK20" s="93">
        <v>283.90499999999997</v>
      </c>
      <c r="AL20" s="93">
        <f t="shared" si="24"/>
        <v>227.73099999999997</v>
      </c>
      <c r="AM20" s="94">
        <f t="shared" si="25"/>
        <v>128.64599999999999</v>
      </c>
      <c r="AN20" s="101">
        <f t="shared" si="7"/>
        <v>0.32327559111551751</v>
      </c>
      <c r="AO20" s="102">
        <f t="shared" si="33"/>
        <v>0.15544104118246518</v>
      </c>
      <c r="AP20" s="103">
        <f t="shared" si="34"/>
        <v>-0.56577085833151386</v>
      </c>
      <c r="AQ20" s="101">
        <f t="shared" si="35"/>
        <v>0.10597748792609551</v>
      </c>
      <c r="AR20" s="102">
        <f t="shared" si="36"/>
        <v>7.4401357039227484E-2</v>
      </c>
      <c r="AS20" s="103">
        <f t="shared" si="26"/>
        <v>-5.2795572715868822E-2</v>
      </c>
      <c r="AT20" s="101">
        <f t="shared" si="11"/>
        <v>8.4947781522582116E-2</v>
      </c>
      <c r="AU20" s="102">
        <f t="shared" si="37"/>
        <v>5.4855991223373063E-2</v>
      </c>
      <c r="AV20" s="103">
        <f t="shared" si="51"/>
        <v>-2.0086679960925877E-2</v>
      </c>
      <c r="AW20" s="92">
        <v>1456</v>
      </c>
      <c r="AX20" s="93">
        <v>617</v>
      </c>
      <c r="AY20" s="94">
        <v>1183</v>
      </c>
      <c r="AZ20" s="92">
        <v>35</v>
      </c>
      <c r="BA20" s="93">
        <v>34</v>
      </c>
      <c r="BB20" s="94">
        <v>35</v>
      </c>
      <c r="BC20" s="92">
        <v>60</v>
      </c>
      <c r="BD20" s="93">
        <v>64</v>
      </c>
      <c r="BE20" s="94">
        <v>63</v>
      </c>
      <c r="BF20" s="92">
        <f t="shared" si="52"/>
        <v>5.6333333333333329</v>
      </c>
      <c r="BG20" s="93">
        <f t="shared" si="53"/>
        <v>-1.3000000000000007</v>
      </c>
      <c r="BH20" s="94">
        <f t="shared" si="54"/>
        <v>-0.41568627450980511</v>
      </c>
      <c r="BI20" s="92">
        <f t="shared" si="55"/>
        <v>3.1296296296296298</v>
      </c>
      <c r="BJ20" s="93">
        <f t="shared" si="56"/>
        <v>-0.91481481481481453</v>
      </c>
      <c r="BK20" s="94">
        <f t="shared" si="57"/>
        <v>-8.3912037037036757E-2</v>
      </c>
      <c r="BL20" s="92">
        <v>105</v>
      </c>
      <c r="BM20" s="93">
        <v>105</v>
      </c>
      <c r="BN20" s="94">
        <v>105</v>
      </c>
      <c r="BO20" s="92">
        <v>6430</v>
      </c>
      <c r="BP20" s="93">
        <v>3390</v>
      </c>
      <c r="BQ20" s="94">
        <v>6741</v>
      </c>
      <c r="BR20" s="92">
        <f t="shared" si="38"/>
        <v>495.78875537754044</v>
      </c>
      <c r="BS20" s="93">
        <f t="shared" si="27"/>
        <v>205.46915973212833</v>
      </c>
      <c r="BT20" s="94">
        <f t="shared" si="58"/>
        <v>59.749817324443086</v>
      </c>
      <c r="BU20" s="92">
        <f t="shared" si="39"/>
        <v>2825.1158072696535</v>
      </c>
      <c r="BV20" s="93">
        <f t="shared" si="28"/>
        <v>1543.003856720203</v>
      </c>
      <c r="BW20" s="94">
        <f t="shared" si="59"/>
        <v>429.37512655652563</v>
      </c>
      <c r="BX20" s="92">
        <f t="shared" si="40"/>
        <v>5.6982248520710055</v>
      </c>
      <c r="BY20" s="93">
        <f t="shared" si="41"/>
        <v>1.2820160608622144</v>
      </c>
      <c r="BZ20" s="94">
        <f t="shared" si="42"/>
        <v>0.20389746147133003</v>
      </c>
      <c r="CA20" s="101">
        <f t="shared" si="60"/>
        <v>0.35469613259668509</v>
      </c>
      <c r="CB20" s="102">
        <f t="shared" si="61"/>
        <v>1.6364114706656108E-2</v>
      </c>
      <c r="CC20" s="140">
        <f t="shared" si="62"/>
        <v>-4.0340261334736449E-3</v>
      </c>
      <c r="CD20" s="251"/>
      <c r="CE20" s="251"/>
      <c r="CF20" s="252"/>
    </row>
    <row r="21" spans="1:84" s="253" customFormat="1" ht="15" customHeight="1" x14ac:dyDescent="0.2">
      <c r="A21" s="235" t="s">
        <v>109</v>
      </c>
      <c r="B21" s="236" t="s">
        <v>111</v>
      </c>
      <c r="C21" s="93">
        <v>1503.22604</v>
      </c>
      <c r="D21" s="93">
        <v>1354.9429499999999</v>
      </c>
      <c r="E21" s="93">
        <v>2678.0840600000006</v>
      </c>
      <c r="F21" s="92">
        <v>1400.96003</v>
      </c>
      <c r="G21" s="93">
        <v>1258.85229</v>
      </c>
      <c r="H21" s="94">
        <v>2475.9714100000001</v>
      </c>
      <c r="I21" s="154">
        <f t="shared" si="29"/>
        <v>1.0816296380417416</v>
      </c>
      <c r="J21" s="254">
        <f t="shared" si="43"/>
        <v>8.6325447556467871E-3</v>
      </c>
      <c r="K21" s="155">
        <f t="shared" si="44"/>
        <v>5.2976801438060495E-3</v>
      </c>
      <c r="L21" s="92">
        <v>928.29292000000009</v>
      </c>
      <c r="M21" s="93">
        <v>872.49901999999997</v>
      </c>
      <c r="N21" s="93">
        <v>2072.1063400000003</v>
      </c>
      <c r="O21" s="98">
        <f t="shared" si="2"/>
        <v>0.83688621428791066</v>
      </c>
      <c r="P21" s="99">
        <f t="shared" si="45"/>
        <v>0.17427421956883216</v>
      </c>
      <c r="Q21" s="100">
        <f t="shared" si="46"/>
        <v>0.14379535134004251</v>
      </c>
      <c r="R21" s="92">
        <v>389.16847999999987</v>
      </c>
      <c r="S21" s="93">
        <v>309.78647000000007</v>
      </c>
      <c r="T21" s="94">
        <v>258.83523999999983</v>
      </c>
      <c r="U21" s="101">
        <f t="shared" si="30"/>
        <v>0.10453886460667969</v>
      </c>
      <c r="V21" s="102">
        <f t="shared" si="31"/>
        <v>-0.17324813264262792</v>
      </c>
      <c r="W21" s="103">
        <f t="shared" si="47"/>
        <v>-0.14154756861575982</v>
      </c>
      <c r="X21" s="92">
        <v>83.498630000000006</v>
      </c>
      <c r="Y21" s="93">
        <v>76.566800000000001</v>
      </c>
      <c r="Z21" s="94">
        <v>145.02983</v>
      </c>
      <c r="AA21" s="101">
        <f t="shared" si="5"/>
        <v>5.8574921105409697E-2</v>
      </c>
      <c r="AB21" s="102">
        <f t="shared" si="32"/>
        <v>-1.0260869262041714E-3</v>
      </c>
      <c r="AC21" s="103">
        <f t="shared" si="48"/>
        <v>-2.2477827242826653E-3</v>
      </c>
      <c r="AD21" s="92">
        <v>259.77704999999997</v>
      </c>
      <c r="AE21" s="93">
        <v>481.49997999999999</v>
      </c>
      <c r="AF21" s="93">
        <v>423.26323000000002</v>
      </c>
      <c r="AG21" s="93">
        <f t="shared" si="49"/>
        <v>163.48618000000005</v>
      </c>
      <c r="AH21" s="94">
        <f t="shared" si="50"/>
        <v>-58.236749999999972</v>
      </c>
      <c r="AI21" s="92">
        <v>2.6909200000000002</v>
      </c>
      <c r="AJ21" s="93">
        <v>0</v>
      </c>
      <c r="AK21" s="93">
        <v>0</v>
      </c>
      <c r="AL21" s="93">
        <f t="shared" si="24"/>
        <v>-2.6909200000000002</v>
      </c>
      <c r="AM21" s="94">
        <f t="shared" si="25"/>
        <v>0</v>
      </c>
      <c r="AN21" s="101">
        <f t="shared" si="7"/>
        <v>0.15804702933783188</v>
      </c>
      <c r="AO21" s="102">
        <f t="shared" si="33"/>
        <v>-1.4766002825980284E-2</v>
      </c>
      <c r="AP21" s="103">
        <f t="shared" si="34"/>
        <v>-0.19731847147532044</v>
      </c>
      <c r="AQ21" s="101">
        <f t="shared" si="35"/>
        <v>0</v>
      </c>
      <c r="AR21" s="102">
        <f t="shared" si="36"/>
        <v>-1.7900967175901237E-3</v>
      </c>
      <c r="AS21" s="103">
        <f t="shared" si="26"/>
        <v>0</v>
      </c>
      <c r="AT21" s="101">
        <f t="shared" si="11"/>
        <v>0</v>
      </c>
      <c r="AU21" s="102">
        <f t="shared" si="37"/>
        <v>-1.920768574675182E-3</v>
      </c>
      <c r="AV21" s="103">
        <f t="shared" si="51"/>
        <v>0</v>
      </c>
      <c r="AW21" s="92">
        <v>1940</v>
      </c>
      <c r="AX21" s="93">
        <v>866</v>
      </c>
      <c r="AY21" s="94">
        <v>1721</v>
      </c>
      <c r="AZ21" s="92">
        <v>31.995000000000001</v>
      </c>
      <c r="BA21" s="93">
        <v>33</v>
      </c>
      <c r="BB21" s="94">
        <v>32.75</v>
      </c>
      <c r="BC21" s="92">
        <v>55.208300000000001</v>
      </c>
      <c r="BD21" s="93">
        <v>61</v>
      </c>
      <c r="BE21" s="94">
        <v>60.51</v>
      </c>
      <c r="BF21" s="92">
        <f t="shared" si="52"/>
        <v>8.7582697201017812</v>
      </c>
      <c r="BG21" s="93">
        <f t="shared" si="53"/>
        <v>-1.3474759693288583</v>
      </c>
      <c r="BH21" s="94">
        <f t="shared" si="54"/>
        <v>1.0794972627033772E-2</v>
      </c>
      <c r="BI21" s="92">
        <f t="shared" si="55"/>
        <v>4.7402633173580124</v>
      </c>
      <c r="BJ21" s="93">
        <f t="shared" si="56"/>
        <v>-1.116343992291684</v>
      </c>
      <c r="BK21" s="94">
        <f t="shared" si="57"/>
        <v>8.0228801995430032E-3</v>
      </c>
      <c r="BL21" s="92">
        <v>82</v>
      </c>
      <c r="BM21" s="93">
        <v>82</v>
      </c>
      <c r="BN21" s="94">
        <v>82</v>
      </c>
      <c r="BO21" s="92">
        <v>8717</v>
      </c>
      <c r="BP21" s="93">
        <v>3944</v>
      </c>
      <c r="BQ21" s="94">
        <v>8249</v>
      </c>
      <c r="BR21" s="92">
        <f t="shared" si="38"/>
        <v>300.15412898533157</v>
      </c>
      <c r="BS21" s="93">
        <f t="shared" si="27"/>
        <v>139.43828293737928</v>
      </c>
      <c r="BT21" s="94">
        <f t="shared" si="58"/>
        <v>-19.027486126230315</v>
      </c>
      <c r="BU21" s="92">
        <f t="shared" si="39"/>
        <v>1438.6818187100523</v>
      </c>
      <c r="BV21" s="93">
        <f t="shared" si="28"/>
        <v>716.53747334922753</v>
      </c>
      <c r="BW21" s="94">
        <f t="shared" si="59"/>
        <v>-14.958239026668252</v>
      </c>
      <c r="BX21" s="92">
        <f t="shared" si="40"/>
        <v>4.7931435212085995</v>
      </c>
      <c r="BY21" s="93">
        <f t="shared" si="41"/>
        <v>0.29984455213643457</v>
      </c>
      <c r="BZ21" s="94">
        <f t="shared" si="42"/>
        <v>0.2388710038875832</v>
      </c>
      <c r="CA21" s="101">
        <f t="shared" si="60"/>
        <v>0.55578762969950135</v>
      </c>
      <c r="CB21" s="102">
        <f t="shared" si="61"/>
        <v>-3.1532138525805276E-2</v>
      </c>
      <c r="CC21" s="140">
        <f t="shared" si="62"/>
        <v>2.1370285526059685E-2</v>
      </c>
      <c r="CD21" s="251"/>
      <c r="CE21" s="251"/>
      <c r="CF21" s="252"/>
    </row>
    <row r="22" spans="1:84" s="253" customFormat="1" ht="15" customHeight="1" x14ac:dyDescent="0.2">
      <c r="A22" s="235" t="s">
        <v>109</v>
      </c>
      <c r="B22" s="236" t="s">
        <v>112</v>
      </c>
      <c r="C22" s="93">
        <v>1936.269</v>
      </c>
      <c r="D22" s="93">
        <v>1727.633</v>
      </c>
      <c r="E22" s="93">
        <v>3609.7869999999998</v>
      </c>
      <c r="F22" s="92">
        <v>1873.61</v>
      </c>
      <c r="G22" s="93">
        <v>1743.502</v>
      </c>
      <c r="H22" s="94">
        <v>3424.4639999999999</v>
      </c>
      <c r="I22" s="154">
        <f t="shared" si="29"/>
        <v>1.0541173742810552</v>
      </c>
      <c r="J22" s="254">
        <f t="shared" si="43"/>
        <v>2.0674448592144401E-2</v>
      </c>
      <c r="K22" s="155">
        <f t="shared" si="44"/>
        <v>6.321917055086157E-2</v>
      </c>
      <c r="L22" s="92">
        <v>1394.3869999999999</v>
      </c>
      <c r="M22" s="93">
        <v>1380.1289999999999</v>
      </c>
      <c r="N22" s="93">
        <v>2710.248</v>
      </c>
      <c r="O22" s="98">
        <f t="shared" si="2"/>
        <v>0.79143714169575152</v>
      </c>
      <c r="P22" s="99">
        <f t="shared" si="45"/>
        <v>4.7212356388243504E-2</v>
      </c>
      <c r="Q22" s="100">
        <f t="shared" si="46"/>
        <v>-1.4726715494095544E-4</v>
      </c>
      <c r="R22" s="92">
        <v>300.96699999999998</v>
      </c>
      <c r="S22" s="93">
        <v>183.80800000000005</v>
      </c>
      <c r="T22" s="94">
        <v>339.14499999999987</v>
      </c>
      <c r="U22" s="101">
        <f t="shared" si="30"/>
        <v>9.9035936718855813E-2</v>
      </c>
      <c r="V22" s="102">
        <f t="shared" si="31"/>
        <v>-6.1598880559019506E-2</v>
      </c>
      <c r="W22" s="103">
        <f t="shared" si="47"/>
        <v>-6.3886627367227E-3</v>
      </c>
      <c r="X22" s="92">
        <v>178.256</v>
      </c>
      <c r="Y22" s="93">
        <v>179.565</v>
      </c>
      <c r="Z22" s="94">
        <v>375.07100000000003</v>
      </c>
      <c r="AA22" s="101">
        <f t="shared" si="5"/>
        <v>0.10952692158539264</v>
      </c>
      <c r="AB22" s="102">
        <f t="shared" si="32"/>
        <v>1.4386524170775933E-2</v>
      </c>
      <c r="AC22" s="103">
        <f t="shared" si="48"/>
        <v>6.5359298916635722E-3</v>
      </c>
      <c r="AD22" s="92">
        <v>291</v>
      </c>
      <c r="AE22" s="93">
        <v>622.39599999999996</v>
      </c>
      <c r="AF22" s="93">
        <v>509.14499999999998</v>
      </c>
      <c r="AG22" s="93">
        <f t="shared" si="49"/>
        <v>218.14499999999998</v>
      </c>
      <c r="AH22" s="94">
        <f t="shared" si="50"/>
        <v>-113.25099999999998</v>
      </c>
      <c r="AI22" s="92">
        <v>0</v>
      </c>
      <c r="AJ22" s="93">
        <v>0</v>
      </c>
      <c r="AK22" s="93">
        <v>0</v>
      </c>
      <c r="AL22" s="93">
        <f t="shared" si="24"/>
        <v>0</v>
      </c>
      <c r="AM22" s="94">
        <f t="shared" si="25"/>
        <v>0</v>
      </c>
      <c r="AN22" s="101">
        <f t="shared" si="7"/>
        <v>0.14104571820996642</v>
      </c>
      <c r="AO22" s="102">
        <f t="shared" si="33"/>
        <v>-9.2433170428832534E-3</v>
      </c>
      <c r="AP22" s="103">
        <f t="shared" si="34"/>
        <v>-0.21921366558277194</v>
      </c>
      <c r="AQ22" s="101">
        <f t="shared" si="35"/>
        <v>0</v>
      </c>
      <c r="AR22" s="102">
        <f t="shared" si="36"/>
        <v>0</v>
      </c>
      <c r="AS22" s="103">
        <f t="shared" si="26"/>
        <v>0</v>
      </c>
      <c r="AT22" s="101">
        <f t="shared" si="11"/>
        <v>0</v>
      </c>
      <c r="AU22" s="102">
        <f t="shared" si="37"/>
        <v>0</v>
      </c>
      <c r="AV22" s="103">
        <f t="shared" si="51"/>
        <v>0</v>
      </c>
      <c r="AW22" s="92">
        <v>2019</v>
      </c>
      <c r="AX22" s="93">
        <v>854</v>
      </c>
      <c r="AY22" s="94">
        <v>1690</v>
      </c>
      <c r="AZ22" s="92">
        <v>36.08</v>
      </c>
      <c r="BA22" s="93">
        <v>35</v>
      </c>
      <c r="BB22" s="94">
        <v>35</v>
      </c>
      <c r="BC22" s="92">
        <v>64.67</v>
      </c>
      <c r="BD22" s="93">
        <v>64</v>
      </c>
      <c r="BE22" s="94">
        <v>64</v>
      </c>
      <c r="BF22" s="92">
        <f t="shared" si="52"/>
        <v>8.0476190476190474</v>
      </c>
      <c r="BG22" s="93">
        <f t="shared" si="53"/>
        <v>-1.2788776264386019</v>
      </c>
      <c r="BH22" s="94">
        <f t="shared" si="54"/>
        <v>-8.571428571428541E-2</v>
      </c>
      <c r="BI22" s="92">
        <f t="shared" si="55"/>
        <v>4.401041666666667</v>
      </c>
      <c r="BJ22" s="93">
        <f t="shared" si="56"/>
        <v>-0.80229836735219795</v>
      </c>
      <c r="BK22" s="94">
        <f t="shared" si="57"/>
        <v>-4.6875E-2</v>
      </c>
      <c r="BL22" s="92">
        <v>100</v>
      </c>
      <c r="BM22" s="93">
        <v>90</v>
      </c>
      <c r="BN22" s="94">
        <v>90</v>
      </c>
      <c r="BO22" s="92">
        <v>9078</v>
      </c>
      <c r="BP22" s="93">
        <v>4473</v>
      </c>
      <c r="BQ22" s="94">
        <v>9287</v>
      </c>
      <c r="BR22" s="92">
        <f t="shared" si="38"/>
        <v>368.73737482502423</v>
      </c>
      <c r="BS22" s="93">
        <f t="shared" si="27"/>
        <v>162.34720077787728</v>
      </c>
      <c r="BT22" s="94">
        <f t="shared" si="58"/>
        <v>-21.046215606453529</v>
      </c>
      <c r="BU22" s="92">
        <f t="shared" si="39"/>
        <v>2026.3100591715977</v>
      </c>
      <c r="BV22" s="93">
        <f t="shared" si="28"/>
        <v>1098.3209556550053</v>
      </c>
      <c r="BW22" s="94">
        <f t="shared" si="59"/>
        <v>-15.261369399830983</v>
      </c>
      <c r="BX22" s="92">
        <f t="shared" si="40"/>
        <v>5.4952662721893493</v>
      </c>
      <c r="BY22" s="93">
        <f t="shared" si="41"/>
        <v>0.99898098244194955</v>
      </c>
      <c r="BZ22" s="94">
        <f t="shared" si="42"/>
        <v>0.25756135415656267</v>
      </c>
      <c r="CA22" s="101">
        <f t="shared" si="60"/>
        <v>0.57010435850214858</v>
      </c>
      <c r="CB22" s="102">
        <f t="shared" si="61"/>
        <v>6.85573971761817E-2</v>
      </c>
      <c r="CC22" s="140">
        <f t="shared" si="62"/>
        <v>1.7882136279926297E-2</v>
      </c>
      <c r="CD22" s="251"/>
      <c r="CE22" s="251"/>
      <c r="CF22" s="252"/>
    </row>
    <row r="23" spans="1:84" s="253" customFormat="1" ht="15" customHeight="1" x14ac:dyDescent="0.2">
      <c r="A23" s="235" t="s">
        <v>113</v>
      </c>
      <c r="B23" s="236" t="s">
        <v>114</v>
      </c>
      <c r="C23" s="93">
        <v>969.64400000000001</v>
      </c>
      <c r="D23" s="93">
        <v>868.33362000000011</v>
      </c>
      <c r="E23" s="93">
        <v>1826.5614300000002</v>
      </c>
      <c r="F23" s="92">
        <v>886.89</v>
      </c>
      <c r="G23" s="93">
        <v>861.3777</v>
      </c>
      <c r="H23" s="94">
        <v>1780.4577099999999</v>
      </c>
      <c r="I23" s="154">
        <f t="shared" si="29"/>
        <v>1.0258943078181848</v>
      </c>
      <c r="J23" s="254">
        <f t="shared" si="43"/>
        <v>-6.7413768718928013E-2</v>
      </c>
      <c r="K23" s="155">
        <f t="shared" si="44"/>
        <v>1.7818965259397856E-2</v>
      </c>
      <c r="L23" s="92">
        <v>503.60700000000003</v>
      </c>
      <c r="M23" s="93">
        <v>656.15860999999995</v>
      </c>
      <c r="N23" s="93">
        <v>1334.77</v>
      </c>
      <c r="O23" s="98">
        <f t="shared" si="2"/>
        <v>0.74967801397540634</v>
      </c>
      <c r="P23" s="99">
        <f t="shared" si="45"/>
        <v>0.18184322048354151</v>
      </c>
      <c r="Q23" s="100">
        <f t="shared" si="46"/>
        <v>-1.2076800434114521E-2</v>
      </c>
      <c r="R23" s="92">
        <v>303.15799999999996</v>
      </c>
      <c r="S23" s="93">
        <v>119.22368000000004</v>
      </c>
      <c r="T23" s="94">
        <v>223.81799999999993</v>
      </c>
      <c r="U23" s="101">
        <f t="shared" si="30"/>
        <v>0.12570812479449453</v>
      </c>
      <c r="V23" s="102">
        <f t="shared" si="31"/>
        <v>-0.21611329612579996</v>
      </c>
      <c r="W23" s="103">
        <f t="shared" si="47"/>
        <v>-1.2702330920809052E-2</v>
      </c>
      <c r="X23" s="92">
        <v>80.125</v>
      </c>
      <c r="Y23" s="93">
        <v>85.995410000000007</v>
      </c>
      <c r="Z23" s="94">
        <v>221.86971</v>
      </c>
      <c r="AA23" s="101">
        <f t="shared" si="5"/>
        <v>0.12461386123009908</v>
      </c>
      <c r="AB23" s="102">
        <f t="shared" si="32"/>
        <v>3.4270075642258424E-2</v>
      </c>
      <c r="AC23" s="103">
        <f t="shared" si="48"/>
        <v>2.4779131354923531E-2</v>
      </c>
      <c r="AD23" s="92">
        <v>197.77799999999999</v>
      </c>
      <c r="AE23" s="93">
        <v>311.82100000000003</v>
      </c>
      <c r="AF23" s="93">
        <v>270.40881999999999</v>
      </c>
      <c r="AG23" s="93">
        <f t="shared" si="49"/>
        <v>72.63082</v>
      </c>
      <c r="AH23" s="94">
        <f t="shared" si="50"/>
        <v>-41.412180000000035</v>
      </c>
      <c r="AI23" s="92">
        <v>27.709790000000002</v>
      </c>
      <c r="AJ23" s="93">
        <v>0</v>
      </c>
      <c r="AK23" s="93">
        <v>0</v>
      </c>
      <c r="AL23" s="93">
        <f t="shared" si="24"/>
        <v>-27.709790000000002</v>
      </c>
      <c r="AM23" s="94">
        <f t="shared" si="25"/>
        <v>0</v>
      </c>
      <c r="AN23" s="101">
        <f t="shared" si="7"/>
        <v>0.14804255447351691</v>
      </c>
      <c r="AO23" s="102">
        <f t="shared" si="33"/>
        <v>-5.5927149871582926E-2</v>
      </c>
      <c r="AP23" s="103">
        <f t="shared" si="34"/>
        <v>-0.21106020605301892</v>
      </c>
      <c r="AQ23" s="101">
        <f t="shared" si="35"/>
        <v>0</v>
      </c>
      <c r="AR23" s="102">
        <f t="shared" si="36"/>
        <v>-2.8577281971527695E-2</v>
      </c>
      <c r="AS23" s="103">
        <f t="shared" si="26"/>
        <v>0</v>
      </c>
      <c r="AT23" s="101">
        <f t="shared" si="11"/>
        <v>0</v>
      </c>
      <c r="AU23" s="102">
        <f t="shared" si="37"/>
        <v>-3.1243773184949659E-2</v>
      </c>
      <c r="AV23" s="103">
        <f t="shared" si="51"/>
        <v>0</v>
      </c>
      <c r="AW23" s="92">
        <v>922</v>
      </c>
      <c r="AX23" s="93">
        <v>292</v>
      </c>
      <c r="AY23" s="94">
        <v>694</v>
      </c>
      <c r="AZ23" s="92">
        <v>25</v>
      </c>
      <c r="BA23" s="93">
        <v>23</v>
      </c>
      <c r="BB23" s="94">
        <v>23.8</v>
      </c>
      <c r="BC23" s="92">
        <v>33</v>
      </c>
      <c r="BD23" s="93">
        <v>31.4</v>
      </c>
      <c r="BE23" s="94">
        <v>31.42</v>
      </c>
      <c r="BF23" s="92">
        <f t="shared" si="52"/>
        <v>4.859943977591036</v>
      </c>
      <c r="BG23" s="93">
        <f t="shared" si="53"/>
        <v>-1.2867226890756314</v>
      </c>
      <c r="BH23" s="94">
        <f t="shared" si="54"/>
        <v>0.62805991962002139</v>
      </c>
      <c r="BI23" s="92">
        <f t="shared" si="55"/>
        <v>3.6813070231275193</v>
      </c>
      <c r="BJ23" s="93">
        <f t="shared" si="56"/>
        <v>-0.97525863343813723</v>
      </c>
      <c r="BK23" s="94">
        <f t="shared" si="57"/>
        <v>0.58151933735257222</v>
      </c>
      <c r="BL23" s="92">
        <v>69</v>
      </c>
      <c r="BM23" s="93">
        <v>70</v>
      </c>
      <c r="BN23" s="94">
        <v>70</v>
      </c>
      <c r="BO23" s="92">
        <v>4543</v>
      </c>
      <c r="BP23" s="93">
        <v>1646</v>
      </c>
      <c r="BQ23" s="94">
        <v>4046</v>
      </c>
      <c r="BR23" s="92">
        <f t="shared" si="38"/>
        <v>440.05380869995054</v>
      </c>
      <c r="BS23" s="93">
        <f t="shared" si="27"/>
        <v>244.83258924144295</v>
      </c>
      <c r="BT23" s="94">
        <f t="shared" si="58"/>
        <v>-83.26192641548073</v>
      </c>
      <c r="BU23" s="92">
        <f t="shared" si="39"/>
        <v>2565.501023054755</v>
      </c>
      <c r="BV23" s="93">
        <f t="shared" si="28"/>
        <v>1603.5812833584428</v>
      </c>
      <c r="BW23" s="94">
        <f t="shared" si="59"/>
        <v>-384.42260708223102</v>
      </c>
      <c r="BX23" s="92">
        <f t="shared" si="40"/>
        <v>5.8299711815561963</v>
      </c>
      <c r="BY23" s="93">
        <f t="shared" si="41"/>
        <v>0.90263929435446055</v>
      </c>
      <c r="BZ23" s="94">
        <f t="shared" si="42"/>
        <v>0.19298488018633364</v>
      </c>
      <c r="CA23" s="101">
        <f t="shared" si="60"/>
        <v>0.31933701657458563</v>
      </c>
      <c r="CB23" s="102">
        <f t="shared" si="61"/>
        <v>-4.4423092321242696E-2</v>
      </c>
      <c r="CC23" s="140">
        <f t="shared" si="62"/>
        <v>5.8067175304744367E-2</v>
      </c>
      <c r="CD23" s="251"/>
      <c r="CE23" s="251"/>
      <c r="CF23" s="252"/>
    </row>
    <row r="24" spans="1:84" s="253" customFormat="1" ht="15" customHeight="1" x14ac:dyDescent="0.2">
      <c r="A24" s="235" t="s">
        <v>113</v>
      </c>
      <c r="B24" s="236" t="s">
        <v>115</v>
      </c>
      <c r="C24" s="93">
        <v>2973.0929999999998</v>
      </c>
      <c r="D24" s="93">
        <v>2056.82953</v>
      </c>
      <c r="E24" s="93">
        <v>4317.4430000000002</v>
      </c>
      <c r="F24" s="92">
        <v>2891.152</v>
      </c>
      <c r="G24" s="93">
        <v>1927.567</v>
      </c>
      <c r="H24" s="94">
        <v>3856.1439999999998</v>
      </c>
      <c r="I24" s="154">
        <f t="shared" si="29"/>
        <v>1.1196270160035517</v>
      </c>
      <c r="J24" s="254">
        <f t="shared" si="43"/>
        <v>9.1285026374504197E-2</v>
      </c>
      <c r="K24" s="155">
        <f t="shared" si="44"/>
        <v>5.2567074637051903E-2</v>
      </c>
      <c r="L24" s="92">
        <v>2040.204</v>
      </c>
      <c r="M24" s="93">
        <v>1395.1890000000001</v>
      </c>
      <c r="N24" s="93">
        <v>2875.1460000000002</v>
      </c>
      <c r="O24" s="98">
        <f t="shared" si="2"/>
        <v>0.74560130534544367</v>
      </c>
      <c r="P24" s="99">
        <f t="shared" si="45"/>
        <v>3.9929656120498036E-2</v>
      </c>
      <c r="Q24" s="100">
        <f t="shared" si="46"/>
        <v>2.1793001924602762E-2</v>
      </c>
      <c r="R24" s="92">
        <v>549.68500000000017</v>
      </c>
      <c r="S24" s="93">
        <v>290.97399999999993</v>
      </c>
      <c r="T24" s="94">
        <v>500.30699999999962</v>
      </c>
      <c r="U24" s="101">
        <f t="shared" si="30"/>
        <v>0.12974282080752161</v>
      </c>
      <c r="V24" s="102">
        <f t="shared" si="31"/>
        <v>-6.0383813835001549E-2</v>
      </c>
      <c r="W24" s="103">
        <f t="shared" si="47"/>
        <v>-2.1211205693243307E-2</v>
      </c>
      <c r="X24" s="92">
        <v>301.26299999999998</v>
      </c>
      <c r="Y24" s="93">
        <v>241.404</v>
      </c>
      <c r="Z24" s="94">
        <v>480.69099999999997</v>
      </c>
      <c r="AA24" s="101">
        <f t="shared" si="5"/>
        <v>0.12465587384703476</v>
      </c>
      <c r="AB24" s="102">
        <f t="shared" si="32"/>
        <v>2.0454157714503512E-2</v>
      </c>
      <c r="AC24" s="103">
        <f t="shared" si="48"/>
        <v>-5.8179623135938552E-4</v>
      </c>
      <c r="AD24" s="92">
        <v>2419.5830000000001</v>
      </c>
      <c r="AE24" s="93">
        <v>2245.232</v>
      </c>
      <c r="AF24" s="93">
        <v>2065.0928599999997</v>
      </c>
      <c r="AG24" s="93">
        <f t="shared" si="49"/>
        <v>-354.49014000000034</v>
      </c>
      <c r="AH24" s="94">
        <f t="shared" si="50"/>
        <v>-180.13914000000022</v>
      </c>
      <c r="AI24" s="92">
        <v>1142.5989999999999</v>
      </c>
      <c r="AJ24" s="93">
        <v>769.75800000000004</v>
      </c>
      <c r="AK24" s="93">
        <v>742.899</v>
      </c>
      <c r="AL24" s="93">
        <f t="shared" si="24"/>
        <v>-399.69999999999993</v>
      </c>
      <c r="AM24" s="94">
        <f t="shared" si="25"/>
        <v>-26.859000000000037</v>
      </c>
      <c r="AN24" s="101">
        <f t="shared" si="7"/>
        <v>0.47831386772216788</v>
      </c>
      <c r="AO24" s="102">
        <f t="shared" si="33"/>
        <v>-0.33551301223079699</v>
      </c>
      <c r="AP24" s="103">
        <f t="shared" si="34"/>
        <v>-0.61328461783633137</v>
      </c>
      <c r="AQ24" s="101">
        <f t="shared" si="35"/>
        <v>0.1720692085570093</v>
      </c>
      <c r="AR24" s="102">
        <f t="shared" si="36"/>
        <v>-0.21224403021486898</v>
      </c>
      <c r="AS24" s="103">
        <f t="shared" si="26"/>
        <v>-0.2021757100289272</v>
      </c>
      <c r="AT24" s="101">
        <f t="shared" si="11"/>
        <v>0.19265333452277716</v>
      </c>
      <c r="AU24" s="102">
        <f t="shared" si="37"/>
        <v>-0.20255210607667934</v>
      </c>
      <c r="AV24" s="103">
        <f t="shared" si="51"/>
        <v>-0.20668842636024276</v>
      </c>
      <c r="AW24" s="92">
        <v>2760</v>
      </c>
      <c r="AX24" s="93">
        <v>1266</v>
      </c>
      <c r="AY24" s="94">
        <v>2601</v>
      </c>
      <c r="AZ24" s="92">
        <v>50</v>
      </c>
      <c r="BA24" s="93">
        <v>54</v>
      </c>
      <c r="BB24" s="94">
        <v>57</v>
      </c>
      <c r="BC24" s="92">
        <v>51</v>
      </c>
      <c r="BD24" s="93">
        <v>65</v>
      </c>
      <c r="BE24" s="94">
        <v>68</v>
      </c>
      <c r="BF24" s="92">
        <f t="shared" si="52"/>
        <v>7.6052631578947363</v>
      </c>
      <c r="BG24" s="93">
        <f t="shared" si="53"/>
        <v>-1.5947368421052648</v>
      </c>
      <c r="BH24" s="94">
        <f t="shared" si="54"/>
        <v>-0.20955165692007771</v>
      </c>
      <c r="BI24" s="92">
        <f t="shared" si="55"/>
        <v>6.375</v>
      </c>
      <c r="BJ24" s="93">
        <f t="shared" si="56"/>
        <v>-2.6446078431372548</v>
      </c>
      <c r="BK24" s="94">
        <f t="shared" si="57"/>
        <v>-0.11730769230769145</v>
      </c>
      <c r="BL24" s="92">
        <v>122</v>
      </c>
      <c r="BM24" s="93">
        <v>122</v>
      </c>
      <c r="BN24" s="94">
        <v>122</v>
      </c>
      <c r="BO24" s="92">
        <v>10950</v>
      </c>
      <c r="BP24" s="93">
        <v>5602</v>
      </c>
      <c r="BQ24" s="94">
        <v>12152</v>
      </c>
      <c r="BR24" s="92">
        <f t="shared" si="38"/>
        <v>317.32587228439763</v>
      </c>
      <c r="BS24" s="93">
        <f t="shared" si="27"/>
        <v>53.293726165676162</v>
      </c>
      <c r="BT24" s="94">
        <f t="shared" si="58"/>
        <v>-26.759632892324987</v>
      </c>
      <c r="BU24" s="92">
        <f t="shared" si="39"/>
        <v>1482.562091503268</v>
      </c>
      <c r="BV24" s="93">
        <f t="shared" si="28"/>
        <v>435.04325092355793</v>
      </c>
      <c r="BW24" s="94">
        <f t="shared" si="59"/>
        <v>-40.002679428801457</v>
      </c>
      <c r="BX24" s="92">
        <f t="shared" si="40"/>
        <v>4.6720492118415997</v>
      </c>
      <c r="BY24" s="93">
        <f t="shared" si="41"/>
        <v>0.70465790749377355</v>
      </c>
      <c r="BZ24" s="94">
        <f t="shared" si="42"/>
        <v>0.24708870631237367</v>
      </c>
      <c r="CA24" s="101">
        <f t="shared" si="60"/>
        <v>0.55031247169640429</v>
      </c>
      <c r="CB24" s="102">
        <f t="shared" si="61"/>
        <v>5.4433475228693073E-2</v>
      </c>
      <c r="CC24" s="140">
        <f t="shared" si="62"/>
        <v>4.0112107397679342E-2</v>
      </c>
      <c r="CD24" s="251"/>
      <c r="CE24" s="251"/>
      <c r="CF24" s="252"/>
    </row>
    <row r="25" spans="1:84" s="227" customFormat="1" ht="15" customHeight="1" x14ac:dyDescent="0.2">
      <c r="A25" s="256" t="s">
        <v>116</v>
      </c>
      <c r="B25" s="257" t="s">
        <v>117</v>
      </c>
      <c r="C25" s="70">
        <v>650.26</v>
      </c>
      <c r="D25" s="70">
        <v>330.68900000000002</v>
      </c>
      <c r="E25" s="93">
        <v>845.99599999999998</v>
      </c>
      <c r="F25" s="69">
        <v>661.35</v>
      </c>
      <c r="G25" s="70">
        <v>352.06</v>
      </c>
      <c r="H25" s="94">
        <v>692.90700000000004</v>
      </c>
      <c r="I25" s="152">
        <f t="shared" si="29"/>
        <v>1.2209372975016848</v>
      </c>
      <c r="J25" s="258">
        <f t="shared" si="43"/>
        <v>0.23770602812843311</v>
      </c>
      <c r="K25" s="153">
        <f t="shared" si="44"/>
        <v>0.28164001862876531</v>
      </c>
      <c r="L25" s="69">
        <v>480.05799999999999</v>
      </c>
      <c r="M25" s="70">
        <v>266.822</v>
      </c>
      <c r="N25" s="70">
        <v>547.37300000000005</v>
      </c>
      <c r="O25" s="75">
        <f t="shared" si="2"/>
        <v>0.78996604161886086</v>
      </c>
      <c r="P25" s="76">
        <f t="shared" si="45"/>
        <v>6.4090181635493515E-2</v>
      </c>
      <c r="Q25" s="77">
        <f t="shared" si="46"/>
        <v>3.2078181595001309E-2</v>
      </c>
      <c r="R25" s="69">
        <v>150.72400000000002</v>
      </c>
      <c r="S25" s="93">
        <v>71.561000000000007</v>
      </c>
      <c r="T25" s="94">
        <v>121.72299999999998</v>
      </c>
      <c r="U25" s="78">
        <f t="shared" si="30"/>
        <v>0.17567003941365866</v>
      </c>
      <c r="V25" s="79">
        <f t="shared" si="31"/>
        <v>-5.2233491243330848E-2</v>
      </c>
      <c r="W25" s="80">
        <f t="shared" si="47"/>
        <v>-2.7593608828118316E-2</v>
      </c>
      <c r="X25" s="69">
        <v>30.568000000000001</v>
      </c>
      <c r="Y25" s="70">
        <v>13.677</v>
      </c>
      <c r="Z25" s="71">
        <v>23.811</v>
      </c>
      <c r="AA25" s="78">
        <f t="shared" si="5"/>
        <v>3.4363918967480485E-2</v>
      </c>
      <c r="AB25" s="79">
        <f t="shared" si="32"/>
        <v>-1.1856690392162667E-2</v>
      </c>
      <c r="AC25" s="80">
        <f t="shared" si="48"/>
        <v>-4.484572766882973E-3</v>
      </c>
      <c r="AD25" s="69">
        <v>646.42899999999997</v>
      </c>
      <c r="AE25" s="70">
        <v>403.11099999999999</v>
      </c>
      <c r="AF25" s="70">
        <v>291.661</v>
      </c>
      <c r="AG25" s="70">
        <f t="shared" si="49"/>
        <v>-354.76799999999997</v>
      </c>
      <c r="AH25" s="71">
        <f t="shared" si="50"/>
        <v>-111.44999999999999</v>
      </c>
      <c r="AI25" s="69">
        <v>542.43499999999995</v>
      </c>
      <c r="AJ25" s="70">
        <v>251.60400000000001</v>
      </c>
      <c r="AK25" s="70">
        <v>161.78</v>
      </c>
      <c r="AL25" s="70">
        <f t="shared" si="24"/>
        <v>-380.65499999999997</v>
      </c>
      <c r="AM25" s="71">
        <f t="shared" si="25"/>
        <v>-89.824000000000012</v>
      </c>
      <c r="AN25" s="78">
        <f t="shared" si="7"/>
        <v>0.34475458512806206</v>
      </c>
      <c r="AO25" s="79">
        <f t="shared" si="33"/>
        <v>-0.64935392531391489</v>
      </c>
      <c r="AP25" s="80">
        <f t="shared" si="34"/>
        <v>-0.87424876847607957</v>
      </c>
      <c r="AQ25" s="78">
        <f t="shared" si="35"/>
        <v>0.19123021858259379</v>
      </c>
      <c r="AR25" s="79">
        <f t="shared" si="36"/>
        <v>-0.64295149334801849</v>
      </c>
      <c r="AS25" s="80">
        <f t="shared" si="26"/>
        <v>-0.56961758705956544</v>
      </c>
      <c r="AT25" s="78">
        <f t="shared" si="11"/>
        <v>0.2334801062768885</v>
      </c>
      <c r="AU25" s="79">
        <f t="shared" si="37"/>
        <v>-0.5867134372325995</v>
      </c>
      <c r="AV25" s="80">
        <f t="shared" si="51"/>
        <v>-0.48118216719922358</v>
      </c>
      <c r="AW25" s="69">
        <v>572</v>
      </c>
      <c r="AX25" s="70">
        <v>72</v>
      </c>
      <c r="AY25" s="71">
        <v>355</v>
      </c>
      <c r="AZ25" s="69">
        <v>15</v>
      </c>
      <c r="BA25" s="70">
        <v>15</v>
      </c>
      <c r="BB25" s="71">
        <v>11</v>
      </c>
      <c r="BC25" s="69">
        <v>24</v>
      </c>
      <c r="BD25" s="70">
        <v>24</v>
      </c>
      <c r="BE25" s="71">
        <v>22</v>
      </c>
      <c r="BF25" s="92">
        <f t="shared" si="52"/>
        <v>5.3787878787878789</v>
      </c>
      <c r="BG25" s="93">
        <f t="shared" si="53"/>
        <v>-0.97676767676767629</v>
      </c>
      <c r="BH25" s="94">
        <f t="shared" si="54"/>
        <v>3.7787878787878793</v>
      </c>
      <c r="BI25" s="92">
        <f t="shared" si="55"/>
        <v>2.6893939393939394</v>
      </c>
      <c r="BJ25" s="93">
        <f t="shared" si="56"/>
        <v>-1.2828282828282824</v>
      </c>
      <c r="BK25" s="94">
        <f t="shared" si="57"/>
        <v>1.6893939393939394</v>
      </c>
      <c r="BL25" s="69">
        <v>62</v>
      </c>
      <c r="BM25" s="70">
        <v>50</v>
      </c>
      <c r="BN25" s="71">
        <v>57</v>
      </c>
      <c r="BO25" s="69">
        <v>3223</v>
      </c>
      <c r="BP25" s="70">
        <v>454</v>
      </c>
      <c r="BQ25" s="71">
        <v>2229</v>
      </c>
      <c r="BR25" s="69">
        <f t="shared" si="38"/>
        <v>310.86002691790043</v>
      </c>
      <c r="BS25" s="70">
        <f t="shared" si="27"/>
        <v>105.66300550927491</v>
      </c>
      <c r="BT25" s="71">
        <f t="shared" si="58"/>
        <v>-464.60252814817886</v>
      </c>
      <c r="BU25" s="69">
        <f t="shared" si="39"/>
        <v>1951.850704225352</v>
      </c>
      <c r="BV25" s="70">
        <f t="shared" si="28"/>
        <v>795.64441051905828</v>
      </c>
      <c r="BW25" s="71">
        <f t="shared" si="59"/>
        <v>-2937.8715179968704</v>
      </c>
      <c r="BX25" s="69">
        <f t="shared" si="40"/>
        <v>6.2788732394366198</v>
      </c>
      <c r="BY25" s="70">
        <f t="shared" si="41"/>
        <v>0.64425785482123477</v>
      </c>
      <c r="BZ25" s="71">
        <f t="shared" si="42"/>
        <v>-2.6682316118935567E-2</v>
      </c>
      <c r="CA25" s="101">
        <f t="shared" si="60"/>
        <v>0.21605117766792675</v>
      </c>
      <c r="CB25" s="102">
        <f t="shared" si="61"/>
        <v>-7.1152529336172332E-2</v>
      </c>
      <c r="CC25" s="140">
        <f t="shared" si="62"/>
        <v>0.11516228877903786</v>
      </c>
      <c r="CD25" s="251"/>
      <c r="CE25" s="251"/>
      <c r="CF25" s="252"/>
    </row>
    <row r="26" spans="1:84" s="253" customFormat="1" ht="15" customHeight="1" x14ac:dyDescent="0.2">
      <c r="A26" s="235" t="s">
        <v>116</v>
      </c>
      <c r="B26" s="236" t="s">
        <v>118</v>
      </c>
      <c r="C26" s="93">
        <v>1183.1089999999999</v>
      </c>
      <c r="D26" s="93">
        <v>945.30100000000004</v>
      </c>
      <c r="E26" s="93">
        <v>1864.2070000000001</v>
      </c>
      <c r="F26" s="92">
        <v>1256.566</v>
      </c>
      <c r="G26" s="93">
        <v>1053.76</v>
      </c>
      <c r="H26" s="94">
        <v>2098.7750000000001</v>
      </c>
      <c r="I26" s="154">
        <f t="shared" si="29"/>
        <v>0.88823575657228626</v>
      </c>
      <c r="J26" s="254">
        <f t="shared" si="43"/>
        <v>-5.3305714389047965E-2</v>
      </c>
      <c r="K26" s="155">
        <f t="shared" si="44"/>
        <v>-8.8385297927304762E-3</v>
      </c>
      <c r="L26" s="92">
        <v>874.74599999999998</v>
      </c>
      <c r="M26" s="93">
        <v>785.99400000000003</v>
      </c>
      <c r="N26" s="93">
        <v>1579.4069999999999</v>
      </c>
      <c r="O26" s="98">
        <f t="shared" si="2"/>
        <v>0.75253755166704384</v>
      </c>
      <c r="P26" s="99">
        <f t="shared" si="45"/>
        <v>5.6397436464181494E-2</v>
      </c>
      <c r="Q26" s="100">
        <f t="shared" si="46"/>
        <v>6.6428507863878217E-3</v>
      </c>
      <c r="R26" s="92">
        <v>286.18600000000004</v>
      </c>
      <c r="S26" s="93">
        <v>174.32799999999997</v>
      </c>
      <c r="T26" s="94">
        <v>324.42300000000017</v>
      </c>
      <c r="U26" s="101">
        <f t="shared" si="30"/>
        <v>0.15457731295636748</v>
      </c>
      <c r="V26" s="102">
        <f t="shared" si="31"/>
        <v>-7.3175148911930749E-2</v>
      </c>
      <c r="W26" s="103">
        <f t="shared" si="47"/>
        <v>-1.0856941522830788E-2</v>
      </c>
      <c r="X26" s="92">
        <v>95.634</v>
      </c>
      <c r="Y26" s="93">
        <v>93.438000000000002</v>
      </c>
      <c r="Z26" s="94">
        <v>194.94499999999999</v>
      </c>
      <c r="AA26" s="101">
        <f t="shared" si="5"/>
        <v>9.2885135376588712E-2</v>
      </c>
      <c r="AB26" s="102">
        <f t="shared" si="32"/>
        <v>1.6777712447749324E-2</v>
      </c>
      <c r="AC26" s="103">
        <f t="shared" si="48"/>
        <v>4.214090736442952E-3</v>
      </c>
      <c r="AD26" s="92">
        <v>359.89299999999997</v>
      </c>
      <c r="AE26" s="93">
        <v>511.92599999999999</v>
      </c>
      <c r="AF26" s="93">
        <v>534.71400000000006</v>
      </c>
      <c r="AG26" s="93">
        <f t="shared" si="49"/>
        <v>174.82100000000008</v>
      </c>
      <c r="AH26" s="94">
        <f t="shared" si="50"/>
        <v>22.788000000000068</v>
      </c>
      <c r="AI26" s="92">
        <v>0</v>
      </c>
      <c r="AJ26" s="93">
        <v>14.912000000000001</v>
      </c>
      <c r="AK26" s="93">
        <v>14.105</v>
      </c>
      <c r="AL26" s="93">
        <f t="shared" si="24"/>
        <v>14.105</v>
      </c>
      <c r="AM26" s="94">
        <f t="shared" si="25"/>
        <v>-0.80700000000000038</v>
      </c>
      <c r="AN26" s="101">
        <f t="shared" si="7"/>
        <v>0.28683188079435384</v>
      </c>
      <c r="AO26" s="102">
        <f t="shared" si="33"/>
        <v>-1.736071684457885E-2</v>
      </c>
      <c r="AP26" s="103">
        <f t="shared" si="34"/>
        <v>-0.25471626101444567</v>
      </c>
      <c r="AQ26" s="101">
        <f t="shared" si="35"/>
        <v>7.5662198457574718E-3</v>
      </c>
      <c r="AR26" s="102">
        <f t="shared" si="36"/>
        <v>7.5662198457574718E-3</v>
      </c>
      <c r="AS26" s="103">
        <f t="shared" si="26"/>
        <v>-8.2086497460445041E-3</v>
      </c>
      <c r="AT26" s="101">
        <f t="shared" si="11"/>
        <v>6.7205870090886353E-3</v>
      </c>
      <c r="AU26" s="102">
        <f t="shared" si="37"/>
        <v>6.7205870090886353E-3</v>
      </c>
      <c r="AV26" s="103">
        <f t="shared" si="51"/>
        <v>-7.430642872478326E-3</v>
      </c>
      <c r="AW26" s="92">
        <v>1119</v>
      </c>
      <c r="AX26" s="93">
        <v>603</v>
      </c>
      <c r="AY26" s="94">
        <v>1168</v>
      </c>
      <c r="AZ26" s="92">
        <v>24</v>
      </c>
      <c r="BA26" s="93">
        <v>25</v>
      </c>
      <c r="BB26" s="94">
        <v>24</v>
      </c>
      <c r="BC26" s="92">
        <v>41</v>
      </c>
      <c r="BD26" s="93">
        <v>41</v>
      </c>
      <c r="BE26" s="94">
        <v>41</v>
      </c>
      <c r="BF26" s="92">
        <f t="shared" si="52"/>
        <v>8.1111111111111107</v>
      </c>
      <c r="BG26" s="93">
        <f t="shared" si="53"/>
        <v>0.34027777777777768</v>
      </c>
      <c r="BH26" s="94">
        <f t="shared" si="54"/>
        <v>7.1111111111109793E-2</v>
      </c>
      <c r="BI26" s="92">
        <f t="shared" si="55"/>
        <v>4.7479674796747968</v>
      </c>
      <c r="BJ26" s="93">
        <f t="shared" si="56"/>
        <v>0.19918699186991873</v>
      </c>
      <c r="BK26" s="94">
        <f t="shared" si="57"/>
        <v>-0.154471544715447</v>
      </c>
      <c r="BL26" s="92">
        <v>92</v>
      </c>
      <c r="BM26" s="93">
        <v>92</v>
      </c>
      <c r="BN26" s="94">
        <v>92</v>
      </c>
      <c r="BO26" s="92">
        <v>5534</v>
      </c>
      <c r="BP26" s="93">
        <v>2927</v>
      </c>
      <c r="BQ26" s="94">
        <v>6126</v>
      </c>
      <c r="BR26" s="92">
        <f t="shared" si="38"/>
        <v>342.60120796604633</v>
      </c>
      <c r="BS26" s="93">
        <f t="shared" si="27"/>
        <v>115.5383239761656</v>
      </c>
      <c r="BT26" s="94">
        <f t="shared" si="58"/>
        <v>-17.41245790344459</v>
      </c>
      <c r="BU26" s="92">
        <f t="shared" si="39"/>
        <v>1796.896404109589</v>
      </c>
      <c r="BV26" s="93">
        <f t="shared" si="28"/>
        <v>673.95985361807857</v>
      </c>
      <c r="BW26" s="94">
        <f t="shared" si="59"/>
        <v>49.367382550716684</v>
      </c>
      <c r="BX26" s="92">
        <f t="shared" si="40"/>
        <v>5.2448630136986303</v>
      </c>
      <c r="BY26" s="93">
        <f t="shared" si="41"/>
        <v>0.29937597169684338</v>
      </c>
      <c r="BZ26" s="94">
        <f t="shared" si="42"/>
        <v>0.39079999545650779</v>
      </c>
      <c r="CA26" s="101">
        <f t="shared" si="60"/>
        <v>0.36788373768916643</v>
      </c>
      <c r="CB26" s="102">
        <f t="shared" si="61"/>
        <v>3.5551285130915156E-2</v>
      </c>
      <c r="CC26" s="140">
        <f t="shared" si="62"/>
        <v>1.4381322230229254E-2</v>
      </c>
      <c r="CD26" s="251"/>
      <c r="CE26" s="251"/>
      <c r="CF26" s="252"/>
    </row>
    <row r="27" spans="1:84" s="253" customFormat="1" ht="15" customHeight="1" x14ac:dyDescent="0.2">
      <c r="A27" s="235" t="s">
        <v>119</v>
      </c>
      <c r="B27" s="236" t="s">
        <v>120</v>
      </c>
      <c r="C27" s="93">
        <v>824.90599999999995</v>
      </c>
      <c r="D27" s="93">
        <v>728.35599999999999</v>
      </c>
      <c r="E27" s="93">
        <v>1556.088</v>
      </c>
      <c r="F27" s="92">
        <v>710.51199999999994</v>
      </c>
      <c r="G27" s="93">
        <v>679.71500000000003</v>
      </c>
      <c r="H27" s="94">
        <v>1417.4179999999999</v>
      </c>
      <c r="I27" s="154">
        <f t="shared" si="29"/>
        <v>1.0978328199585443</v>
      </c>
      <c r="J27" s="254">
        <f t="shared" si="43"/>
        <v>-6.3169386900734592E-2</v>
      </c>
      <c r="K27" s="155">
        <f t="shared" si="44"/>
        <v>2.6271945180144529E-2</v>
      </c>
      <c r="L27" s="92">
        <v>507.16800000000001</v>
      </c>
      <c r="M27" s="93">
        <v>550.21500000000003</v>
      </c>
      <c r="N27" s="93">
        <v>1106.9490000000001</v>
      </c>
      <c r="O27" s="98">
        <f t="shared" si="2"/>
        <v>0.7809615794352831</v>
      </c>
      <c r="P27" s="99">
        <f t="shared" si="45"/>
        <v>6.7155197558551927E-2</v>
      </c>
      <c r="Q27" s="100">
        <f t="shared" si="46"/>
        <v>-2.8517393369495325E-2</v>
      </c>
      <c r="R27" s="92">
        <v>157.81799999999993</v>
      </c>
      <c r="S27" s="93">
        <v>68.152999999999992</v>
      </c>
      <c r="T27" s="94">
        <v>183.75200000000001</v>
      </c>
      <c r="U27" s="101">
        <f t="shared" si="30"/>
        <v>0.12963853993670182</v>
      </c>
      <c r="V27" s="102">
        <f t="shared" si="31"/>
        <v>-9.2480157565944077E-2</v>
      </c>
      <c r="W27" s="103">
        <f t="shared" si="47"/>
        <v>2.9371516257659894E-2</v>
      </c>
      <c r="X27" s="92">
        <v>45.526000000000003</v>
      </c>
      <c r="Y27" s="93">
        <v>61.347000000000001</v>
      </c>
      <c r="Z27" s="94">
        <v>126.717</v>
      </c>
      <c r="AA27" s="101">
        <f t="shared" si="5"/>
        <v>8.9399880628015169E-2</v>
      </c>
      <c r="AB27" s="102">
        <f t="shared" si="32"/>
        <v>2.5324960007392289E-2</v>
      </c>
      <c r="AC27" s="103">
        <f t="shared" si="48"/>
        <v>-8.5412288816440196E-4</v>
      </c>
      <c r="AD27" s="92">
        <v>244.43700000000001</v>
      </c>
      <c r="AE27" s="93">
        <v>293.17</v>
      </c>
      <c r="AF27" s="93">
        <v>285.14400000000001</v>
      </c>
      <c r="AG27" s="93">
        <f t="shared" si="49"/>
        <v>40.706999999999994</v>
      </c>
      <c r="AH27" s="94">
        <f t="shared" si="50"/>
        <v>-8.0260000000000105</v>
      </c>
      <c r="AI27" s="92">
        <v>0</v>
      </c>
      <c r="AJ27" s="93">
        <v>0</v>
      </c>
      <c r="AK27" s="93">
        <v>0</v>
      </c>
      <c r="AL27" s="93">
        <f t="shared" si="24"/>
        <v>0</v>
      </c>
      <c r="AM27" s="94">
        <f t="shared" si="25"/>
        <v>0</v>
      </c>
      <c r="AN27" s="101">
        <f t="shared" si="7"/>
        <v>0.18324413529311967</v>
      </c>
      <c r="AO27" s="102">
        <f t="shared" si="33"/>
        <v>-0.11307690007333426</v>
      </c>
      <c r="AP27" s="103">
        <f t="shared" si="34"/>
        <v>-0.21926507723481997</v>
      </c>
      <c r="AQ27" s="101">
        <f t="shared" si="35"/>
        <v>0</v>
      </c>
      <c r="AR27" s="102">
        <f t="shared" si="36"/>
        <v>0</v>
      </c>
      <c r="AS27" s="103">
        <f t="shared" si="26"/>
        <v>0</v>
      </c>
      <c r="AT27" s="101">
        <f t="shared" si="11"/>
        <v>0</v>
      </c>
      <c r="AU27" s="102">
        <f t="shared" si="37"/>
        <v>0</v>
      </c>
      <c r="AV27" s="103">
        <f t="shared" si="51"/>
        <v>0</v>
      </c>
      <c r="AW27" s="92">
        <v>875</v>
      </c>
      <c r="AX27" s="93">
        <v>488</v>
      </c>
      <c r="AY27" s="94">
        <v>1052</v>
      </c>
      <c r="AZ27" s="92">
        <v>19</v>
      </c>
      <c r="BA27" s="93">
        <v>18</v>
      </c>
      <c r="BB27" s="94">
        <v>18</v>
      </c>
      <c r="BC27" s="92">
        <v>30</v>
      </c>
      <c r="BD27" s="93">
        <v>32</v>
      </c>
      <c r="BE27" s="94">
        <v>31</v>
      </c>
      <c r="BF27" s="92">
        <f t="shared" si="52"/>
        <v>9.7407407407407405</v>
      </c>
      <c r="BG27" s="93">
        <f t="shared" si="53"/>
        <v>2.0653021442495119</v>
      </c>
      <c r="BH27" s="94">
        <f t="shared" si="54"/>
        <v>0.70370370370370416</v>
      </c>
      <c r="BI27" s="92">
        <f t="shared" si="55"/>
        <v>5.655913978494624</v>
      </c>
      <c r="BJ27" s="93">
        <f t="shared" si="56"/>
        <v>0.79480286738351236</v>
      </c>
      <c r="BK27" s="94">
        <f t="shared" si="57"/>
        <v>0.57258064516129092</v>
      </c>
      <c r="BL27" s="92">
        <v>59</v>
      </c>
      <c r="BM27" s="93">
        <v>59</v>
      </c>
      <c r="BN27" s="94">
        <v>59</v>
      </c>
      <c r="BO27" s="92">
        <v>4120</v>
      </c>
      <c r="BP27" s="93">
        <v>2360</v>
      </c>
      <c r="BQ27" s="94">
        <v>5224</v>
      </c>
      <c r="BR27" s="92">
        <f t="shared" si="38"/>
        <v>271.32810107197548</v>
      </c>
      <c r="BS27" s="93">
        <f t="shared" si="27"/>
        <v>98.873732139936635</v>
      </c>
      <c r="BT27" s="94">
        <f t="shared" si="58"/>
        <v>-16.686729436499093</v>
      </c>
      <c r="BU27" s="92">
        <f t="shared" si="39"/>
        <v>1347.3555133079849</v>
      </c>
      <c r="BV27" s="93">
        <f t="shared" si="28"/>
        <v>535.34179902227061</v>
      </c>
      <c r="BW27" s="94">
        <f t="shared" si="59"/>
        <v>-45.503093249392123</v>
      </c>
      <c r="BX27" s="92">
        <f t="shared" si="40"/>
        <v>4.9657794676806084</v>
      </c>
      <c r="BY27" s="93">
        <f t="shared" si="41"/>
        <v>0.25720803910918022</v>
      </c>
      <c r="BZ27" s="94">
        <f t="shared" si="42"/>
        <v>0.12971389391011634</v>
      </c>
      <c r="CA27" s="101">
        <f t="shared" si="60"/>
        <v>0.48918438055997754</v>
      </c>
      <c r="CB27" s="102">
        <f t="shared" si="61"/>
        <v>0.10338046633579923</v>
      </c>
      <c r="CC27" s="140">
        <f t="shared" si="62"/>
        <v>4.4739936115533119E-2</v>
      </c>
      <c r="CD27" s="251"/>
      <c r="CE27" s="251"/>
      <c r="CF27" s="252"/>
    </row>
    <row r="28" spans="1:84" s="253" customFormat="1" ht="15" customHeight="1" x14ac:dyDescent="0.2">
      <c r="A28" s="235" t="s">
        <v>119</v>
      </c>
      <c r="B28" s="236" t="s">
        <v>121</v>
      </c>
      <c r="C28" s="93">
        <v>611.18200000000002</v>
      </c>
      <c r="D28" s="93">
        <v>492.02100000000002</v>
      </c>
      <c r="E28" s="93">
        <v>1066.546</v>
      </c>
      <c r="F28" s="92">
        <v>712.59500000000003</v>
      </c>
      <c r="G28" s="93">
        <v>587.66700000000003</v>
      </c>
      <c r="H28" s="94">
        <v>1208.7249999999999</v>
      </c>
      <c r="I28" s="154">
        <f t="shared" si="29"/>
        <v>0.88237274814370525</v>
      </c>
      <c r="J28" s="254">
        <f t="shared" si="43"/>
        <v>2.4687807890125035E-2</v>
      </c>
      <c r="K28" s="155">
        <f t="shared" si="44"/>
        <v>4.5128186172384788E-2</v>
      </c>
      <c r="L28" s="92">
        <v>496.71800000000002</v>
      </c>
      <c r="M28" s="93">
        <v>468.61700000000002</v>
      </c>
      <c r="N28" s="93">
        <v>973.64200000000005</v>
      </c>
      <c r="O28" s="98">
        <f t="shared" si="2"/>
        <v>0.80551159279405993</v>
      </c>
      <c r="P28" s="99">
        <f t="shared" si="45"/>
        <v>0.10845646330255354</v>
      </c>
      <c r="Q28" s="100">
        <f t="shared" si="46"/>
        <v>8.0923060211085529E-3</v>
      </c>
      <c r="R28" s="92">
        <v>187.34700000000001</v>
      </c>
      <c r="S28" s="93">
        <v>101.33600000000001</v>
      </c>
      <c r="T28" s="94">
        <v>196.22200000000001</v>
      </c>
      <c r="U28" s="101">
        <f t="shared" si="30"/>
        <v>0.16233800078595215</v>
      </c>
      <c r="V28" s="102">
        <f t="shared" si="31"/>
        <v>-0.10057010269498726</v>
      </c>
      <c r="W28" s="103">
        <f t="shared" si="47"/>
        <v>-1.0099791365044936E-2</v>
      </c>
      <c r="X28" s="92">
        <v>28.53</v>
      </c>
      <c r="Y28" s="93">
        <v>17.713999999999999</v>
      </c>
      <c r="Z28" s="94">
        <v>38.860999999999997</v>
      </c>
      <c r="AA28" s="101">
        <f t="shared" si="5"/>
        <v>3.2150406419988002E-2</v>
      </c>
      <c r="AB28" s="102">
        <f t="shared" si="32"/>
        <v>-7.8863606075662215E-3</v>
      </c>
      <c r="AC28" s="103">
        <f t="shared" si="48"/>
        <v>2.0074853439364312E-3</v>
      </c>
      <c r="AD28" s="92">
        <v>398.35700000000003</v>
      </c>
      <c r="AE28" s="93">
        <v>435.1</v>
      </c>
      <c r="AF28" s="93">
        <v>402.399</v>
      </c>
      <c r="AG28" s="93">
        <f t="shared" si="49"/>
        <v>4.0419999999999732</v>
      </c>
      <c r="AH28" s="94">
        <f t="shared" si="50"/>
        <v>-32.701000000000022</v>
      </c>
      <c r="AI28" s="92">
        <v>0</v>
      </c>
      <c r="AJ28" s="93">
        <v>0</v>
      </c>
      <c r="AK28" s="93">
        <v>0</v>
      </c>
      <c r="AL28" s="93">
        <f t="shared" si="24"/>
        <v>0</v>
      </c>
      <c r="AM28" s="94">
        <f t="shared" si="25"/>
        <v>0</v>
      </c>
      <c r="AN28" s="101">
        <f t="shared" si="7"/>
        <v>0.37729174362849793</v>
      </c>
      <c r="AO28" s="102">
        <f t="shared" si="33"/>
        <v>-0.27448955883132586</v>
      </c>
      <c r="AP28" s="103">
        <f t="shared" si="34"/>
        <v>-0.50702010484951421</v>
      </c>
      <c r="AQ28" s="101">
        <f t="shared" si="35"/>
        <v>0</v>
      </c>
      <c r="AR28" s="102">
        <f t="shared" si="36"/>
        <v>0</v>
      </c>
      <c r="AS28" s="103">
        <f t="shared" si="26"/>
        <v>0</v>
      </c>
      <c r="AT28" s="101">
        <f t="shared" si="11"/>
        <v>0</v>
      </c>
      <c r="AU28" s="102">
        <f t="shared" si="37"/>
        <v>0</v>
      </c>
      <c r="AV28" s="103">
        <f t="shared" si="51"/>
        <v>0</v>
      </c>
      <c r="AW28" s="92">
        <v>616</v>
      </c>
      <c r="AX28" s="93">
        <v>231</v>
      </c>
      <c r="AY28" s="94">
        <v>531</v>
      </c>
      <c r="AZ28" s="92">
        <v>16</v>
      </c>
      <c r="BA28" s="93">
        <v>15</v>
      </c>
      <c r="BB28" s="94">
        <v>15</v>
      </c>
      <c r="BC28" s="92">
        <v>23</v>
      </c>
      <c r="BD28" s="93">
        <v>23</v>
      </c>
      <c r="BE28" s="94">
        <v>24</v>
      </c>
      <c r="BF28" s="92">
        <f t="shared" si="52"/>
        <v>5.8999999999999995</v>
      </c>
      <c r="BG28" s="93">
        <f t="shared" si="53"/>
        <v>-0.5166666666666675</v>
      </c>
      <c r="BH28" s="94">
        <f t="shared" si="54"/>
        <v>0.76666666666666572</v>
      </c>
      <c r="BI28" s="92">
        <f t="shared" si="55"/>
        <v>3.6875</v>
      </c>
      <c r="BJ28" s="93">
        <f t="shared" si="56"/>
        <v>-0.77626811594202927</v>
      </c>
      <c r="BK28" s="94">
        <f t="shared" si="57"/>
        <v>0.33967391304347849</v>
      </c>
      <c r="BL28" s="92">
        <v>38</v>
      </c>
      <c r="BM28" s="93">
        <v>38</v>
      </c>
      <c r="BN28" s="94">
        <v>39</v>
      </c>
      <c r="BO28" s="92">
        <v>3188</v>
      </c>
      <c r="BP28" s="93">
        <v>1191</v>
      </c>
      <c r="BQ28" s="94">
        <v>3055</v>
      </c>
      <c r="BR28" s="92">
        <f t="shared" si="38"/>
        <v>395.6546644844517</v>
      </c>
      <c r="BS28" s="93">
        <f t="shared" si="27"/>
        <v>172.13051141042411</v>
      </c>
      <c r="BT28" s="94">
        <f t="shared" si="58"/>
        <v>-97.768509319074724</v>
      </c>
      <c r="BU28" s="92">
        <f t="shared" si="39"/>
        <v>2276.3182674199625</v>
      </c>
      <c r="BV28" s="93">
        <f t="shared" si="28"/>
        <v>1119.5082024848975</v>
      </c>
      <c r="BW28" s="94">
        <f t="shared" si="59"/>
        <v>-267.69471959302473</v>
      </c>
      <c r="BX28" s="92">
        <f t="shared" si="40"/>
        <v>5.7532956685499057</v>
      </c>
      <c r="BY28" s="93">
        <f t="shared" si="41"/>
        <v>0.5779709932252306</v>
      </c>
      <c r="BZ28" s="94">
        <f t="shared" si="42"/>
        <v>0.59745151270575025</v>
      </c>
      <c r="CA28" s="101">
        <f t="shared" si="60"/>
        <v>0.43278084714548798</v>
      </c>
      <c r="CB28" s="102">
        <f t="shared" si="61"/>
        <v>-3.0725986236309011E-2</v>
      </c>
      <c r="CC28" s="140">
        <f t="shared" si="62"/>
        <v>8.4535233110400287E-2</v>
      </c>
      <c r="CD28" s="251"/>
      <c r="CE28" s="251"/>
      <c r="CF28" s="252"/>
    </row>
    <row r="29" spans="1:84" s="253" customFormat="1" ht="15" customHeight="1" x14ac:dyDescent="0.2">
      <c r="A29" s="235" t="s">
        <v>119</v>
      </c>
      <c r="B29" s="236" t="s">
        <v>122</v>
      </c>
      <c r="C29" s="93">
        <v>643.64099999999996</v>
      </c>
      <c r="D29" s="93">
        <v>522.43100000000004</v>
      </c>
      <c r="E29" s="93">
        <v>1180.6959999999999</v>
      </c>
      <c r="F29" s="92">
        <v>586.27800000000002</v>
      </c>
      <c r="G29" s="93">
        <v>532.07000000000005</v>
      </c>
      <c r="H29" s="94">
        <v>1096.346</v>
      </c>
      <c r="I29" s="154">
        <f t="shared" si="29"/>
        <v>1.0769373902034576</v>
      </c>
      <c r="J29" s="254">
        <f t="shared" si="43"/>
        <v>-2.0905271468991238E-2</v>
      </c>
      <c r="K29" s="155">
        <f t="shared" si="44"/>
        <v>9.5053427566962445E-2</v>
      </c>
      <c r="L29" s="92">
        <v>386.75900000000001</v>
      </c>
      <c r="M29" s="93">
        <v>412.47199999999998</v>
      </c>
      <c r="N29" s="93">
        <v>788.00300000000004</v>
      </c>
      <c r="O29" s="98">
        <f t="shared" si="2"/>
        <v>0.71875393352098704</v>
      </c>
      <c r="P29" s="99">
        <f t="shared" si="45"/>
        <v>5.9068596530685524E-2</v>
      </c>
      <c r="Q29" s="100">
        <f t="shared" si="46"/>
        <v>-5.6467371946338552E-2</v>
      </c>
      <c r="R29" s="92">
        <v>171.75400000000002</v>
      </c>
      <c r="S29" s="93">
        <v>103.29600000000008</v>
      </c>
      <c r="T29" s="94">
        <v>257.04599999999994</v>
      </c>
      <c r="U29" s="101">
        <f t="shared" si="30"/>
        <v>0.23445700536144606</v>
      </c>
      <c r="V29" s="102">
        <f t="shared" si="31"/>
        <v>-5.8499578375279554E-2</v>
      </c>
      <c r="W29" s="103">
        <f t="shared" si="47"/>
        <v>4.0317136547192184E-2</v>
      </c>
      <c r="X29" s="92">
        <v>27.765000000000001</v>
      </c>
      <c r="Y29" s="93">
        <v>16.302</v>
      </c>
      <c r="Z29" s="94">
        <v>51.296999999999997</v>
      </c>
      <c r="AA29" s="101">
        <f t="shared" si="5"/>
        <v>4.6789061117566894E-2</v>
      </c>
      <c r="AB29" s="102">
        <f t="shared" si="32"/>
        <v>-5.6901815540599809E-4</v>
      </c>
      <c r="AC29" s="103">
        <f t="shared" si="48"/>
        <v>1.6150235399146388E-2</v>
      </c>
      <c r="AD29" s="92">
        <v>169.45500000000001</v>
      </c>
      <c r="AE29" s="93">
        <v>303.39400000000001</v>
      </c>
      <c r="AF29" s="93">
        <v>221.83699999999999</v>
      </c>
      <c r="AG29" s="93">
        <f t="shared" si="49"/>
        <v>52.381999999999977</v>
      </c>
      <c r="AH29" s="94">
        <f t="shared" si="50"/>
        <v>-81.557000000000016</v>
      </c>
      <c r="AI29" s="92">
        <v>0</v>
      </c>
      <c r="AJ29" s="93">
        <v>0</v>
      </c>
      <c r="AK29" s="93">
        <v>0</v>
      </c>
      <c r="AL29" s="93">
        <f t="shared" si="24"/>
        <v>0</v>
      </c>
      <c r="AM29" s="94">
        <f t="shared" si="25"/>
        <v>0</v>
      </c>
      <c r="AN29" s="101">
        <f t="shared" si="7"/>
        <v>0.1878866363568607</v>
      </c>
      <c r="AO29" s="102">
        <f t="shared" si="33"/>
        <v>-7.5389009538910423E-2</v>
      </c>
      <c r="AP29" s="103">
        <f t="shared" si="34"/>
        <v>-0.39284842722091312</v>
      </c>
      <c r="AQ29" s="101">
        <f t="shared" si="35"/>
        <v>0</v>
      </c>
      <c r="AR29" s="102">
        <f t="shared" si="36"/>
        <v>0</v>
      </c>
      <c r="AS29" s="103">
        <f t="shared" si="26"/>
        <v>0</v>
      </c>
      <c r="AT29" s="101">
        <f t="shared" si="11"/>
        <v>0</v>
      </c>
      <c r="AU29" s="102">
        <f t="shared" si="37"/>
        <v>0</v>
      </c>
      <c r="AV29" s="103">
        <f t="shared" si="51"/>
        <v>0</v>
      </c>
      <c r="AW29" s="92">
        <v>540</v>
      </c>
      <c r="AX29" s="93">
        <v>297</v>
      </c>
      <c r="AY29" s="94">
        <v>593</v>
      </c>
      <c r="AZ29" s="92">
        <v>14</v>
      </c>
      <c r="BA29" s="93">
        <v>15</v>
      </c>
      <c r="BB29" s="94">
        <v>15</v>
      </c>
      <c r="BC29" s="92">
        <v>21</v>
      </c>
      <c r="BD29" s="93">
        <v>21</v>
      </c>
      <c r="BE29" s="94">
        <v>22</v>
      </c>
      <c r="BF29" s="92">
        <f t="shared" si="52"/>
        <v>6.5888888888888886</v>
      </c>
      <c r="BG29" s="93">
        <f t="shared" si="53"/>
        <v>0.16031746031746064</v>
      </c>
      <c r="BH29" s="94">
        <f t="shared" si="54"/>
        <v>-1.111111111111196E-2</v>
      </c>
      <c r="BI29" s="92">
        <f t="shared" si="55"/>
        <v>4.4924242424242422</v>
      </c>
      <c r="BJ29" s="93">
        <f t="shared" si="56"/>
        <v>0.20670995670995662</v>
      </c>
      <c r="BK29" s="94">
        <f t="shared" si="57"/>
        <v>-0.2218614718614722</v>
      </c>
      <c r="BL29" s="92">
        <v>39</v>
      </c>
      <c r="BM29" s="93">
        <v>40</v>
      </c>
      <c r="BN29" s="94">
        <v>40</v>
      </c>
      <c r="BO29" s="92">
        <v>2439</v>
      </c>
      <c r="BP29" s="93">
        <v>1382</v>
      </c>
      <c r="BQ29" s="94">
        <v>2990</v>
      </c>
      <c r="BR29" s="92">
        <f t="shared" si="38"/>
        <v>366.67090301003344</v>
      </c>
      <c r="BS29" s="93">
        <f t="shared" si="27"/>
        <v>126.29451924619579</v>
      </c>
      <c r="BT29" s="94">
        <f t="shared" si="58"/>
        <v>-18.329096989966558</v>
      </c>
      <c r="BU29" s="92">
        <f t="shared" si="39"/>
        <v>1848.8128161888701</v>
      </c>
      <c r="BV29" s="93">
        <f t="shared" si="28"/>
        <v>763.11281618887006</v>
      </c>
      <c r="BW29" s="94">
        <f t="shared" si="59"/>
        <v>57.331334707388578</v>
      </c>
      <c r="BX29" s="92">
        <f t="shared" si="40"/>
        <v>5.042158516020236</v>
      </c>
      <c r="BY29" s="93">
        <f t="shared" si="41"/>
        <v>0.52549184935356941</v>
      </c>
      <c r="BZ29" s="94">
        <f t="shared" si="42"/>
        <v>0.3889598628215829</v>
      </c>
      <c r="CA29" s="101">
        <f t="shared" si="60"/>
        <v>0.41298342541436461</v>
      </c>
      <c r="CB29" s="102">
        <f t="shared" si="61"/>
        <v>6.7467063323416898E-2</v>
      </c>
      <c r="CC29" s="140">
        <f t="shared" si="62"/>
        <v>2.9094536525475778E-2</v>
      </c>
      <c r="CD29" s="251"/>
      <c r="CE29" s="251"/>
      <c r="CF29" s="252"/>
    </row>
    <row r="30" spans="1:84" s="253" customFormat="1" ht="15" customHeight="1" x14ac:dyDescent="0.2">
      <c r="A30" s="235" t="s">
        <v>123</v>
      </c>
      <c r="B30" s="259" t="s">
        <v>124</v>
      </c>
      <c r="C30" s="93">
        <v>2857.2956300000001</v>
      </c>
      <c r="D30" s="93">
        <v>1855.70343</v>
      </c>
      <c r="E30" s="93">
        <v>3957.6453600000004</v>
      </c>
      <c r="F30" s="92">
        <v>2664.2918099999997</v>
      </c>
      <c r="G30" s="93">
        <v>1407.4496000000001</v>
      </c>
      <c r="H30" s="94">
        <v>3663.8969999999999</v>
      </c>
      <c r="I30" s="154">
        <f t="shared" si="29"/>
        <v>1.0801737494258163</v>
      </c>
      <c r="J30" s="254">
        <f t="shared" si="43"/>
        <v>7.7328031016972165E-3</v>
      </c>
      <c r="K30" s="155">
        <f t="shared" si="44"/>
        <v>-0.23831284504975137</v>
      </c>
      <c r="L30" s="92">
        <v>2106.91282</v>
      </c>
      <c r="M30" s="93">
        <v>1323.886</v>
      </c>
      <c r="N30" s="93">
        <v>2665.2570000000001</v>
      </c>
      <c r="O30" s="98">
        <f t="shared" si="2"/>
        <v>0.72743775275342082</v>
      </c>
      <c r="P30" s="99">
        <f t="shared" si="45"/>
        <v>-6.335881543480637E-2</v>
      </c>
      <c r="Q30" s="100">
        <f t="shared" si="46"/>
        <v>-0.21318989032523705</v>
      </c>
      <c r="R30" s="92">
        <v>451.21533999999974</v>
      </c>
      <c r="S30" s="93">
        <v>6.1236000000001809</v>
      </c>
      <c r="T30" s="94">
        <v>541.9409999999998</v>
      </c>
      <c r="U30" s="101">
        <f t="shared" si="30"/>
        <v>0.14791381962975483</v>
      </c>
      <c r="V30" s="102">
        <f t="shared" si="31"/>
        <v>-2.1442756968361787E-2</v>
      </c>
      <c r="W30" s="103">
        <f t="shared" si="47"/>
        <v>0.14356297111624489</v>
      </c>
      <c r="X30" s="92">
        <v>106.16364999999999</v>
      </c>
      <c r="Y30" s="93">
        <v>77.44</v>
      </c>
      <c r="Z30" s="94">
        <v>456.69900000000001</v>
      </c>
      <c r="AA30" s="101">
        <f t="shared" si="5"/>
        <v>0.12464842761682439</v>
      </c>
      <c r="AB30" s="102">
        <f t="shared" si="32"/>
        <v>8.4801572403168185E-2</v>
      </c>
      <c r="AC30" s="103">
        <f t="shared" si="48"/>
        <v>6.962691920899225E-2</v>
      </c>
      <c r="AD30" s="92">
        <v>1383.02349</v>
      </c>
      <c r="AE30" s="93">
        <v>1507.7987000000001</v>
      </c>
      <c r="AF30" s="93">
        <v>1379.63354</v>
      </c>
      <c r="AG30" s="93">
        <f t="shared" si="49"/>
        <v>-3.3899499999999989</v>
      </c>
      <c r="AH30" s="94">
        <f t="shared" si="50"/>
        <v>-128.16516000000001</v>
      </c>
      <c r="AI30" s="92">
        <v>122.648</v>
      </c>
      <c r="AJ30" s="93">
        <v>122.083</v>
      </c>
      <c r="AK30" s="93">
        <v>122.083</v>
      </c>
      <c r="AL30" s="93">
        <f t="shared" si="24"/>
        <v>-0.56499999999999773</v>
      </c>
      <c r="AM30" s="94">
        <f t="shared" si="25"/>
        <v>0</v>
      </c>
      <c r="AN30" s="101">
        <f t="shared" si="7"/>
        <v>0.34859958750826525</v>
      </c>
      <c r="AO30" s="102">
        <f t="shared" si="33"/>
        <v>-0.13543275254049619</v>
      </c>
      <c r="AP30" s="103">
        <f t="shared" si="34"/>
        <v>-0.46392178612523616</v>
      </c>
      <c r="AQ30" s="101">
        <f t="shared" si="35"/>
        <v>3.084738244459579E-2</v>
      </c>
      <c r="AR30" s="102">
        <f t="shared" si="36"/>
        <v>-1.2077122360670017E-2</v>
      </c>
      <c r="AS30" s="103">
        <f t="shared" si="26"/>
        <v>-3.4940608258207405E-2</v>
      </c>
      <c r="AT30" s="101">
        <f t="shared" si="11"/>
        <v>3.3320532755151143E-2</v>
      </c>
      <c r="AU30" s="102">
        <f t="shared" si="37"/>
        <v>-1.2713463798702321E-2</v>
      </c>
      <c r="AV30" s="103">
        <f t="shared" si="51"/>
        <v>-5.3420051063978145E-2</v>
      </c>
      <c r="AW30" s="92">
        <v>3205</v>
      </c>
      <c r="AX30" s="93">
        <v>1246</v>
      </c>
      <c r="AY30" s="94">
        <v>2484</v>
      </c>
      <c r="AZ30" s="92">
        <v>52</v>
      </c>
      <c r="BA30" s="93">
        <v>47.5</v>
      </c>
      <c r="BB30" s="94">
        <v>48</v>
      </c>
      <c r="BC30" s="92">
        <v>87.7</v>
      </c>
      <c r="BD30" s="93">
        <v>72.5</v>
      </c>
      <c r="BE30" s="94">
        <v>70.900000000000006</v>
      </c>
      <c r="BF30" s="92">
        <f t="shared" si="52"/>
        <v>8.625</v>
      </c>
      <c r="BG30" s="93">
        <f t="shared" si="53"/>
        <v>-1.6474358974358978</v>
      </c>
      <c r="BH30" s="94">
        <f t="shared" si="54"/>
        <v>-0.11885964912280755</v>
      </c>
      <c r="BI30" s="92">
        <f t="shared" si="55"/>
        <v>5.8392101551480957</v>
      </c>
      <c r="BJ30" s="93">
        <f t="shared" si="56"/>
        <v>-0.25162982964855907</v>
      </c>
      <c r="BK30" s="94">
        <f t="shared" si="57"/>
        <v>0.11047452296418747</v>
      </c>
      <c r="BL30" s="92">
        <v>89</v>
      </c>
      <c r="BM30" s="93">
        <v>180</v>
      </c>
      <c r="BN30" s="94">
        <v>180</v>
      </c>
      <c r="BO30" s="92">
        <v>16152</v>
      </c>
      <c r="BP30" s="93">
        <v>6969</v>
      </c>
      <c r="BQ30" s="94">
        <v>14678</v>
      </c>
      <c r="BR30" s="92">
        <f t="shared" si="38"/>
        <v>249.61827224417496</v>
      </c>
      <c r="BS30" s="93">
        <f t="shared" si="27"/>
        <v>84.667070535408271</v>
      </c>
      <c r="BT30" s="94">
        <f t="shared" si="58"/>
        <v>47.65965551293661</v>
      </c>
      <c r="BU30" s="92">
        <f t="shared" si="39"/>
        <v>1474.9987922705313</v>
      </c>
      <c r="BV30" s="93">
        <f t="shared" si="28"/>
        <v>643.706495858675</v>
      </c>
      <c r="BW30" s="94">
        <f t="shared" si="59"/>
        <v>345.42447445351672</v>
      </c>
      <c r="BX30" s="92">
        <f t="shared" si="40"/>
        <v>5.9090177133655395</v>
      </c>
      <c r="BY30" s="93">
        <f t="shared" si="41"/>
        <v>0.86939212834213819</v>
      </c>
      <c r="BZ30" s="94">
        <f t="shared" si="42"/>
        <v>0.31591980004290665</v>
      </c>
      <c r="CA30" s="101">
        <f t="shared" si="60"/>
        <v>0.45052179251074281</v>
      </c>
      <c r="CB30" s="102">
        <f t="shared" si="61"/>
        <v>-0.55214752277884682</v>
      </c>
      <c r="CC30" s="140">
        <f t="shared" si="62"/>
        <v>2.0336607325557587E-2</v>
      </c>
      <c r="CD30" s="251"/>
      <c r="CE30" s="251"/>
      <c r="CF30" s="252"/>
    </row>
    <row r="31" spans="1:84" s="253" customFormat="1" ht="15" customHeight="1" x14ac:dyDescent="0.2">
      <c r="A31" s="235" t="s">
        <v>125</v>
      </c>
      <c r="B31" s="236" t="s">
        <v>126</v>
      </c>
      <c r="C31" s="93">
        <v>2374.7669999999998</v>
      </c>
      <c r="D31" s="93">
        <v>1892.723</v>
      </c>
      <c r="E31" s="93">
        <v>3969.43</v>
      </c>
      <c r="F31" s="92">
        <v>2404.0819999999999</v>
      </c>
      <c r="G31" s="93">
        <v>1947.125</v>
      </c>
      <c r="H31" s="94">
        <v>4016.0680000000002</v>
      </c>
      <c r="I31" s="154">
        <f t="shared" si="29"/>
        <v>0.98838714882317724</v>
      </c>
      <c r="J31" s="254">
        <f t="shared" si="43"/>
        <v>5.8099246079024169E-4</v>
      </c>
      <c r="K31" s="155">
        <f t="shared" si="44"/>
        <v>1.6326803442166749E-2</v>
      </c>
      <c r="L31" s="92">
        <v>1615.405</v>
      </c>
      <c r="M31" s="93">
        <v>1468.395</v>
      </c>
      <c r="N31" s="93">
        <v>2981.5549999999998</v>
      </c>
      <c r="O31" s="98">
        <f t="shared" si="2"/>
        <v>0.74240650307713907</v>
      </c>
      <c r="P31" s="99">
        <f t="shared" si="45"/>
        <v>7.0463948705033586E-2</v>
      </c>
      <c r="Q31" s="100">
        <f t="shared" si="46"/>
        <v>-1.172843946635449E-2</v>
      </c>
      <c r="R31" s="92">
        <v>471.42699999999991</v>
      </c>
      <c r="S31" s="93">
        <v>292.31700000000001</v>
      </c>
      <c r="T31" s="94">
        <v>535.84200000000033</v>
      </c>
      <c r="U31" s="101">
        <f t="shared" si="30"/>
        <v>0.1334245336483347</v>
      </c>
      <c r="V31" s="102">
        <f t="shared" si="31"/>
        <v>-6.2669859138600154E-2</v>
      </c>
      <c r="W31" s="103">
        <f t="shared" si="47"/>
        <v>-1.6702962018353362E-2</v>
      </c>
      <c r="X31" s="92">
        <v>317.25</v>
      </c>
      <c r="Y31" s="93">
        <v>186.41300000000001</v>
      </c>
      <c r="Z31" s="94">
        <v>498.67099999999999</v>
      </c>
      <c r="AA31" s="101">
        <f t="shared" si="5"/>
        <v>0.12416896327452621</v>
      </c>
      <c r="AB31" s="102">
        <f t="shared" si="32"/>
        <v>-7.7940895664334736E-3</v>
      </c>
      <c r="AC31" s="103">
        <f t="shared" si="48"/>
        <v>2.8431401484707894E-2</v>
      </c>
      <c r="AD31" s="92">
        <v>904.32799999999997</v>
      </c>
      <c r="AE31" s="93">
        <v>1158.7</v>
      </c>
      <c r="AF31" s="93">
        <v>1286.3969999999999</v>
      </c>
      <c r="AG31" s="93">
        <f t="shared" si="49"/>
        <v>382.06899999999996</v>
      </c>
      <c r="AH31" s="94">
        <f t="shared" si="50"/>
        <v>127.69699999999989</v>
      </c>
      <c r="AI31" s="92">
        <v>431.99299999999999</v>
      </c>
      <c r="AJ31" s="93">
        <v>377.6</v>
      </c>
      <c r="AK31" s="93">
        <v>411.84399999999999</v>
      </c>
      <c r="AL31" s="93">
        <f t="shared" si="24"/>
        <v>-20.149000000000001</v>
      </c>
      <c r="AM31" s="94">
        <f t="shared" si="25"/>
        <v>34.243999999999971</v>
      </c>
      <c r="AN31" s="101">
        <f t="shared" si="7"/>
        <v>0.3240760008363921</v>
      </c>
      <c r="AO31" s="102">
        <f t="shared" si="33"/>
        <v>-5.6731042549337973E-2</v>
      </c>
      <c r="AP31" s="103">
        <f t="shared" si="34"/>
        <v>-0.28811077979659017</v>
      </c>
      <c r="AQ31" s="101">
        <f t="shared" si="35"/>
        <v>0.10375393948249496</v>
      </c>
      <c r="AR31" s="102">
        <f t="shared" si="36"/>
        <v>-7.8155696283877071E-2</v>
      </c>
      <c r="AS31" s="103">
        <f t="shared" si="26"/>
        <v>-9.5746991187233274E-2</v>
      </c>
      <c r="AT31" s="101">
        <f t="shared" si="11"/>
        <v>0.10254906042427568</v>
      </c>
      <c r="AU31" s="102">
        <f t="shared" si="37"/>
        <v>-7.714239768738608E-2</v>
      </c>
      <c r="AV31" s="103">
        <f t="shared" si="51"/>
        <v>-9.1377883146373365E-2</v>
      </c>
      <c r="AW31" s="92">
        <v>2378</v>
      </c>
      <c r="AX31" s="93">
        <v>954</v>
      </c>
      <c r="AY31" s="94">
        <v>1851</v>
      </c>
      <c r="AZ31" s="92">
        <v>39.25</v>
      </c>
      <c r="BA31" s="93">
        <v>35.75</v>
      </c>
      <c r="BB31" s="94">
        <v>36.700000000000003</v>
      </c>
      <c r="BC31" s="92">
        <v>81.75</v>
      </c>
      <c r="BD31" s="93">
        <v>84.07</v>
      </c>
      <c r="BE31" s="94">
        <v>82.9</v>
      </c>
      <c r="BF31" s="92">
        <f t="shared" si="52"/>
        <v>8.4059945504087192</v>
      </c>
      <c r="BG31" s="93">
        <f t="shared" si="53"/>
        <v>-1.6916699931156973</v>
      </c>
      <c r="BH31" s="94">
        <f t="shared" si="54"/>
        <v>-0.48911034469617576</v>
      </c>
      <c r="BI31" s="92">
        <f t="shared" si="55"/>
        <v>3.7213510253317246</v>
      </c>
      <c r="BJ31" s="93">
        <f t="shared" si="56"/>
        <v>-1.1267631438833616</v>
      </c>
      <c r="BK31" s="94">
        <f t="shared" si="57"/>
        <v>-6.121112525707062E-2</v>
      </c>
      <c r="BL31" s="92">
        <v>110</v>
      </c>
      <c r="BM31" s="93">
        <v>110</v>
      </c>
      <c r="BN31" s="94">
        <v>110</v>
      </c>
      <c r="BO31" s="92">
        <v>9907</v>
      </c>
      <c r="BP31" s="93">
        <v>4045</v>
      </c>
      <c r="BQ31" s="94">
        <v>8195</v>
      </c>
      <c r="BR31" s="92">
        <f t="shared" si="38"/>
        <v>490.06320927394751</v>
      </c>
      <c r="BS31" s="93">
        <f t="shared" si="27"/>
        <v>247.39822491945068</v>
      </c>
      <c r="BT31" s="94">
        <f t="shared" si="58"/>
        <v>8.6973254667781816</v>
      </c>
      <c r="BU31" s="92">
        <f t="shared" si="39"/>
        <v>2169.6747703943815</v>
      </c>
      <c r="BV31" s="93">
        <f t="shared" si="28"/>
        <v>1158.7067300243225</v>
      </c>
      <c r="BW31" s="94">
        <f t="shared" si="59"/>
        <v>128.66323999605879</v>
      </c>
      <c r="BX31" s="92">
        <f t="shared" si="40"/>
        <v>4.4273365748244196</v>
      </c>
      <c r="BY31" s="93">
        <f t="shared" si="41"/>
        <v>0.26123060341987792</v>
      </c>
      <c r="BZ31" s="94">
        <f t="shared" si="42"/>
        <v>0.1872946461032452</v>
      </c>
      <c r="CA31" s="101">
        <f t="shared" si="60"/>
        <v>0.41160220994475138</v>
      </c>
      <c r="CB31" s="102">
        <f t="shared" si="61"/>
        <v>-8.5986941235559999E-2</v>
      </c>
      <c r="CC31" s="140">
        <f t="shared" si="62"/>
        <v>3.0163513588927771E-3</v>
      </c>
      <c r="CD31" s="251"/>
      <c r="CE31" s="251"/>
      <c r="CF31" s="252"/>
    </row>
    <row r="32" spans="1:84" s="227" customFormat="1" ht="15" customHeight="1" x14ac:dyDescent="0.2">
      <c r="A32" s="256" t="s">
        <v>125</v>
      </c>
      <c r="B32" s="257" t="s">
        <v>127</v>
      </c>
      <c r="C32" s="70">
        <v>1521.972</v>
      </c>
      <c r="D32" s="70">
        <v>960.096</v>
      </c>
      <c r="E32" s="93">
        <v>2212.4229999999998</v>
      </c>
      <c r="F32" s="69">
        <v>1497.674</v>
      </c>
      <c r="G32" s="70">
        <v>1050.2090000000001</v>
      </c>
      <c r="H32" s="94">
        <v>2282.0279999999998</v>
      </c>
      <c r="I32" s="152">
        <f t="shared" si="29"/>
        <v>0.96949862140166554</v>
      </c>
      <c r="J32" s="258">
        <f t="shared" si="43"/>
        <v>-4.6725203008720073E-2</v>
      </c>
      <c r="K32" s="153">
        <f t="shared" si="44"/>
        <v>5.5303446917348675E-2</v>
      </c>
      <c r="L32" s="69">
        <v>965.50199999999995</v>
      </c>
      <c r="M32" s="70">
        <v>633.03599999999994</v>
      </c>
      <c r="N32" s="70">
        <v>1475.366</v>
      </c>
      <c r="O32" s="75">
        <f t="shared" si="2"/>
        <v>0.64651529253804074</v>
      </c>
      <c r="P32" s="76">
        <f t="shared" si="45"/>
        <v>1.8476278793767564E-3</v>
      </c>
      <c r="Q32" s="77">
        <f t="shared" si="46"/>
        <v>4.3743844188236181E-2</v>
      </c>
      <c r="R32" s="69">
        <v>388.09500000000003</v>
      </c>
      <c r="S32" s="93">
        <v>287.38000000000011</v>
      </c>
      <c r="T32" s="94">
        <v>544.33199999999999</v>
      </c>
      <c r="U32" s="78">
        <f t="shared" si="30"/>
        <v>0.23852993915937931</v>
      </c>
      <c r="V32" s="79">
        <f t="shared" si="31"/>
        <v>-2.0601887927156226E-2</v>
      </c>
      <c r="W32" s="80">
        <f t="shared" si="47"/>
        <v>-3.511083139200627E-2</v>
      </c>
      <c r="X32" s="69">
        <v>144.077</v>
      </c>
      <c r="Y32" s="70">
        <v>129.79300000000001</v>
      </c>
      <c r="Z32" s="71">
        <v>262.33</v>
      </c>
      <c r="AA32" s="78">
        <f t="shared" si="5"/>
        <v>0.11495476830257999</v>
      </c>
      <c r="AB32" s="79">
        <f t="shared" si="32"/>
        <v>1.8754260047779539E-2</v>
      </c>
      <c r="AC32" s="80">
        <f t="shared" si="48"/>
        <v>-8.6330127962298692E-3</v>
      </c>
      <c r="AD32" s="69">
        <v>55.155999999999999</v>
      </c>
      <c r="AE32" s="70">
        <v>121.52800000000001</v>
      </c>
      <c r="AF32" s="70">
        <v>91.177999999999997</v>
      </c>
      <c r="AG32" s="70">
        <f t="shared" si="49"/>
        <v>36.021999999999998</v>
      </c>
      <c r="AH32" s="71">
        <f t="shared" si="50"/>
        <v>-30.350000000000009</v>
      </c>
      <c r="AI32" s="69">
        <v>0</v>
      </c>
      <c r="AJ32" s="70">
        <v>0</v>
      </c>
      <c r="AK32" s="70">
        <v>0</v>
      </c>
      <c r="AL32" s="70">
        <f t="shared" si="24"/>
        <v>0</v>
      </c>
      <c r="AM32" s="71">
        <f t="shared" si="25"/>
        <v>0</v>
      </c>
      <c r="AN32" s="78">
        <f t="shared" si="7"/>
        <v>4.1211829745035199E-2</v>
      </c>
      <c r="AO32" s="79">
        <f t="shared" si="33"/>
        <v>4.9720040452194345E-3</v>
      </c>
      <c r="AP32" s="80">
        <f t="shared" si="34"/>
        <v>-8.5367179020754885E-2</v>
      </c>
      <c r="AQ32" s="78">
        <f t="shared" si="35"/>
        <v>0</v>
      </c>
      <c r="AR32" s="79">
        <f t="shared" si="36"/>
        <v>0</v>
      </c>
      <c r="AS32" s="80">
        <f t="shared" si="26"/>
        <v>0</v>
      </c>
      <c r="AT32" s="78">
        <f t="shared" si="11"/>
        <v>0</v>
      </c>
      <c r="AU32" s="79">
        <f t="shared" si="37"/>
        <v>0</v>
      </c>
      <c r="AV32" s="80">
        <f t="shared" si="51"/>
        <v>0</v>
      </c>
      <c r="AW32" s="69">
        <v>1563</v>
      </c>
      <c r="AX32" s="70">
        <v>695</v>
      </c>
      <c r="AY32" s="71">
        <v>1403</v>
      </c>
      <c r="AZ32" s="69">
        <v>29</v>
      </c>
      <c r="BA32" s="70">
        <v>29</v>
      </c>
      <c r="BB32" s="71">
        <v>29</v>
      </c>
      <c r="BC32" s="69">
        <v>45</v>
      </c>
      <c r="BD32" s="70">
        <v>42.5</v>
      </c>
      <c r="BE32" s="71">
        <v>40.950000000000003</v>
      </c>
      <c r="BF32" s="92">
        <f t="shared" si="52"/>
        <v>8.0632183908045985</v>
      </c>
      <c r="BG32" s="93">
        <f t="shared" si="53"/>
        <v>-0.91954022988505635</v>
      </c>
      <c r="BH32" s="94">
        <f t="shared" si="54"/>
        <v>7.4712643678162216E-2</v>
      </c>
      <c r="BI32" s="92">
        <f t="shared" si="55"/>
        <v>5.7102157102157101</v>
      </c>
      <c r="BJ32" s="93">
        <f t="shared" si="56"/>
        <v>-7.867317867317869E-2</v>
      </c>
      <c r="BK32" s="94">
        <f t="shared" si="57"/>
        <v>0.25923531805884803</v>
      </c>
      <c r="BL32" s="69">
        <v>80</v>
      </c>
      <c r="BM32" s="70">
        <v>80</v>
      </c>
      <c r="BN32" s="71">
        <v>80</v>
      </c>
      <c r="BO32" s="69">
        <v>8108</v>
      </c>
      <c r="BP32" s="70">
        <v>3869</v>
      </c>
      <c r="BQ32" s="71">
        <v>7944</v>
      </c>
      <c r="BR32" s="69">
        <f t="shared" si="38"/>
        <v>287.2643504531722</v>
      </c>
      <c r="BS32" s="70">
        <f t="shared" si="27"/>
        <v>102.54876091197832</v>
      </c>
      <c r="BT32" s="71">
        <f t="shared" si="58"/>
        <v>15.822375782714744</v>
      </c>
      <c r="BU32" s="69">
        <f t="shared" si="39"/>
        <v>1626.5345687811832</v>
      </c>
      <c r="BV32" s="70">
        <f t="shared" si="28"/>
        <v>668.32983429621845</v>
      </c>
      <c r="BW32" s="71">
        <f t="shared" si="59"/>
        <v>115.44248245024801</v>
      </c>
      <c r="BX32" s="69">
        <f t="shared" si="40"/>
        <v>5.6621525302922313</v>
      </c>
      <c r="BY32" s="70">
        <f t="shared" si="41"/>
        <v>0.47469251749632591</v>
      </c>
      <c r="BZ32" s="71">
        <f t="shared" si="42"/>
        <v>9.5246055472087754E-2</v>
      </c>
      <c r="CA32" s="101">
        <f t="shared" si="60"/>
        <v>0.54861878453038671</v>
      </c>
      <c r="CB32" s="102">
        <f t="shared" si="61"/>
        <v>-1.1325966850828761E-2</v>
      </c>
      <c r="CC32" s="140">
        <f t="shared" si="62"/>
        <v>1.1257673419275638E-2</v>
      </c>
      <c r="CD32" s="251"/>
      <c r="CE32" s="251"/>
      <c r="CF32" s="252"/>
    </row>
    <row r="33" spans="1:84" s="253" customFormat="1" ht="15" customHeight="1" x14ac:dyDescent="0.2">
      <c r="A33" s="235" t="s">
        <v>125</v>
      </c>
      <c r="B33" s="236" t="s">
        <v>128</v>
      </c>
      <c r="C33" s="93">
        <v>1421.453</v>
      </c>
      <c r="D33" s="93">
        <v>1360.12</v>
      </c>
      <c r="E33" s="93">
        <v>2229.3879999999999</v>
      </c>
      <c r="F33" s="92">
        <v>1594.328</v>
      </c>
      <c r="G33" s="93">
        <v>1411.4459999999999</v>
      </c>
      <c r="H33" s="94">
        <v>2617.12</v>
      </c>
      <c r="I33" s="154">
        <f t="shared" si="29"/>
        <v>0.85184783273216358</v>
      </c>
      <c r="J33" s="254">
        <f t="shared" si="43"/>
        <v>-3.9720903437558075E-2</v>
      </c>
      <c r="K33" s="155">
        <f t="shared" si="44"/>
        <v>-0.11178804139975507</v>
      </c>
      <c r="L33" s="92">
        <v>888.30600000000004</v>
      </c>
      <c r="M33" s="93">
        <v>870.15599999999995</v>
      </c>
      <c r="N33" s="93">
        <v>1794.1479999999999</v>
      </c>
      <c r="O33" s="98">
        <f t="shared" si="2"/>
        <v>0.68554288683743958</v>
      </c>
      <c r="P33" s="99">
        <f t="shared" si="45"/>
        <v>0.12837648193204998</v>
      </c>
      <c r="Q33" s="100">
        <f t="shared" si="46"/>
        <v>6.9043212035853174E-2</v>
      </c>
      <c r="R33" s="92">
        <v>628.40099999999995</v>
      </c>
      <c r="S33" s="93">
        <v>409.49799999999993</v>
      </c>
      <c r="T33" s="94">
        <v>620.28800000000001</v>
      </c>
      <c r="U33" s="101">
        <f t="shared" si="30"/>
        <v>0.23701167695787737</v>
      </c>
      <c r="V33" s="102">
        <f t="shared" si="31"/>
        <v>-0.15713620227399963</v>
      </c>
      <c r="W33" s="103">
        <f t="shared" si="47"/>
        <v>-5.3114902450757423E-2</v>
      </c>
      <c r="X33" s="92">
        <v>77.620999999999995</v>
      </c>
      <c r="Y33" s="93">
        <v>131.792</v>
      </c>
      <c r="Z33" s="94">
        <v>202.684</v>
      </c>
      <c r="AA33" s="101">
        <f t="shared" si="5"/>
        <v>7.7445436204683013E-2</v>
      </c>
      <c r="AB33" s="102">
        <f t="shared" si="32"/>
        <v>2.8759720341949624E-2</v>
      </c>
      <c r="AC33" s="103">
        <f t="shared" si="48"/>
        <v>-1.592830958509571E-2</v>
      </c>
      <c r="AD33" s="92">
        <v>411.84699999999998</v>
      </c>
      <c r="AE33" s="93">
        <v>376.77600000000001</v>
      </c>
      <c r="AF33" s="93">
        <v>587.99599999999998</v>
      </c>
      <c r="AG33" s="93">
        <f t="shared" si="49"/>
        <v>176.149</v>
      </c>
      <c r="AH33" s="94">
        <f t="shared" si="50"/>
        <v>211.21999999999997</v>
      </c>
      <c r="AI33" s="92">
        <v>0</v>
      </c>
      <c r="AJ33" s="93">
        <v>0</v>
      </c>
      <c r="AK33" s="93">
        <v>0</v>
      </c>
      <c r="AL33" s="93">
        <f t="shared" si="24"/>
        <v>0</v>
      </c>
      <c r="AM33" s="94">
        <f t="shared" si="25"/>
        <v>0</v>
      </c>
      <c r="AN33" s="101">
        <f t="shared" si="7"/>
        <v>0.26374771910497408</v>
      </c>
      <c r="AO33" s="102">
        <f t="shared" si="33"/>
        <v>-2.5988909541910465E-2</v>
      </c>
      <c r="AP33" s="103">
        <f t="shared" si="34"/>
        <v>-1.3269014712630256E-2</v>
      </c>
      <c r="AQ33" s="101">
        <f t="shared" si="35"/>
        <v>0</v>
      </c>
      <c r="AR33" s="102">
        <f t="shared" si="36"/>
        <v>0</v>
      </c>
      <c r="AS33" s="103">
        <f t="shared" si="26"/>
        <v>0</v>
      </c>
      <c r="AT33" s="101">
        <f t="shared" si="11"/>
        <v>0</v>
      </c>
      <c r="AU33" s="102">
        <f t="shared" si="37"/>
        <v>0</v>
      </c>
      <c r="AV33" s="103">
        <f t="shared" si="51"/>
        <v>0</v>
      </c>
      <c r="AW33" s="92">
        <v>1613</v>
      </c>
      <c r="AX33" s="93">
        <v>498</v>
      </c>
      <c r="AY33" s="94">
        <v>997</v>
      </c>
      <c r="AZ33" s="92">
        <v>31</v>
      </c>
      <c r="BA33" s="93">
        <v>26</v>
      </c>
      <c r="BB33" s="94">
        <v>28</v>
      </c>
      <c r="BC33" s="92">
        <v>50</v>
      </c>
      <c r="BD33" s="93">
        <v>35</v>
      </c>
      <c r="BE33" s="94">
        <v>36</v>
      </c>
      <c r="BF33" s="92">
        <f t="shared" si="52"/>
        <v>5.9345238095238093</v>
      </c>
      <c r="BG33" s="93">
        <f t="shared" si="53"/>
        <v>-2.7375192012288787</v>
      </c>
      <c r="BH33" s="94">
        <f t="shared" si="54"/>
        <v>-0.45009157509157482</v>
      </c>
      <c r="BI33" s="92">
        <f t="shared" si="55"/>
        <v>4.6157407407407405</v>
      </c>
      <c r="BJ33" s="93">
        <f t="shared" si="56"/>
        <v>-0.76092592592592556</v>
      </c>
      <c r="BK33" s="94">
        <f t="shared" si="57"/>
        <v>-0.1271164021164024</v>
      </c>
      <c r="BL33" s="92">
        <v>100</v>
      </c>
      <c r="BM33" s="93">
        <v>100</v>
      </c>
      <c r="BN33" s="94">
        <v>100</v>
      </c>
      <c r="BO33" s="92">
        <v>7686</v>
      </c>
      <c r="BP33" s="93">
        <v>3735</v>
      </c>
      <c r="BQ33" s="94">
        <v>7484</v>
      </c>
      <c r="BR33" s="92">
        <f t="shared" si="38"/>
        <v>349.69535008017101</v>
      </c>
      <c r="BS33" s="93">
        <f t="shared" si="27"/>
        <v>142.2626152376001</v>
      </c>
      <c r="BT33" s="94">
        <f t="shared" si="58"/>
        <v>-28.201838674849057</v>
      </c>
      <c r="BU33" s="92">
        <f t="shared" si="39"/>
        <v>2624.9949849548648</v>
      </c>
      <c r="BV33" s="93">
        <f t="shared" si="28"/>
        <v>1636.5709303981382</v>
      </c>
      <c r="BW33" s="94">
        <f t="shared" si="59"/>
        <v>-209.23393070778593</v>
      </c>
      <c r="BX33" s="92">
        <f t="shared" si="40"/>
        <v>7.506519558676028</v>
      </c>
      <c r="BY33" s="93">
        <f t="shared" si="41"/>
        <v>2.741485460721905</v>
      </c>
      <c r="BZ33" s="94">
        <f t="shared" si="42"/>
        <v>6.5195586760280477E-3</v>
      </c>
      <c r="CA33" s="101">
        <f t="shared" si="60"/>
        <v>0.41348066298342545</v>
      </c>
      <c r="CB33" s="102">
        <f t="shared" si="61"/>
        <v>-1.1160220994475112E-2</v>
      </c>
      <c r="CC33" s="140">
        <f t="shared" si="62"/>
        <v>-1.5193370165745845E-3</v>
      </c>
      <c r="CD33" s="251"/>
      <c r="CE33" s="251"/>
      <c r="CF33" s="252"/>
    </row>
    <row r="34" spans="1:84" s="253" customFormat="1" ht="15" customHeight="1" x14ac:dyDescent="0.2">
      <c r="A34" s="235" t="s">
        <v>129</v>
      </c>
      <c r="B34" s="236" t="s">
        <v>130</v>
      </c>
      <c r="C34" s="93">
        <v>866.38099999999997</v>
      </c>
      <c r="D34" s="93">
        <v>654.16899999999998</v>
      </c>
      <c r="E34" s="93">
        <v>1382.39</v>
      </c>
      <c r="F34" s="92">
        <v>913.86599999999999</v>
      </c>
      <c r="G34" s="93">
        <v>625.096</v>
      </c>
      <c r="H34" s="94">
        <v>1308.223</v>
      </c>
      <c r="I34" s="154">
        <f t="shared" si="29"/>
        <v>1.0566929338499631</v>
      </c>
      <c r="J34" s="254">
        <f t="shared" si="43"/>
        <v>0.10865350575000099</v>
      </c>
      <c r="K34" s="155">
        <f t="shared" si="44"/>
        <v>1.0183277733142759E-2</v>
      </c>
      <c r="L34" s="92">
        <v>745.44299999999998</v>
      </c>
      <c r="M34" s="93">
        <v>511.08600000000001</v>
      </c>
      <c r="N34" s="93">
        <v>1067.6320000000001</v>
      </c>
      <c r="O34" s="98">
        <f t="shared" si="2"/>
        <v>0.81609328073271914</v>
      </c>
      <c r="P34" s="99">
        <f t="shared" si="45"/>
        <v>3.905409437348073E-4</v>
      </c>
      <c r="Q34" s="100">
        <f t="shared" si="46"/>
        <v>-1.5187340618084688E-3</v>
      </c>
      <c r="R34" s="92">
        <v>130.29599999999999</v>
      </c>
      <c r="S34" s="93">
        <v>85.822999999999993</v>
      </c>
      <c r="T34" s="94">
        <v>163.3359999999999</v>
      </c>
      <c r="U34" s="101">
        <f t="shared" si="30"/>
        <v>0.12485333158031918</v>
      </c>
      <c r="V34" s="102">
        <f t="shared" si="31"/>
        <v>-1.7723370036766897E-2</v>
      </c>
      <c r="W34" s="103">
        <f t="shared" si="47"/>
        <v>-1.2442379798413047E-2</v>
      </c>
      <c r="X34" s="92">
        <v>38.127000000000002</v>
      </c>
      <c r="Y34" s="93">
        <v>28.187000000000001</v>
      </c>
      <c r="Z34" s="94">
        <v>77.254999999999995</v>
      </c>
      <c r="AA34" s="101">
        <f t="shared" si="5"/>
        <v>5.9053387686961625E-2</v>
      </c>
      <c r="AB34" s="102">
        <f t="shared" si="32"/>
        <v>1.7332829093032097E-2</v>
      </c>
      <c r="AC34" s="103">
        <f t="shared" si="48"/>
        <v>1.3961113860221412E-2</v>
      </c>
      <c r="AD34" s="92">
        <v>194.90899999999999</v>
      </c>
      <c r="AE34" s="93">
        <v>289.00099999999998</v>
      </c>
      <c r="AF34" s="93">
        <v>239.87</v>
      </c>
      <c r="AG34" s="93">
        <f t="shared" si="49"/>
        <v>44.961000000000013</v>
      </c>
      <c r="AH34" s="94">
        <f t="shared" si="50"/>
        <v>-49.130999999999972</v>
      </c>
      <c r="AI34" s="92">
        <v>0</v>
      </c>
      <c r="AJ34" s="93">
        <v>0</v>
      </c>
      <c r="AK34" s="93">
        <v>0</v>
      </c>
      <c r="AL34" s="93">
        <f t="shared" si="24"/>
        <v>0</v>
      </c>
      <c r="AM34" s="94">
        <f t="shared" si="25"/>
        <v>0</v>
      </c>
      <c r="AN34" s="101">
        <f t="shared" si="7"/>
        <v>0.17351832695549013</v>
      </c>
      <c r="AO34" s="102">
        <f t="shared" si="33"/>
        <v>-5.1450826338499456E-2</v>
      </c>
      <c r="AP34" s="103">
        <f t="shared" si="34"/>
        <v>-0.26826506540947975</v>
      </c>
      <c r="AQ34" s="101">
        <f t="shared" si="35"/>
        <v>0</v>
      </c>
      <c r="AR34" s="102">
        <f t="shared" si="36"/>
        <v>0</v>
      </c>
      <c r="AS34" s="103">
        <f t="shared" si="26"/>
        <v>0</v>
      </c>
      <c r="AT34" s="101">
        <f t="shared" si="11"/>
        <v>0</v>
      </c>
      <c r="AU34" s="102">
        <f t="shared" si="37"/>
        <v>0</v>
      </c>
      <c r="AV34" s="103">
        <f t="shared" si="51"/>
        <v>0</v>
      </c>
      <c r="AW34" s="92">
        <v>1150</v>
      </c>
      <c r="AX34" s="93">
        <v>542</v>
      </c>
      <c r="AY34" s="94">
        <v>985</v>
      </c>
      <c r="AZ34" s="92">
        <v>16</v>
      </c>
      <c r="BA34" s="93">
        <v>17</v>
      </c>
      <c r="BB34" s="94">
        <v>16</v>
      </c>
      <c r="BC34" s="92">
        <v>31</v>
      </c>
      <c r="BD34" s="93">
        <v>27</v>
      </c>
      <c r="BE34" s="94">
        <v>26</v>
      </c>
      <c r="BF34" s="92">
        <f t="shared" si="52"/>
        <v>10.260416666666666</v>
      </c>
      <c r="BG34" s="93">
        <f t="shared" si="53"/>
        <v>-1.71875</v>
      </c>
      <c r="BH34" s="94">
        <f t="shared" si="54"/>
        <v>-0.36703431372549034</v>
      </c>
      <c r="BI34" s="92">
        <f t="shared" si="55"/>
        <v>6.3141025641025648</v>
      </c>
      <c r="BJ34" s="93">
        <f t="shared" si="56"/>
        <v>0.13130686517783374</v>
      </c>
      <c r="BK34" s="94">
        <f t="shared" si="57"/>
        <v>-0.37725546058879278</v>
      </c>
      <c r="BL34" s="92">
        <v>60</v>
      </c>
      <c r="BM34" s="93">
        <v>60</v>
      </c>
      <c r="BN34" s="94">
        <v>60</v>
      </c>
      <c r="BO34" s="92">
        <v>5774</v>
      </c>
      <c r="BP34" s="93">
        <v>2766</v>
      </c>
      <c r="BQ34" s="94">
        <v>5528</v>
      </c>
      <c r="BR34" s="92">
        <f t="shared" si="38"/>
        <v>236.65394356005788</v>
      </c>
      <c r="BS34" s="93">
        <f t="shared" si="27"/>
        <v>78.381342243812639</v>
      </c>
      <c r="BT34" s="94">
        <f t="shared" si="58"/>
        <v>10.661174218047762</v>
      </c>
      <c r="BU34" s="92">
        <f t="shared" si="39"/>
        <v>1328.1451776649747</v>
      </c>
      <c r="BV34" s="93">
        <f t="shared" si="28"/>
        <v>533.47909070845287</v>
      </c>
      <c r="BW34" s="94">
        <f t="shared" si="59"/>
        <v>174.8315245284432</v>
      </c>
      <c r="BX34" s="92">
        <f t="shared" si="40"/>
        <v>5.6121827411167509</v>
      </c>
      <c r="BY34" s="93">
        <f t="shared" si="41"/>
        <v>0.5913131758993595</v>
      </c>
      <c r="BZ34" s="94">
        <f t="shared" si="42"/>
        <v>0.50886170790641838</v>
      </c>
      <c r="CA34" s="101">
        <f t="shared" si="60"/>
        <v>0.50902394106813997</v>
      </c>
      <c r="CB34" s="102">
        <f t="shared" si="61"/>
        <v>-2.2651933701657412E-2</v>
      </c>
      <c r="CC34" s="140">
        <f t="shared" si="62"/>
        <v>-3.198281154082272E-3</v>
      </c>
      <c r="CD34" s="251"/>
      <c r="CE34" s="251"/>
      <c r="CF34" s="252"/>
    </row>
    <row r="35" spans="1:84" s="253" customFormat="1" ht="15" customHeight="1" x14ac:dyDescent="0.2">
      <c r="A35" s="235" t="s">
        <v>129</v>
      </c>
      <c r="B35" s="236" t="s">
        <v>131</v>
      </c>
      <c r="C35" s="93">
        <v>4508.6289999999999</v>
      </c>
      <c r="D35" s="93">
        <v>3003.3009999999999</v>
      </c>
      <c r="E35" s="93">
        <v>6226.25</v>
      </c>
      <c r="F35" s="92">
        <v>4522.3599999999997</v>
      </c>
      <c r="G35" s="93">
        <v>3240.0819999999999</v>
      </c>
      <c r="H35" s="94">
        <v>6576.7120000000004</v>
      </c>
      <c r="I35" s="154">
        <f t="shared" si="29"/>
        <v>0.9467116699043534</v>
      </c>
      <c r="J35" s="254">
        <f t="shared" si="43"/>
        <v>-5.0252083534116809E-2</v>
      </c>
      <c r="K35" s="155">
        <f t="shared" si="44"/>
        <v>1.9790375937101978E-2</v>
      </c>
      <c r="L35" s="92">
        <v>2795.1239999999998</v>
      </c>
      <c r="M35" s="93">
        <v>2085.587</v>
      </c>
      <c r="N35" s="93">
        <v>4317.8230000000003</v>
      </c>
      <c r="O35" s="98">
        <f t="shared" si="2"/>
        <v>0.65653216987455132</v>
      </c>
      <c r="P35" s="99">
        <f t="shared" si="45"/>
        <v>3.8464612227658956E-2</v>
      </c>
      <c r="Q35" s="100">
        <f t="shared" si="46"/>
        <v>1.2848769269257931E-2</v>
      </c>
      <c r="R35" s="92">
        <v>1064.6239999999998</v>
      </c>
      <c r="S35" s="93">
        <v>624.66</v>
      </c>
      <c r="T35" s="94">
        <v>1177.9190000000001</v>
      </c>
      <c r="U35" s="101">
        <f t="shared" si="30"/>
        <v>0.1791045434253469</v>
      </c>
      <c r="V35" s="102">
        <f t="shared" si="31"/>
        <v>-5.6308824816013764E-2</v>
      </c>
      <c r="W35" s="103">
        <f t="shared" si="47"/>
        <v>-1.3686873582000436E-2</v>
      </c>
      <c r="X35" s="92">
        <v>662.61199999999997</v>
      </c>
      <c r="Y35" s="93">
        <v>529.83499999999992</v>
      </c>
      <c r="Z35" s="94">
        <v>1080.97</v>
      </c>
      <c r="AA35" s="101">
        <f t="shared" si="5"/>
        <v>0.16436328670010181</v>
      </c>
      <c r="AB35" s="102">
        <f t="shared" si="32"/>
        <v>1.7844212588354835E-2</v>
      </c>
      <c r="AC35" s="103">
        <f t="shared" si="48"/>
        <v>8.3810431274250474E-4</v>
      </c>
      <c r="AD35" s="92">
        <v>1383.6980000000001</v>
      </c>
      <c r="AE35" s="93">
        <v>1781.22</v>
      </c>
      <c r="AF35" s="93">
        <v>1824.0540000000001</v>
      </c>
      <c r="AG35" s="93">
        <f t="shared" si="49"/>
        <v>440.35599999999999</v>
      </c>
      <c r="AH35" s="94">
        <f t="shared" si="50"/>
        <v>42.83400000000006</v>
      </c>
      <c r="AI35" s="92">
        <v>0</v>
      </c>
      <c r="AJ35" s="93">
        <v>0</v>
      </c>
      <c r="AK35" s="93">
        <v>0</v>
      </c>
      <c r="AL35" s="93">
        <f t="shared" si="24"/>
        <v>0</v>
      </c>
      <c r="AM35" s="94">
        <f t="shared" si="25"/>
        <v>0</v>
      </c>
      <c r="AN35" s="101">
        <f t="shared" si="7"/>
        <v>0.29296189520176674</v>
      </c>
      <c r="AO35" s="102">
        <f t="shared" si="33"/>
        <v>-1.3938051544794161E-2</v>
      </c>
      <c r="AP35" s="103">
        <f t="shared" si="34"/>
        <v>-0.30012551095565809</v>
      </c>
      <c r="AQ35" s="101">
        <f t="shared" si="35"/>
        <v>0</v>
      </c>
      <c r="AR35" s="102">
        <f t="shared" si="36"/>
        <v>0</v>
      </c>
      <c r="AS35" s="103">
        <f t="shared" si="26"/>
        <v>0</v>
      </c>
      <c r="AT35" s="101">
        <f t="shared" si="11"/>
        <v>0</v>
      </c>
      <c r="AU35" s="102">
        <f t="shared" si="37"/>
        <v>0</v>
      </c>
      <c r="AV35" s="103">
        <f t="shared" si="51"/>
        <v>0</v>
      </c>
      <c r="AW35" s="92">
        <v>4260</v>
      </c>
      <c r="AX35" s="93">
        <v>1735</v>
      </c>
      <c r="AY35" s="94">
        <v>3572</v>
      </c>
      <c r="AZ35" s="92">
        <v>52.25</v>
      </c>
      <c r="BA35" s="93">
        <v>52.5</v>
      </c>
      <c r="BB35" s="94">
        <v>53</v>
      </c>
      <c r="BC35" s="92">
        <v>136.5</v>
      </c>
      <c r="BD35" s="93">
        <v>127.5</v>
      </c>
      <c r="BE35" s="94">
        <v>129</v>
      </c>
      <c r="BF35" s="92">
        <f t="shared" si="52"/>
        <v>11.232704402515722</v>
      </c>
      <c r="BG35" s="93">
        <f t="shared" si="53"/>
        <v>-2.3558123438957619</v>
      </c>
      <c r="BH35" s="94">
        <f t="shared" si="54"/>
        <v>0.21683138664270452</v>
      </c>
      <c r="BI35" s="92">
        <f t="shared" si="55"/>
        <v>4.6149870801033588</v>
      </c>
      <c r="BJ35" s="93">
        <f t="shared" si="56"/>
        <v>-0.58647812136184285</v>
      </c>
      <c r="BK35" s="94">
        <f t="shared" si="57"/>
        <v>7.9039367685058259E-2</v>
      </c>
      <c r="BL35" s="92">
        <v>277</v>
      </c>
      <c r="BM35" s="93">
        <v>267</v>
      </c>
      <c r="BN35" s="94">
        <v>267</v>
      </c>
      <c r="BO35" s="92">
        <v>26262</v>
      </c>
      <c r="BP35" s="93">
        <v>11673</v>
      </c>
      <c r="BQ35" s="94">
        <v>25404</v>
      </c>
      <c r="BR35" s="92">
        <f t="shared" si="38"/>
        <v>258.88490001574553</v>
      </c>
      <c r="BS35" s="93">
        <f t="shared" si="27"/>
        <v>86.683239822310156</v>
      </c>
      <c r="BT35" s="94">
        <f t="shared" si="58"/>
        <v>-18.68573306915124</v>
      </c>
      <c r="BU35" s="92">
        <f t="shared" si="39"/>
        <v>1841.1847704367301</v>
      </c>
      <c r="BV35" s="93">
        <f t="shared" si="28"/>
        <v>779.59791597663616</v>
      </c>
      <c r="BW35" s="94">
        <f t="shared" si="59"/>
        <v>-26.297650312549422</v>
      </c>
      <c r="BX35" s="92">
        <f t="shared" si="40"/>
        <v>7.1119820828667413</v>
      </c>
      <c r="BY35" s="93">
        <f t="shared" si="41"/>
        <v>0.94719335047237507</v>
      </c>
      <c r="BZ35" s="94">
        <f t="shared" si="42"/>
        <v>0.38402819237682806</v>
      </c>
      <c r="CA35" s="101">
        <f t="shared" si="60"/>
        <v>0.52566888074989138</v>
      </c>
      <c r="CB35" s="102">
        <f t="shared" si="61"/>
        <v>1.8641058331632099E-3</v>
      </c>
      <c r="CC35" s="140">
        <f t="shared" si="62"/>
        <v>3.990109048771906E-2</v>
      </c>
      <c r="CD35" s="251"/>
      <c r="CE35" s="251"/>
      <c r="CF35" s="252"/>
    </row>
    <row r="36" spans="1:84" s="253" customFormat="1" ht="15" customHeight="1" x14ac:dyDescent="0.2">
      <c r="A36" s="235" t="s">
        <v>132</v>
      </c>
      <c r="B36" s="236" t="s">
        <v>133</v>
      </c>
      <c r="C36" s="93">
        <v>2804.471</v>
      </c>
      <c r="D36" s="93">
        <v>2243.8270000000002</v>
      </c>
      <c r="E36" s="93">
        <v>2367.319</v>
      </c>
      <c r="F36" s="92">
        <v>2690.65</v>
      </c>
      <c r="G36" s="93">
        <v>2144.0250000000001</v>
      </c>
      <c r="H36" s="94">
        <v>2300.9259999999999</v>
      </c>
      <c r="I36" s="154">
        <f t="shared" si="29"/>
        <v>1.028854904503665</v>
      </c>
      <c r="J36" s="254">
        <f t="shared" si="43"/>
        <v>-1.3447513127762267E-2</v>
      </c>
      <c r="K36" s="155">
        <f t="shared" si="44"/>
        <v>-1.7693993013854659E-2</v>
      </c>
      <c r="L36" s="92">
        <v>1797.9870000000001</v>
      </c>
      <c r="M36" s="93">
        <v>1043.057</v>
      </c>
      <c r="N36" s="93">
        <v>1702.297</v>
      </c>
      <c r="O36" s="98">
        <f t="shared" si="2"/>
        <v>0.73983126793299747</v>
      </c>
      <c r="P36" s="99">
        <f t="shared" si="45"/>
        <v>7.1596083126352239E-2</v>
      </c>
      <c r="Q36" s="100">
        <f t="shared" si="46"/>
        <v>0.25333647426221473</v>
      </c>
      <c r="R36" s="92">
        <v>577.1</v>
      </c>
      <c r="S36" s="93">
        <v>779.02400000000011</v>
      </c>
      <c r="T36" s="94">
        <v>328.16399999999993</v>
      </c>
      <c r="U36" s="101">
        <f t="shared" si="30"/>
        <v>0.14262257890953467</v>
      </c>
      <c r="V36" s="102">
        <f t="shared" si="31"/>
        <v>-7.1860910210194778E-2</v>
      </c>
      <c r="W36" s="103">
        <f t="shared" si="47"/>
        <v>-0.22072393057612899</v>
      </c>
      <c r="X36" s="92">
        <v>315.56299999999999</v>
      </c>
      <c r="Y36" s="93">
        <v>321.94400000000002</v>
      </c>
      <c r="Z36" s="94">
        <v>270.46499999999997</v>
      </c>
      <c r="AA36" s="101">
        <f t="shared" si="5"/>
        <v>0.1175461531574679</v>
      </c>
      <c r="AB36" s="102">
        <f t="shared" si="32"/>
        <v>2.6482708384258091E-4</v>
      </c>
      <c r="AC36" s="103">
        <f t="shared" si="48"/>
        <v>-3.2612543686085696E-2</v>
      </c>
      <c r="AD36" s="92">
        <v>1366.86</v>
      </c>
      <c r="AE36" s="93">
        <v>1301.9659999999999</v>
      </c>
      <c r="AF36" s="93">
        <v>1823.5719999999999</v>
      </c>
      <c r="AG36" s="93">
        <f t="shared" si="49"/>
        <v>456.71199999999999</v>
      </c>
      <c r="AH36" s="94">
        <f t="shared" si="50"/>
        <v>521.60599999999999</v>
      </c>
      <c r="AI36" s="92">
        <v>511.91899999999998</v>
      </c>
      <c r="AJ36" s="93">
        <v>253.709</v>
      </c>
      <c r="AK36" s="93">
        <v>652.05499999999995</v>
      </c>
      <c r="AL36" s="93">
        <f t="shared" si="24"/>
        <v>140.13599999999997</v>
      </c>
      <c r="AM36" s="94">
        <f t="shared" si="25"/>
        <v>398.34599999999995</v>
      </c>
      <c r="AN36" s="101">
        <f t="shared" si="7"/>
        <v>0.77031105651583076</v>
      </c>
      <c r="AO36" s="102">
        <f t="shared" si="33"/>
        <v>0.2829250218590274</v>
      </c>
      <c r="AP36" s="103">
        <f t="shared" si="34"/>
        <v>0.19006757072124869</v>
      </c>
      <c r="AQ36" s="101">
        <f t="shared" si="35"/>
        <v>0.27544027653222908</v>
      </c>
      <c r="AR36" s="102">
        <f t="shared" si="36"/>
        <v>9.2903534308829389E-2</v>
      </c>
      <c r="AS36" s="103">
        <f t="shared" si="26"/>
        <v>0.16237050778446022</v>
      </c>
      <c r="AT36" s="101">
        <f t="shared" si="11"/>
        <v>0.28338807940802963</v>
      </c>
      <c r="AU36" s="102">
        <f t="shared" si="37"/>
        <v>9.3129591682015483E-2</v>
      </c>
      <c r="AV36" s="103">
        <f t="shared" si="51"/>
        <v>0.16505503758249121</v>
      </c>
      <c r="AW36" s="92">
        <v>3126</v>
      </c>
      <c r="AX36" s="93">
        <v>973</v>
      </c>
      <c r="AY36" s="94">
        <v>1145</v>
      </c>
      <c r="AZ36" s="92">
        <v>49</v>
      </c>
      <c r="BA36" s="93">
        <v>53</v>
      </c>
      <c r="BB36" s="94">
        <v>49</v>
      </c>
      <c r="BC36" s="92">
        <v>69</v>
      </c>
      <c r="BD36" s="93">
        <v>69</v>
      </c>
      <c r="BE36" s="94">
        <v>66</v>
      </c>
      <c r="BF36" s="92">
        <f t="shared" si="52"/>
        <v>3.8945578231292521</v>
      </c>
      <c r="BG36" s="93">
        <f t="shared" si="53"/>
        <v>-6.7380952380952372</v>
      </c>
      <c r="BH36" s="94">
        <f t="shared" si="54"/>
        <v>-2.22493903221666</v>
      </c>
      <c r="BI36" s="92">
        <f t="shared" si="55"/>
        <v>2.8914141414141414</v>
      </c>
      <c r="BJ36" s="93">
        <f t="shared" si="56"/>
        <v>-4.6593104962670182</v>
      </c>
      <c r="BK36" s="94">
        <f t="shared" si="57"/>
        <v>-1.8090689503732977</v>
      </c>
      <c r="BL36" s="92">
        <v>151</v>
      </c>
      <c r="BM36" s="93">
        <v>153</v>
      </c>
      <c r="BN36" s="94">
        <v>137</v>
      </c>
      <c r="BO36" s="92">
        <v>13301</v>
      </c>
      <c r="BP36" s="93">
        <v>5054</v>
      </c>
      <c r="BQ36" s="94">
        <v>5342</v>
      </c>
      <c r="BR36" s="92">
        <f t="shared" si="38"/>
        <v>430.72369898914263</v>
      </c>
      <c r="BS36" s="93">
        <f t="shared" si="27"/>
        <v>228.43439743286868</v>
      </c>
      <c r="BT36" s="94">
        <f t="shared" si="58"/>
        <v>6.5003115732344554</v>
      </c>
      <c r="BU36" s="92">
        <f t="shared" si="39"/>
        <v>2009.5423580786025</v>
      </c>
      <c r="BV36" s="93">
        <f t="shared" si="28"/>
        <v>1148.8097924995877</v>
      </c>
      <c r="BW36" s="94">
        <f t="shared" si="59"/>
        <v>-193.9776830313665</v>
      </c>
      <c r="BX36" s="92">
        <f t="shared" si="40"/>
        <v>4.6655021834061134</v>
      </c>
      <c r="BY36" s="93">
        <f t="shared" si="41"/>
        <v>0.41054377009837228</v>
      </c>
      <c r="BZ36" s="94">
        <f t="shared" si="42"/>
        <v>-0.528742420910433</v>
      </c>
      <c r="CA36" s="101">
        <f t="shared" si="60"/>
        <v>0.2154292858007017</v>
      </c>
      <c r="CB36" s="102">
        <f t="shared" si="61"/>
        <v>-0.27123420986356234</v>
      </c>
      <c r="CC36" s="140">
        <f t="shared" si="62"/>
        <v>-0.15160048907221046</v>
      </c>
      <c r="CD36" s="251"/>
      <c r="CE36" s="251"/>
      <c r="CF36" s="252"/>
    </row>
    <row r="37" spans="1:84" s="253" customFormat="1" ht="15" customHeight="1" x14ac:dyDescent="0.2">
      <c r="A37" s="235" t="s">
        <v>134</v>
      </c>
      <c r="B37" s="236" t="s">
        <v>135</v>
      </c>
      <c r="C37" s="93">
        <v>1273.7370000000001</v>
      </c>
      <c r="D37" s="93">
        <v>873.03300000000002</v>
      </c>
      <c r="E37" s="93">
        <v>1795.579</v>
      </c>
      <c r="F37" s="92">
        <v>1119.1990000000001</v>
      </c>
      <c r="G37" s="93">
        <v>817.81700000000001</v>
      </c>
      <c r="H37" s="94">
        <v>1749.7719999999999</v>
      </c>
      <c r="I37" s="154">
        <f t="shared" si="29"/>
        <v>1.026178839300206</v>
      </c>
      <c r="J37" s="254">
        <f t="shared" si="43"/>
        <v>-0.11190026906211381</v>
      </c>
      <c r="K37" s="155">
        <f t="shared" si="44"/>
        <v>-4.133748770204515E-2</v>
      </c>
      <c r="L37" s="92">
        <v>857.26700000000005</v>
      </c>
      <c r="M37" s="93">
        <v>699.28800000000001</v>
      </c>
      <c r="N37" s="93">
        <v>1436.2660000000001</v>
      </c>
      <c r="O37" s="98">
        <f t="shared" si="2"/>
        <v>0.82083037104262735</v>
      </c>
      <c r="P37" s="99">
        <f t="shared" si="45"/>
        <v>5.4865605169891585E-2</v>
      </c>
      <c r="Q37" s="100">
        <f t="shared" si="46"/>
        <v>-3.4236226986027019E-2</v>
      </c>
      <c r="R37" s="92">
        <v>227.09100000000001</v>
      </c>
      <c r="S37" s="93">
        <v>88.914000000000001</v>
      </c>
      <c r="T37" s="94">
        <v>259.28299999999984</v>
      </c>
      <c r="U37" s="101">
        <f t="shared" si="30"/>
        <v>0.14818102015576878</v>
      </c>
      <c r="V37" s="102">
        <f t="shared" si="31"/>
        <v>-5.4723914534129975E-2</v>
      </c>
      <c r="W37" s="103">
        <f t="shared" si="47"/>
        <v>3.9459875938908526E-2</v>
      </c>
      <c r="X37" s="92">
        <v>34.841000000000001</v>
      </c>
      <c r="Y37" s="93">
        <v>29.614999999999998</v>
      </c>
      <c r="Z37" s="94">
        <v>54.222999999999999</v>
      </c>
      <c r="AA37" s="101">
        <f t="shared" si="5"/>
        <v>3.0988608801603867E-2</v>
      </c>
      <c r="AB37" s="102">
        <f t="shared" si="32"/>
        <v>-1.4169063576160296E-4</v>
      </c>
      <c r="AC37" s="103">
        <f t="shared" si="48"/>
        <v>-5.2236489528815488E-3</v>
      </c>
      <c r="AD37" s="92">
        <v>1429.6759999999999</v>
      </c>
      <c r="AE37" s="93">
        <v>1384.34</v>
      </c>
      <c r="AF37" s="93">
        <v>1381.21</v>
      </c>
      <c r="AG37" s="93">
        <f t="shared" si="49"/>
        <v>-48.465999999999894</v>
      </c>
      <c r="AH37" s="94">
        <f t="shared" si="50"/>
        <v>-3.1299999999998818</v>
      </c>
      <c r="AI37" s="92">
        <v>207.86199999999999</v>
      </c>
      <c r="AJ37" s="93">
        <v>196.22399999999999</v>
      </c>
      <c r="AK37" s="93">
        <v>209.018</v>
      </c>
      <c r="AL37" s="93">
        <f t="shared" si="24"/>
        <v>1.1560000000000059</v>
      </c>
      <c r="AM37" s="94">
        <f t="shared" si="25"/>
        <v>12.794000000000011</v>
      </c>
      <c r="AN37" s="101">
        <f t="shared" si="7"/>
        <v>0.76922819881497839</v>
      </c>
      <c r="AO37" s="102">
        <f t="shared" si="33"/>
        <v>-0.35319817334819181</v>
      </c>
      <c r="AP37" s="103">
        <f t="shared" si="34"/>
        <v>-0.81643923872747404</v>
      </c>
      <c r="AQ37" s="101">
        <f t="shared" si="35"/>
        <v>0.11640701968557218</v>
      </c>
      <c r="AR37" s="102">
        <f t="shared" si="36"/>
        <v>-4.6783654684411563E-2</v>
      </c>
      <c r="AS37" s="103">
        <f t="shared" si="26"/>
        <v>-0.10835424363437104</v>
      </c>
      <c r="AT37" s="101">
        <f t="shared" si="11"/>
        <v>0.11945442034733669</v>
      </c>
      <c r="AU37" s="102">
        <f t="shared" si="37"/>
        <v>-6.6269476832700097E-2</v>
      </c>
      <c r="AV37" s="103">
        <f t="shared" si="51"/>
        <v>-0.12048189792435487</v>
      </c>
      <c r="AW37" s="92">
        <v>1556</v>
      </c>
      <c r="AX37" s="93">
        <v>695</v>
      </c>
      <c r="AY37" s="94">
        <v>1329</v>
      </c>
      <c r="AZ37" s="92">
        <v>27</v>
      </c>
      <c r="BA37" s="93">
        <v>25</v>
      </c>
      <c r="BB37" s="94">
        <v>25</v>
      </c>
      <c r="BC37" s="92">
        <v>47</v>
      </c>
      <c r="BD37" s="93">
        <v>49</v>
      </c>
      <c r="BE37" s="94">
        <v>49</v>
      </c>
      <c r="BF37" s="92">
        <f t="shared" si="52"/>
        <v>8.86</v>
      </c>
      <c r="BG37" s="93">
        <f t="shared" si="53"/>
        <v>-0.74493827160493886</v>
      </c>
      <c r="BH37" s="94">
        <f t="shared" si="54"/>
        <v>-0.40666666666666806</v>
      </c>
      <c r="BI37" s="92">
        <f t="shared" si="55"/>
        <v>4.5204081632653059</v>
      </c>
      <c r="BJ37" s="93">
        <f t="shared" si="56"/>
        <v>-0.99732233318859453</v>
      </c>
      <c r="BK37" s="94">
        <f t="shared" si="57"/>
        <v>-0.2074829931972797</v>
      </c>
      <c r="BL37" s="92">
        <v>103</v>
      </c>
      <c r="BM37" s="93">
        <v>93</v>
      </c>
      <c r="BN37" s="94">
        <v>93</v>
      </c>
      <c r="BO37" s="92">
        <v>11135</v>
      </c>
      <c r="BP37" s="93">
        <v>5139</v>
      </c>
      <c r="BQ37" s="94">
        <v>10326</v>
      </c>
      <c r="BR37" s="92">
        <f t="shared" si="38"/>
        <v>169.45303118342048</v>
      </c>
      <c r="BS37" s="93">
        <f t="shared" si="27"/>
        <v>68.941221574080558</v>
      </c>
      <c r="BT37" s="94">
        <f t="shared" si="58"/>
        <v>10.313704466160317</v>
      </c>
      <c r="BU37" s="92">
        <f t="shared" si="39"/>
        <v>1316.6079759217457</v>
      </c>
      <c r="BV37" s="93">
        <f t="shared" si="28"/>
        <v>597.32841293974059</v>
      </c>
      <c r="BW37" s="94">
        <f t="shared" si="59"/>
        <v>139.89286800807668</v>
      </c>
      <c r="BX37" s="92">
        <f t="shared" si="40"/>
        <v>7.7697516930022577</v>
      </c>
      <c r="BY37" s="93">
        <f t="shared" si="41"/>
        <v>0.61358202719248922</v>
      </c>
      <c r="BZ37" s="94">
        <f t="shared" si="42"/>
        <v>0.37550708868571103</v>
      </c>
      <c r="CA37" s="101">
        <f t="shared" si="60"/>
        <v>0.61343788985920511</v>
      </c>
      <c r="CB37" s="102">
        <f t="shared" si="61"/>
        <v>1.61627731934324E-2</v>
      </c>
      <c r="CC37" s="140">
        <f t="shared" si="62"/>
        <v>-5.4060476445083605E-4</v>
      </c>
      <c r="CD37" s="251"/>
      <c r="CE37" s="251"/>
      <c r="CF37" s="252"/>
    </row>
    <row r="38" spans="1:84" s="253" customFormat="1" ht="15" customHeight="1" x14ac:dyDescent="0.2">
      <c r="A38" s="235" t="s">
        <v>134</v>
      </c>
      <c r="B38" s="236" t="s">
        <v>136</v>
      </c>
      <c r="C38" s="93">
        <v>338.90264000000002</v>
      </c>
      <c r="D38" s="93">
        <v>238.69300000000001</v>
      </c>
      <c r="E38" s="93">
        <v>499.67899999999997</v>
      </c>
      <c r="F38" s="92">
        <v>333.91795999999994</v>
      </c>
      <c r="G38" s="93">
        <v>226.37100000000001</v>
      </c>
      <c r="H38" s="94">
        <v>485.07</v>
      </c>
      <c r="I38" s="154">
        <f t="shared" si="29"/>
        <v>1.0301173026573485</v>
      </c>
      <c r="J38" s="254">
        <f t="shared" si="43"/>
        <v>1.5189444329512192E-2</v>
      </c>
      <c r="K38" s="155">
        <f t="shared" si="44"/>
        <v>-2.431546479077884E-2</v>
      </c>
      <c r="L38" s="92">
        <v>235.49799999999999</v>
      </c>
      <c r="M38" s="93">
        <v>151.417</v>
      </c>
      <c r="N38" s="93">
        <v>341.59399999999999</v>
      </c>
      <c r="O38" s="98">
        <f t="shared" si="2"/>
        <v>0.70421588636691612</v>
      </c>
      <c r="P38" s="99">
        <f t="shared" si="45"/>
        <v>-1.0411773741297869E-3</v>
      </c>
      <c r="Q38" s="100">
        <f t="shared" si="46"/>
        <v>3.5327203629286319E-2</v>
      </c>
      <c r="R38" s="92">
        <v>85.126179999999948</v>
      </c>
      <c r="S38" s="93">
        <v>69.234000000000009</v>
      </c>
      <c r="T38" s="94">
        <v>132.35900000000001</v>
      </c>
      <c r="U38" s="101">
        <f t="shared" si="30"/>
        <v>0.27286577195044015</v>
      </c>
      <c r="V38" s="102">
        <f t="shared" si="31"/>
        <v>1.7934351070892474E-2</v>
      </c>
      <c r="W38" s="103">
        <f t="shared" si="47"/>
        <v>-3.2977290986066776E-2</v>
      </c>
      <c r="X38" s="92">
        <v>13.29378</v>
      </c>
      <c r="Y38" s="93">
        <v>5.72</v>
      </c>
      <c r="Z38" s="94">
        <v>11.117000000000001</v>
      </c>
      <c r="AA38" s="101">
        <f t="shared" si="5"/>
        <v>2.2918341682643745E-2</v>
      </c>
      <c r="AB38" s="102">
        <f t="shared" si="32"/>
        <v>-1.6893173696762628E-2</v>
      </c>
      <c r="AC38" s="103">
        <f t="shared" si="48"/>
        <v>-2.3499126432195462E-3</v>
      </c>
      <c r="AD38" s="92">
        <v>695.72639000000004</v>
      </c>
      <c r="AE38" s="93">
        <v>605.50900000000001</v>
      </c>
      <c r="AF38" s="93">
        <v>571.34699999999998</v>
      </c>
      <c r="AG38" s="93">
        <f t="shared" si="49"/>
        <v>-124.37939000000006</v>
      </c>
      <c r="AH38" s="94">
        <f t="shared" si="50"/>
        <v>-34.162000000000035</v>
      </c>
      <c r="AI38" s="92">
        <v>46.470999999999997</v>
      </c>
      <c r="AJ38" s="93">
        <v>8.8919999999999995</v>
      </c>
      <c r="AK38" s="93">
        <v>2.21</v>
      </c>
      <c r="AL38" s="93">
        <f t="shared" si="24"/>
        <v>-44.260999999999996</v>
      </c>
      <c r="AM38" s="94">
        <f t="shared" si="25"/>
        <v>-6.6819999999999995</v>
      </c>
      <c r="AN38" s="101">
        <f t="shared" si="7"/>
        <v>1.1434280808278916</v>
      </c>
      <c r="AO38" s="102">
        <f t="shared" si="33"/>
        <v>-0.90945173739954965</v>
      </c>
      <c r="AP38" s="103">
        <f t="shared" si="34"/>
        <v>-1.3933409069513898</v>
      </c>
      <c r="AQ38" s="101">
        <f t="shared" si="35"/>
        <v>4.4228394629352045E-3</v>
      </c>
      <c r="AR38" s="102">
        <f t="shared" si="36"/>
        <v>-0.13269913751546777</v>
      </c>
      <c r="AS38" s="103">
        <f t="shared" si="26"/>
        <v>-3.2830033474268647E-2</v>
      </c>
      <c r="AT38" s="101">
        <f t="shared" si="11"/>
        <v>4.5560434576452881E-3</v>
      </c>
      <c r="AU38" s="102">
        <f t="shared" si="37"/>
        <v>-0.13461287096672411</v>
      </c>
      <c r="AV38" s="103">
        <f t="shared" si="51"/>
        <v>-3.4724606448924014E-2</v>
      </c>
      <c r="AW38" s="92">
        <v>313</v>
      </c>
      <c r="AX38" s="93">
        <v>172</v>
      </c>
      <c r="AY38" s="94">
        <v>328</v>
      </c>
      <c r="AZ38" s="92">
        <v>10.5</v>
      </c>
      <c r="BA38" s="93">
        <v>14</v>
      </c>
      <c r="BB38" s="94">
        <v>13</v>
      </c>
      <c r="BC38" s="92">
        <v>12.58</v>
      </c>
      <c r="BD38" s="93">
        <v>11</v>
      </c>
      <c r="BE38" s="94">
        <v>12</v>
      </c>
      <c r="BF38" s="92">
        <f t="shared" si="52"/>
        <v>4.2051282051282053</v>
      </c>
      <c r="BG38" s="93">
        <f t="shared" si="53"/>
        <v>-0.76312576312576308</v>
      </c>
      <c r="BH38" s="94">
        <f t="shared" si="54"/>
        <v>0.1098901098901095</v>
      </c>
      <c r="BI38" s="92">
        <f t="shared" si="55"/>
        <v>4.5555555555555554</v>
      </c>
      <c r="BJ38" s="93">
        <f t="shared" si="56"/>
        <v>0.40876170287934954</v>
      </c>
      <c r="BK38" s="94">
        <f t="shared" si="57"/>
        <v>-0.65656565656565657</v>
      </c>
      <c r="BL38" s="92">
        <v>40</v>
      </c>
      <c r="BM38" s="93">
        <v>40</v>
      </c>
      <c r="BN38" s="94">
        <v>40</v>
      </c>
      <c r="BO38" s="92">
        <v>1557</v>
      </c>
      <c r="BP38" s="93">
        <v>1252</v>
      </c>
      <c r="BQ38" s="94">
        <v>1595</v>
      </c>
      <c r="BR38" s="92">
        <f t="shared" si="38"/>
        <v>304.11912225705328</v>
      </c>
      <c r="BS38" s="93">
        <f t="shared" si="27"/>
        <v>89.656720201818871</v>
      </c>
      <c r="BT38" s="94">
        <f t="shared" si="58"/>
        <v>123.31161426983283</v>
      </c>
      <c r="BU38" s="92">
        <f t="shared" si="39"/>
        <v>1478.8719512195121</v>
      </c>
      <c r="BV38" s="93">
        <f t="shared" si="28"/>
        <v>412.04140808852185</v>
      </c>
      <c r="BW38" s="94">
        <f t="shared" si="59"/>
        <v>162.76148610323298</v>
      </c>
      <c r="BX38" s="92">
        <f t="shared" si="40"/>
        <v>4.8628048780487809</v>
      </c>
      <c r="BY38" s="93">
        <f t="shared" si="41"/>
        <v>-0.11163601651990884</v>
      </c>
      <c r="BZ38" s="94">
        <f t="shared" si="42"/>
        <v>-2.4162648893930792</v>
      </c>
      <c r="CA38" s="101">
        <f t="shared" si="60"/>
        <v>0.22030386740331492</v>
      </c>
      <c r="CB38" s="102">
        <f t="shared" si="61"/>
        <v>5.2486187845303955E-3</v>
      </c>
      <c r="CC38" s="140">
        <f t="shared" si="62"/>
        <v>-0.12747391037446287</v>
      </c>
      <c r="CD38" s="251"/>
      <c r="CE38" s="251"/>
      <c r="CF38" s="252"/>
    </row>
    <row r="39" spans="1:84" s="253" customFormat="1" ht="15" customHeight="1" x14ac:dyDescent="0.2">
      <c r="A39" s="235" t="s">
        <v>134</v>
      </c>
      <c r="B39" s="236" t="s">
        <v>137</v>
      </c>
      <c r="C39" s="93">
        <v>1896.9496200000001</v>
      </c>
      <c r="D39" s="93">
        <v>1221.7857799999999</v>
      </c>
      <c r="E39" s="93">
        <v>2590.8963400000002</v>
      </c>
      <c r="F39" s="92">
        <v>1889.8019999999999</v>
      </c>
      <c r="G39" s="93">
        <v>1248.9796299999998</v>
      </c>
      <c r="H39" s="94">
        <v>2517.7980499999999</v>
      </c>
      <c r="I39" s="154">
        <f t="shared" si="29"/>
        <v>1.0290326263458662</v>
      </c>
      <c r="J39" s="254">
        <f t="shared" si="43"/>
        <v>2.5250420590977596E-2</v>
      </c>
      <c r="K39" s="155">
        <f t="shared" si="44"/>
        <v>5.0805479438754464E-2</v>
      </c>
      <c r="L39" s="92">
        <v>1342.99865</v>
      </c>
      <c r="M39" s="93">
        <v>950.28362000000004</v>
      </c>
      <c r="N39" s="93">
        <v>1964.50983</v>
      </c>
      <c r="O39" s="98">
        <f t="shared" si="2"/>
        <v>0.78024916652866583</v>
      </c>
      <c r="P39" s="99">
        <f t="shared" si="45"/>
        <v>6.9593420582794163E-2</v>
      </c>
      <c r="Q39" s="100">
        <f t="shared" si="46"/>
        <v>1.9401193371569425E-2</v>
      </c>
      <c r="R39" s="92">
        <v>346.27780999999993</v>
      </c>
      <c r="S39" s="93">
        <v>202.55158999999978</v>
      </c>
      <c r="T39" s="94">
        <v>346.77096999999992</v>
      </c>
      <c r="U39" s="101">
        <f t="shared" si="30"/>
        <v>0.13772787297217898</v>
      </c>
      <c r="V39" s="102">
        <f t="shared" si="31"/>
        <v>-4.55070955589158E-2</v>
      </c>
      <c r="W39" s="103">
        <f t="shared" si="47"/>
        <v>-2.44457807326455E-2</v>
      </c>
      <c r="X39" s="92">
        <v>200.52553999999998</v>
      </c>
      <c r="Y39" s="93">
        <v>96.144419999999997</v>
      </c>
      <c r="Z39" s="94">
        <v>206.51724999999999</v>
      </c>
      <c r="AA39" s="101">
        <f t="shared" si="5"/>
        <v>8.2022960499155209E-2</v>
      </c>
      <c r="AB39" s="102">
        <f t="shared" si="32"/>
        <v>-2.4086325023878419E-2</v>
      </c>
      <c r="AC39" s="103">
        <f t="shared" si="48"/>
        <v>5.044587361076075E-3</v>
      </c>
      <c r="AD39" s="92">
        <v>805.49500999999987</v>
      </c>
      <c r="AE39" s="93">
        <v>1158.9892399999999</v>
      </c>
      <c r="AF39" s="93">
        <v>1083.9825000000001</v>
      </c>
      <c r="AG39" s="93">
        <f t="shared" si="49"/>
        <v>278.48749000000021</v>
      </c>
      <c r="AH39" s="94">
        <f t="shared" si="50"/>
        <v>-75.006739999999809</v>
      </c>
      <c r="AI39" s="92">
        <v>134.17315999999997</v>
      </c>
      <c r="AJ39" s="93">
        <v>232.10478000000001</v>
      </c>
      <c r="AK39" s="93">
        <v>183.27218999999999</v>
      </c>
      <c r="AL39" s="93">
        <f t="shared" si="24"/>
        <v>49.099030000000027</v>
      </c>
      <c r="AM39" s="94">
        <f t="shared" si="25"/>
        <v>-48.83259000000001</v>
      </c>
      <c r="AN39" s="101">
        <f t="shared" si="7"/>
        <v>0.41838126954936372</v>
      </c>
      <c r="AO39" s="102">
        <f t="shared" si="33"/>
        <v>-6.2451947001189723E-3</v>
      </c>
      <c r="AP39" s="103">
        <f t="shared" si="34"/>
        <v>-0.5302213897482424</v>
      </c>
      <c r="AQ39" s="101">
        <f t="shared" si="35"/>
        <v>7.073698286207776E-2</v>
      </c>
      <c r="AR39" s="102">
        <f t="shared" si="36"/>
        <v>5.9742019743042052E-6</v>
      </c>
      <c r="AS39" s="103">
        <f t="shared" si="26"/>
        <v>-0.11923476488571484</v>
      </c>
      <c r="AT39" s="101">
        <f t="shared" si="11"/>
        <v>7.2790663254346397E-2</v>
      </c>
      <c r="AU39" s="102">
        <f t="shared" si="37"/>
        <v>1.7921353662396083E-3</v>
      </c>
      <c r="AV39" s="103">
        <f t="shared" si="51"/>
        <v>-0.11304485753793429</v>
      </c>
      <c r="AW39" s="92">
        <v>1414</v>
      </c>
      <c r="AX39" s="93">
        <v>487</v>
      </c>
      <c r="AY39" s="94">
        <v>1067</v>
      </c>
      <c r="AZ39" s="92">
        <v>30.4</v>
      </c>
      <c r="BA39" s="93">
        <v>31</v>
      </c>
      <c r="BB39" s="94">
        <v>31</v>
      </c>
      <c r="BC39" s="92">
        <v>48.85</v>
      </c>
      <c r="BD39" s="93">
        <v>49</v>
      </c>
      <c r="BE39" s="94">
        <v>51</v>
      </c>
      <c r="BF39" s="92">
        <f t="shared" si="52"/>
        <v>5.7365591397849469</v>
      </c>
      <c r="BG39" s="93">
        <f t="shared" si="53"/>
        <v>-2.0156338426711935</v>
      </c>
      <c r="BH39" s="94">
        <f t="shared" si="54"/>
        <v>0.50000000000000089</v>
      </c>
      <c r="BI39" s="92">
        <f t="shared" si="55"/>
        <v>3.4869281045751634</v>
      </c>
      <c r="BJ39" s="93">
        <f t="shared" si="56"/>
        <v>-1.3373639459195479</v>
      </c>
      <c r="BK39" s="94">
        <f t="shared" si="57"/>
        <v>0.17400293450713633</v>
      </c>
      <c r="BL39" s="92">
        <v>80</v>
      </c>
      <c r="BM39" s="93">
        <v>80</v>
      </c>
      <c r="BN39" s="94">
        <v>80</v>
      </c>
      <c r="BO39" s="92">
        <v>6527</v>
      </c>
      <c r="BP39" s="93">
        <v>2503</v>
      </c>
      <c r="BQ39" s="94">
        <v>5380</v>
      </c>
      <c r="BR39" s="92">
        <f t="shared" si="38"/>
        <v>467.99220260223046</v>
      </c>
      <c r="BS39" s="93">
        <f t="shared" si="27"/>
        <v>178.45612170748558</v>
      </c>
      <c r="BT39" s="94">
        <f t="shared" si="58"/>
        <v>-31.000857725376363</v>
      </c>
      <c r="BU39" s="92">
        <f t="shared" si="39"/>
        <v>2359.6982661668226</v>
      </c>
      <c r="BV39" s="93">
        <f t="shared" si="28"/>
        <v>1023.2046310890291</v>
      </c>
      <c r="BW39" s="94">
        <f t="shared" si="59"/>
        <v>-204.94163116377285</v>
      </c>
      <c r="BX39" s="92">
        <f t="shared" si="40"/>
        <v>5.0421743205248362</v>
      </c>
      <c r="BY39" s="93">
        <f t="shared" si="41"/>
        <v>0.42619129365071995</v>
      </c>
      <c r="BZ39" s="94">
        <f t="shared" si="42"/>
        <v>-9.7456069618901076E-2</v>
      </c>
      <c r="CA39" s="101">
        <f t="shared" si="60"/>
        <v>0.37154696132596687</v>
      </c>
      <c r="CB39" s="102">
        <f t="shared" si="61"/>
        <v>-7.921270718232043E-2</v>
      </c>
      <c r="CC39" s="140">
        <f t="shared" si="62"/>
        <v>2.3908072437077987E-2</v>
      </c>
      <c r="CD39" s="251"/>
      <c r="CE39" s="251"/>
      <c r="CF39" s="252"/>
    </row>
    <row r="40" spans="1:84" s="253" customFormat="1" ht="15" customHeight="1" x14ac:dyDescent="0.2">
      <c r="A40" s="235" t="s">
        <v>134</v>
      </c>
      <c r="B40" s="236" t="s">
        <v>138</v>
      </c>
      <c r="C40" s="93">
        <v>986.62900000000002</v>
      </c>
      <c r="D40" s="93">
        <v>604.84799999999996</v>
      </c>
      <c r="E40" s="93">
        <v>1363.2660000000001</v>
      </c>
      <c r="F40" s="92">
        <v>840.19</v>
      </c>
      <c r="G40" s="93">
        <v>536.024</v>
      </c>
      <c r="H40" s="94">
        <v>1313.2460000000001</v>
      </c>
      <c r="I40" s="154">
        <f t="shared" si="29"/>
        <v>1.038088827226582</v>
      </c>
      <c r="J40" s="254">
        <f t="shared" si="43"/>
        <v>-0.13620389227733964</v>
      </c>
      <c r="K40" s="155">
        <f t="shared" si="44"/>
        <v>-9.0308408718076993E-2</v>
      </c>
      <c r="L40" s="92">
        <v>611.09699999999998</v>
      </c>
      <c r="M40" s="93">
        <v>381.87799999999999</v>
      </c>
      <c r="N40" s="93">
        <v>1026.0260000000001</v>
      </c>
      <c r="O40" s="98">
        <f t="shared" si="2"/>
        <v>0.78129002486967403</v>
      </c>
      <c r="P40" s="99">
        <f t="shared" si="45"/>
        <v>5.395811184999999E-2</v>
      </c>
      <c r="Q40" s="100">
        <f t="shared" si="46"/>
        <v>6.8862969364696713E-2</v>
      </c>
      <c r="R40" s="92">
        <v>185.96300000000008</v>
      </c>
      <c r="S40" s="93">
        <v>127.85800000000002</v>
      </c>
      <c r="T40" s="94">
        <v>233.98800000000003</v>
      </c>
      <c r="U40" s="101">
        <f t="shared" si="30"/>
        <v>0.17817529998187698</v>
      </c>
      <c r="V40" s="102">
        <f t="shared" si="31"/>
        <v>-4.3159160080727982E-2</v>
      </c>
      <c r="W40" s="103">
        <f t="shared" si="47"/>
        <v>-6.0355064330168795E-2</v>
      </c>
      <c r="X40" s="92">
        <v>43.13</v>
      </c>
      <c r="Y40" s="93">
        <v>26.288</v>
      </c>
      <c r="Z40" s="94">
        <v>53.231999999999999</v>
      </c>
      <c r="AA40" s="101">
        <f t="shared" si="5"/>
        <v>4.0534675148448954E-2</v>
      </c>
      <c r="AB40" s="102">
        <f t="shared" si="32"/>
        <v>-1.0798951769272036E-2</v>
      </c>
      <c r="AC40" s="103">
        <f t="shared" si="48"/>
        <v>-8.5079050345279253E-3</v>
      </c>
      <c r="AD40" s="92">
        <v>45.082000000000001</v>
      </c>
      <c r="AE40" s="93">
        <v>37.426000000000002</v>
      </c>
      <c r="AF40" s="93">
        <v>44.112000000000002</v>
      </c>
      <c r="AG40" s="93">
        <f t="shared" si="49"/>
        <v>-0.96999999999999886</v>
      </c>
      <c r="AH40" s="94">
        <f t="shared" si="50"/>
        <v>6.6859999999999999</v>
      </c>
      <c r="AI40" s="92">
        <v>0</v>
      </c>
      <c r="AJ40" s="93">
        <v>0</v>
      </c>
      <c r="AK40" s="93">
        <v>0</v>
      </c>
      <c r="AL40" s="93">
        <f t="shared" si="24"/>
        <v>0</v>
      </c>
      <c r="AM40" s="94">
        <f t="shared" si="25"/>
        <v>0</v>
      </c>
      <c r="AN40" s="101">
        <f t="shared" si="7"/>
        <v>3.2357588320987979E-2</v>
      </c>
      <c r="AO40" s="102">
        <f t="shared" si="33"/>
        <v>-1.3335372254871844E-2</v>
      </c>
      <c r="AP40" s="103">
        <f t="shared" si="34"/>
        <v>-2.9519114586188708E-2</v>
      </c>
      <c r="AQ40" s="101">
        <f t="shared" si="35"/>
        <v>0</v>
      </c>
      <c r="AR40" s="102">
        <f t="shared" si="36"/>
        <v>0</v>
      </c>
      <c r="AS40" s="103">
        <f t="shared" si="26"/>
        <v>0</v>
      </c>
      <c r="AT40" s="101">
        <f t="shared" si="11"/>
        <v>0</v>
      </c>
      <c r="AU40" s="102">
        <f t="shared" si="37"/>
        <v>0</v>
      </c>
      <c r="AV40" s="103">
        <f t="shared" si="51"/>
        <v>0</v>
      </c>
      <c r="AW40" s="92">
        <v>1148</v>
      </c>
      <c r="AX40" s="93">
        <v>357</v>
      </c>
      <c r="AY40" s="94">
        <v>830</v>
      </c>
      <c r="AZ40" s="92">
        <v>20</v>
      </c>
      <c r="BA40" s="93">
        <v>23</v>
      </c>
      <c r="BB40" s="94">
        <v>20</v>
      </c>
      <c r="BC40" s="92">
        <v>26</v>
      </c>
      <c r="BD40" s="93">
        <v>27</v>
      </c>
      <c r="BE40" s="94">
        <v>25</v>
      </c>
      <c r="BF40" s="92">
        <f t="shared" si="52"/>
        <v>6.916666666666667</v>
      </c>
      <c r="BG40" s="93">
        <f t="shared" si="53"/>
        <v>-2.6499999999999995</v>
      </c>
      <c r="BH40" s="94">
        <f t="shared" si="54"/>
        <v>1.7427536231884062</v>
      </c>
      <c r="BI40" s="92">
        <f t="shared" si="55"/>
        <v>5.5333333333333341</v>
      </c>
      <c r="BJ40" s="93">
        <f t="shared" si="56"/>
        <v>-1.8256410256410245</v>
      </c>
      <c r="BK40" s="94">
        <f t="shared" si="57"/>
        <v>1.1259259259259267</v>
      </c>
      <c r="BL40" s="92">
        <v>66</v>
      </c>
      <c r="BM40" s="93">
        <v>66</v>
      </c>
      <c r="BN40" s="94">
        <v>66</v>
      </c>
      <c r="BO40" s="92">
        <v>6904</v>
      </c>
      <c r="BP40" s="93">
        <v>2216</v>
      </c>
      <c r="BQ40" s="94">
        <v>3750</v>
      </c>
      <c r="BR40" s="92">
        <f t="shared" si="38"/>
        <v>350.19893333333334</v>
      </c>
      <c r="BS40" s="93">
        <f t="shared" si="27"/>
        <v>228.50281514098108</v>
      </c>
      <c r="BT40" s="94">
        <f t="shared" si="58"/>
        <v>108.31084669073405</v>
      </c>
      <c r="BU40" s="92">
        <f t="shared" si="39"/>
        <v>1582.2240963855422</v>
      </c>
      <c r="BV40" s="93">
        <f t="shared" si="28"/>
        <v>850.35127408589062</v>
      </c>
      <c r="BW40" s="94">
        <f t="shared" si="59"/>
        <v>80.756309270696192</v>
      </c>
      <c r="BX40" s="92">
        <f t="shared" si="40"/>
        <v>4.5180722891566267</v>
      </c>
      <c r="BY40" s="93">
        <f t="shared" si="41"/>
        <v>-1.4958649930733383</v>
      </c>
      <c r="BZ40" s="94">
        <f t="shared" si="42"/>
        <v>-1.6892106240086395</v>
      </c>
      <c r="CA40" s="101">
        <f t="shared" si="60"/>
        <v>0.31391260673028631</v>
      </c>
      <c r="CB40" s="102">
        <f t="shared" si="61"/>
        <v>-0.26402142976728615</v>
      </c>
      <c r="CC40" s="140">
        <f t="shared" si="62"/>
        <v>-5.9151366333686783E-2</v>
      </c>
      <c r="CD40" s="251"/>
      <c r="CE40" s="251"/>
      <c r="CF40" s="252"/>
    </row>
    <row r="41" spans="1:84" s="253" customFormat="1" ht="15" customHeight="1" x14ac:dyDescent="0.2">
      <c r="A41" s="235" t="s">
        <v>134</v>
      </c>
      <c r="B41" s="236" t="s">
        <v>139</v>
      </c>
      <c r="C41" s="93">
        <v>1436.1079999999999</v>
      </c>
      <c r="D41" s="93">
        <v>877.61300000000006</v>
      </c>
      <c r="E41" s="93">
        <v>2034.7829999999999</v>
      </c>
      <c r="F41" s="92">
        <v>1244.7860000000001</v>
      </c>
      <c r="G41" s="93">
        <v>948.53599999999994</v>
      </c>
      <c r="H41" s="94">
        <v>1976.4390000000001</v>
      </c>
      <c r="I41" s="154">
        <f t="shared" si="29"/>
        <v>1.0295197575032671</v>
      </c>
      <c r="J41" s="254">
        <f t="shared" si="43"/>
        <v>-0.1241789505477553</v>
      </c>
      <c r="K41" s="155">
        <f t="shared" si="44"/>
        <v>0.10429077304722101</v>
      </c>
      <c r="L41" s="92">
        <v>909.29</v>
      </c>
      <c r="M41" s="93">
        <v>700.13800000000003</v>
      </c>
      <c r="N41" s="93">
        <v>1503.345</v>
      </c>
      <c r="O41" s="98">
        <f t="shared" si="2"/>
        <v>0.76063313869034155</v>
      </c>
      <c r="P41" s="99">
        <f t="shared" si="45"/>
        <v>3.0154164794427007E-2</v>
      </c>
      <c r="Q41" s="100">
        <f t="shared" si="46"/>
        <v>2.2508281014934295E-2</v>
      </c>
      <c r="R41" s="92">
        <v>236.97</v>
      </c>
      <c r="S41" s="93">
        <v>196.32299999999992</v>
      </c>
      <c r="T41" s="94">
        <v>376.57000000000005</v>
      </c>
      <c r="U41" s="101">
        <f t="shared" si="30"/>
        <v>0.19052953316545568</v>
      </c>
      <c r="V41" s="102">
        <f t="shared" si="31"/>
        <v>1.5946152261908653E-4</v>
      </c>
      <c r="W41" s="103">
        <f t="shared" si="47"/>
        <v>-1.6445215289004611E-2</v>
      </c>
      <c r="X41" s="92">
        <v>98.522999999999996</v>
      </c>
      <c r="Y41" s="93">
        <v>52.075000000000003</v>
      </c>
      <c r="Z41" s="94">
        <v>96.524000000000001</v>
      </c>
      <c r="AA41" s="101">
        <f t="shared" si="5"/>
        <v>4.8837328144202781E-2</v>
      </c>
      <c r="AB41" s="102">
        <f t="shared" si="32"/>
        <v>-3.0311216264233685E-2</v>
      </c>
      <c r="AC41" s="103">
        <f t="shared" si="48"/>
        <v>-6.0630657259297255E-3</v>
      </c>
      <c r="AD41" s="92">
        <v>568.44500000000005</v>
      </c>
      <c r="AE41" s="93">
        <v>687.00699999999995</v>
      </c>
      <c r="AF41" s="93">
        <v>622.12079000000006</v>
      </c>
      <c r="AG41" s="93">
        <f t="shared" si="49"/>
        <v>53.675790000000006</v>
      </c>
      <c r="AH41" s="94">
        <f t="shared" si="50"/>
        <v>-64.886209999999892</v>
      </c>
      <c r="AI41" s="92">
        <v>20.085999999999999</v>
      </c>
      <c r="AJ41" s="93">
        <v>0</v>
      </c>
      <c r="AK41" s="93">
        <v>0</v>
      </c>
      <c r="AL41" s="93">
        <f t="shared" si="24"/>
        <v>-20.085999999999999</v>
      </c>
      <c r="AM41" s="94">
        <f t="shared" si="25"/>
        <v>0</v>
      </c>
      <c r="AN41" s="101">
        <f t="shared" si="7"/>
        <v>0.30574306449385519</v>
      </c>
      <c r="AO41" s="102">
        <f t="shared" si="33"/>
        <v>-9.0080230133011363E-2</v>
      </c>
      <c r="AP41" s="103">
        <f t="shared" si="34"/>
        <v>-0.4770700889120309</v>
      </c>
      <c r="AQ41" s="101">
        <f t="shared" si="35"/>
        <v>0</v>
      </c>
      <c r="AR41" s="102">
        <f t="shared" si="36"/>
        <v>-1.3986413278110002E-2</v>
      </c>
      <c r="AS41" s="103">
        <f t="shared" si="26"/>
        <v>0</v>
      </c>
      <c r="AT41" s="101">
        <f t="shared" si="11"/>
        <v>0</v>
      </c>
      <c r="AU41" s="102">
        <f t="shared" si="37"/>
        <v>-1.6136106929223175E-2</v>
      </c>
      <c r="AV41" s="103">
        <f t="shared" si="51"/>
        <v>0</v>
      </c>
      <c r="AW41" s="92">
        <v>1845</v>
      </c>
      <c r="AX41" s="93">
        <v>817</v>
      </c>
      <c r="AY41" s="94">
        <v>1632</v>
      </c>
      <c r="AZ41" s="92">
        <v>22</v>
      </c>
      <c r="BA41" s="93">
        <v>22</v>
      </c>
      <c r="BB41" s="94">
        <v>21</v>
      </c>
      <c r="BC41" s="92">
        <v>43</v>
      </c>
      <c r="BD41" s="93">
        <v>42</v>
      </c>
      <c r="BE41" s="94">
        <v>41</v>
      </c>
      <c r="BF41" s="92">
        <f t="shared" si="52"/>
        <v>12.952380952380951</v>
      </c>
      <c r="BG41" s="93">
        <f t="shared" si="53"/>
        <v>-1.0248917748917759</v>
      </c>
      <c r="BH41" s="94">
        <f t="shared" si="54"/>
        <v>0.57359307359307365</v>
      </c>
      <c r="BI41" s="92">
        <f t="shared" si="55"/>
        <v>6.6341463414634143</v>
      </c>
      <c r="BJ41" s="93">
        <f t="shared" si="56"/>
        <v>-0.51701644923426038</v>
      </c>
      <c r="BK41" s="94">
        <f t="shared" si="57"/>
        <v>0.15001935733643013</v>
      </c>
      <c r="BL41" s="92">
        <v>67</v>
      </c>
      <c r="BM41" s="93">
        <v>67</v>
      </c>
      <c r="BN41" s="94">
        <v>67</v>
      </c>
      <c r="BO41" s="92">
        <v>8394</v>
      </c>
      <c r="BP41" s="93">
        <v>3817</v>
      </c>
      <c r="BQ41" s="94">
        <v>7729</v>
      </c>
      <c r="BR41" s="92">
        <f t="shared" si="38"/>
        <v>255.71729848622073</v>
      </c>
      <c r="BS41" s="93">
        <f t="shared" si="27"/>
        <v>107.42256415217261</v>
      </c>
      <c r="BT41" s="94">
        <f t="shared" si="58"/>
        <v>7.2142856489139433</v>
      </c>
      <c r="BU41" s="92">
        <f t="shared" si="39"/>
        <v>1211.0533088235295</v>
      </c>
      <c r="BV41" s="93">
        <f t="shared" si="28"/>
        <v>536.37255001594144</v>
      </c>
      <c r="BW41" s="94">
        <f t="shared" si="59"/>
        <v>50.054532813737524</v>
      </c>
      <c r="BX41" s="92">
        <f t="shared" si="40"/>
        <v>4.7359068627450984</v>
      </c>
      <c r="BY41" s="93">
        <f t="shared" si="41"/>
        <v>0.18631336681013888</v>
      </c>
      <c r="BZ41" s="94">
        <f t="shared" si="42"/>
        <v>6.3936238510092558E-2</v>
      </c>
      <c r="CA41" s="101">
        <f t="shared" si="60"/>
        <v>0.63733817102333634</v>
      </c>
      <c r="CB41" s="102">
        <f t="shared" si="61"/>
        <v>-5.4836315659272716E-2</v>
      </c>
      <c r="CC41" s="140">
        <f t="shared" si="62"/>
        <v>4.3365126485436223E-3</v>
      </c>
      <c r="CD41" s="251"/>
      <c r="CE41" s="251"/>
      <c r="CF41" s="252"/>
    </row>
    <row r="42" spans="1:84" s="253" customFormat="1" ht="15" customHeight="1" x14ac:dyDescent="0.2">
      <c r="A42" s="235" t="s">
        <v>134</v>
      </c>
      <c r="B42" s="236" t="s">
        <v>140</v>
      </c>
      <c r="C42" s="93">
        <v>926.16200000000003</v>
      </c>
      <c r="D42" s="93">
        <v>585.2323100000001</v>
      </c>
      <c r="E42" s="93">
        <v>1258.7249999999999</v>
      </c>
      <c r="F42" s="92">
        <v>861.70355000000006</v>
      </c>
      <c r="G42" s="93">
        <v>582.83399999999995</v>
      </c>
      <c r="H42" s="94">
        <v>1204.3219300000001</v>
      </c>
      <c r="I42" s="154">
        <f t="shared" si="29"/>
        <v>1.0451731955092771</v>
      </c>
      <c r="J42" s="254">
        <f t="shared" si="43"/>
        <v>-2.9630314352089959E-2</v>
      </c>
      <c r="K42" s="155">
        <f t="shared" si="44"/>
        <v>4.1058284574087667E-2</v>
      </c>
      <c r="L42" s="92">
        <v>631.13499999999999</v>
      </c>
      <c r="M42" s="93">
        <v>506.88799999999998</v>
      </c>
      <c r="N42" s="93">
        <v>951.71393</v>
      </c>
      <c r="O42" s="98">
        <f t="shared" si="2"/>
        <v>0.7902487750928856</v>
      </c>
      <c r="P42" s="99">
        <f t="shared" si="45"/>
        <v>5.7821712444716233E-2</v>
      </c>
      <c r="Q42" s="100">
        <f t="shared" si="46"/>
        <v>-7.9446541240753121E-2</v>
      </c>
      <c r="R42" s="92">
        <v>189.25800000000007</v>
      </c>
      <c r="S42" s="93">
        <v>58.26599999999997</v>
      </c>
      <c r="T42" s="94">
        <v>214.85800000000006</v>
      </c>
      <c r="U42" s="101">
        <f t="shared" si="30"/>
        <v>0.17840578556931205</v>
      </c>
      <c r="V42" s="102">
        <f t="shared" si="31"/>
        <v>-4.1226592642429144E-2</v>
      </c>
      <c r="W42" s="103">
        <f t="shared" si="47"/>
        <v>7.8435639695873E-2</v>
      </c>
      <c r="X42" s="92">
        <v>41.310550000000006</v>
      </c>
      <c r="Y42" s="93">
        <v>17.68</v>
      </c>
      <c r="Z42" s="94">
        <v>37.75</v>
      </c>
      <c r="AA42" s="101">
        <f t="shared" si="5"/>
        <v>3.134543933780231E-2</v>
      </c>
      <c r="AB42" s="102">
        <f t="shared" si="32"/>
        <v>-1.659511980228711E-2</v>
      </c>
      <c r="AC42" s="103">
        <f t="shared" si="48"/>
        <v>1.0109015448801391E-3</v>
      </c>
      <c r="AD42" s="92">
        <v>354.488</v>
      </c>
      <c r="AE42" s="93">
        <v>385.73899999999998</v>
      </c>
      <c r="AF42" s="93">
        <v>320.78699999999998</v>
      </c>
      <c r="AG42" s="93">
        <f t="shared" si="49"/>
        <v>-33.701000000000022</v>
      </c>
      <c r="AH42" s="94">
        <f t="shared" si="50"/>
        <v>-64.951999999999998</v>
      </c>
      <c r="AI42" s="92">
        <v>0</v>
      </c>
      <c r="AJ42" s="93">
        <v>0</v>
      </c>
      <c r="AK42" s="93">
        <v>0</v>
      </c>
      <c r="AL42" s="93">
        <f t="shared" si="24"/>
        <v>0</v>
      </c>
      <c r="AM42" s="94">
        <f t="shared" si="25"/>
        <v>0</v>
      </c>
      <c r="AN42" s="101">
        <f t="shared" si="7"/>
        <v>0.25485074182208189</v>
      </c>
      <c r="AO42" s="102">
        <f t="shared" si="33"/>
        <v>-0.12789871237707545</v>
      </c>
      <c r="AP42" s="103">
        <f t="shared" si="34"/>
        <v>-0.40427041982396583</v>
      </c>
      <c r="AQ42" s="101">
        <f t="shared" si="35"/>
        <v>0</v>
      </c>
      <c r="AR42" s="102">
        <f t="shared" si="36"/>
        <v>0</v>
      </c>
      <c r="AS42" s="103">
        <f t="shared" si="26"/>
        <v>0</v>
      </c>
      <c r="AT42" s="101">
        <f t="shared" si="11"/>
        <v>0</v>
      </c>
      <c r="AU42" s="102">
        <f t="shared" si="37"/>
        <v>0</v>
      </c>
      <c r="AV42" s="103">
        <f t="shared" si="51"/>
        <v>0</v>
      </c>
      <c r="AW42" s="92">
        <v>1081</v>
      </c>
      <c r="AX42" s="93">
        <v>427</v>
      </c>
      <c r="AY42" s="94">
        <v>784</v>
      </c>
      <c r="AZ42" s="92">
        <v>19</v>
      </c>
      <c r="BA42" s="93">
        <v>18</v>
      </c>
      <c r="BB42" s="94">
        <v>18</v>
      </c>
      <c r="BC42" s="92">
        <v>27</v>
      </c>
      <c r="BD42" s="93">
        <v>22</v>
      </c>
      <c r="BE42" s="94">
        <v>22</v>
      </c>
      <c r="BF42" s="92">
        <f t="shared" si="52"/>
        <v>7.2592592592592595</v>
      </c>
      <c r="BG42" s="93">
        <f t="shared" si="53"/>
        <v>-2.2231968810916172</v>
      </c>
      <c r="BH42" s="94">
        <f t="shared" si="54"/>
        <v>-0.64814814814814792</v>
      </c>
      <c r="BI42" s="92">
        <f t="shared" si="55"/>
        <v>5.9393939393939386</v>
      </c>
      <c r="BJ42" s="93">
        <f t="shared" si="56"/>
        <v>-0.73344556677890083</v>
      </c>
      <c r="BK42" s="94">
        <f t="shared" si="57"/>
        <v>-0.53030303030303116</v>
      </c>
      <c r="BL42" s="92">
        <v>78</v>
      </c>
      <c r="BM42" s="93">
        <v>78</v>
      </c>
      <c r="BN42" s="94">
        <v>78</v>
      </c>
      <c r="BO42" s="92">
        <v>8421</v>
      </c>
      <c r="BP42" s="93">
        <v>3390</v>
      </c>
      <c r="BQ42" s="94">
        <v>6402</v>
      </c>
      <c r="BR42" s="92">
        <f t="shared" si="38"/>
        <v>188.11651515151519</v>
      </c>
      <c r="BS42" s="93">
        <f t="shared" si="27"/>
        <v>85.788579039414486</v>
      </c>
      <c r="BT42" s="94">
        <f t="shared" si="58"/>
        <v>16.189081523196592</v>
      </c>
      <c r="BU42" s="92">
        <f t="shared" si="39"/>
        <v>1536.124910714286</v>
      </c>
      <c r="BV42" s="93">
        <f t="shared" si="28"/>
        <v>738.98934179661717</v>
      </c>
      <c r="BW42" s="94">
        <f t="shared" si="59"/>
        <v>171.17409104215494</v>
      </c>
      <c r="BX42" s="92">
        <f t="shared" si="40"/>
        <v>8.1658163265306118</v>
      </c>
      <c r="BY42" s="93">
        <f t="shared" si="41"/>
        <v>0.37580707583680972</v>
      </c>
      <c r="BZ42" s="94">
        <f t="shared" si="42"/>
        <v>0.22670625627300023</v>
      </c>
      <c r="CA42" s="101">
        <f t="shared" si="60"/>
        <v>0.45346366340841482</v>
      </c>
      <c r="CB42" s="102">
        <f t="shared" si="61"/>
        <v>-0.14300892477688054</v>
      </c>
      <c r="CC42" s="140">
        <f t="shared" si="62"/>
        <v>-2.9442319497568092E-2</v>
      </c>
      <c r="CD42" s="251"/>
      <c r="CE42" s="251"/>
      <c r="CF42" s="252"/>
    </row>
    <row r="43" spans="1:84" s="253" customFormat="1" ht="15" customHeight="1" x14ac:dyDescent="0.2">
      <c r="A43" s="235" t="s">
        <v>141</v>
      </c>
      <c r="B43" s="236" t="s">
        <v>142</v>
      </c>
      <c r="C43" s="93">
        <v>2524.8389999999999</v>
      </c>
      <c r="D43" s="93">
        <v>1898.614</v>
      </c>
      <c r="E43" s="93">
        <v>3896.3780000000002</v>
      </c>
      <c r="F43" s="92">
        <v>2329.183</v>
      </c>
      <c r="G43" s="93">
        <v>1918.7170000000001</v>
      </c>
      <c r="H43" s="94">
        <v>3830.4059999999999</v>
      </c>
      <c r="I43" s="154">
        <f t="shared" si="29"/>
        <v>1.0172232395208236</v>
      </c>
      <c r="J43" s="254">
        <f t="shared" si="43"/>
        <v>-6.6778747441986974E-2</v>
      </c>
      <c r="K43" s="155">
        <f t="shared" si="44"/>
        <v>2.7700553267457462E-2</v>
      </c>
      <c r="L43" s="92">
        <v>1449.5840000000001</v>
      </c>
      <c r="M43" s="93">
        <v>1439.751</v>
      </c>
      <c r="N43" s="93">
        <v>2874.259</v>
      </c>
      <c r="O43" s="98">
        <f t="shared" si="2"/>
        <v>0.75037972476024739</v>
      </c>
      <c r="P43" s="99">
        <f t="shared" si="45"/>
        <v>0.12802244325853629</v>
      </c>
      <c r="Q43" s="100">
        <f t="shared" si="46"/>
        <v>7.9919825631824537E-6</v>
      </c>
      <c r="R43" s="92">
        <v>655.81299999999987</v>
      </c>
      <c r="S43" s="93">
        <v>259.04500000000013</v>
      </c>
      <c r="T43" s="94">
        <v>524.29399999999987</v>
      </c>
      <c r="U43" s="101">
        <f t="shared" si="30"/>
        <v>0.13687687414858893</v>
      </c>
      <c r="V43" s="102">
        <f t="shared" si="31"/>
        <v>-0.14468666121982129</v>
      </c>
      <c r="W43" s="103">
        <f t="shared" si="47"/>
        <v>1.8673860375229834E-3</v>
      </c>
      <c r="X43" s="92">
        <v>223.786</v>
      </c>
      <c r="Y43" s="93">
        <v>219.92099999999999</v>
      </c>
      <c r="Z43" s="94">
        <v>431.85300000000001</v>
      </c>
      <c r="AA43" s="101">
        <f t="shared" si="5"/>
        <v>0.11274340109116371</v>
      </c>
      <c r="AB43" s="102">
        <f t="shared" si="32"/>
        <v>1.6664217961285116E-2</v>
      </c>
      <c r="AC43" s="103">
        <f t="shared" si="48"/>
        <v>-1.8753780200861381E-3</v>
      </c>
      <c r="AD43" s="92">
        <v>515.53599999999994</v>
      </c>
      <c r="AE43" s="93">
        <v>932.24400000000003</v>
      </c>
      <c r="AF43" s="93">
        <v>743.68899999999996</v>
      </c>
      <c r="AG43" s="93">
        <f t="shared" si="49"/>
        <v>228.15300000000002</v>
      </c>
      <c r="AH43" s="94">
        <f t="shared" si="50"/>
        <v>-188.55500000000006</v>
      </c>
      <c r="AI43" s="92">
        <v>0</v>
      </c>
      <c r="AJ43" s="93">
        <v>0</v>
      </c>
      <c r="AK43" s="93">
        <v>0</v>
      </c>
      <c r="AL43" s="93">
        <f t="shared" si="24"/>
        <v>0</v>
      </c>
      <c r="AM43" s="94">
        <f t="shared" si="25"/>
        <v>0</v>
      </c>
      <c r="AN43" s="101">
        <f t="shared" si="7"/>
        <v>0.19086674855468333</v>
      </c>
      <c r="AO43" s="102">
        <f t="shared" si="33"/>
        <v>-1.3318944077599343E-2</v>
      </c>
      <c r="AP43" s="103">
        <f t="shared" si="34"/>
        <v>-0.30014616928959675</v>
      </c>
      <c r="AQ43" s="101">
        <f t="shared" si="35"/>
        <v>0</v>
      </c>
      <c r="AR43" s="102">
        <f t="shared" si="36"/>
        <v>0</v>
      </c>
      <c r="AS43" s="103">
        <f t="shared" si="26"/>
        <v>0</v>
      </c>
      <c r="AT43" s="101">
        <f t="shared" si="11"/>
        <v>0</v>
      </c>
      <c r="AU43" s="102">
        <f t="shared" si="37"/>
        <v>0</v>
      </c>
      <c r="AV43" s="103">
        <f t="shared" si="51"/>
        <v>0</v>
      </c>
      <c r="AW43" s="92">
        <v>3288</v>
      </c>
      <c r="AX43" s="93">
        <v>1593</v>
      </c>
      <c r="AY43" s="94">
        <v>3072</v>
      </c>
      <c r="AZ43" s="92">
        <v>40.659999999999997</v>
      </c>
      <c r="BA43" s="93">
        <v>43.22</v>
      </c>
      <c r="BB43" s="94">
        <v>43.69</v>
      </c>
      <c r="BC43" s="92">
        <v>56.29</v>
      </c>
      <c r="BD43" s="93">
        <v>54.65</v>
      </c>
      <c r="BE43" s="94">
        <v>54.13</v>
      </c>
      <c r="BF43" s="92">
        <f t="shared" si="52"/>
        <v>11.718928816662853</v>
      </c>
      <c r="BG43" s="93">
        <f t="shared" si="53"/>
        <v>-1.758690465186632</v>
      </c>
      <c r="BH43" s="94">
        <f t="shared" si="54"/>
        <v>-0.56704989689568386</v>
      </c>
      <c r="BI43" s="92">
        <f t="shared" si="55"/>
        <v>9.4587105117310184</v>
      </c>
      <c r="BJ43" s="93">
        <f t="shared" si="56"/>
        <v>-0.27658883095862485</v>
      </c>
      <c r="BK43" s="94">
        <f t="shared" si="57"/>
        <v>-0.25766643245928478</v>
      </c>
      <c r="BL43" s="92">
        <v>115</v>
      </c>
      <c r="BM43" s="93">
        <v>115</v>
      </c>
      <c r="BN43" s="94">
        <v>115</v>
      </c>
      <c r="BO43" s="92">
        <v>13127</v>
      </c>
      <c r="BP43" s="93">
        <v>7011</v>
      </c>
      <c r="BQ43" s="94">
        <v>13932</v>
      </c>
      <c r="BR43" s="92">
        <f t="shared" si="38"/>
        <v>274.9358311800172</v>
      </c>
      <c r="BS43" s="93">
        <f t="shared" si="27"/>
        <v>97.501306917047742</v>
      </c>
      <c r="BT43" s="94">
        <f t="shared" si="58"/>
        <v>1.2634591931394539</v>
      </c>
      <c r="BU43" s="92">
        <f t="shared" si="39"/>
        <v>1246.876953125</v>
      </c>
      <c r="BV43" s="93">
        <f t="shared" si="28"/>
        <v>538.48796285736012</v>
      </c>
      <c r="BW43" s="94">
        <f t="shared" si="59"/>
        <v>42.409282064108538</v>
      </c>
      <c r="BX43" s="92">
        <f t="shared" si="40"/>
        <v>4.53515625</v>
      </c>
      <c r="BY43" s="93">
        <f t="shared" si="41"/>
        <v>0.54275965632603418</v>
      </c>
      <c r="BZ43" s="94">
        <f t="shared" si="42"/>
        <v>0.13402630649717473</v>
      </c>
      <c r="CA43" s="101">
        <f t="shared" si="60"/>
        <v>0.66932500600528466</v>
      </c>
      <c r="CB43" s="102">
        <f t="shared" si="61"/>
        <v>3.8674033149171283E-2</v>
      </c>
      <c r="CC43" s="140">
        <f t="shared" si="62"/>
        <v>-8.0662983425414669E-3</v>
      </c>
      <c r="CD43" s="251"/>
      <c r="CE43" s="251"/>
      <c r="CF43" s="252"/>
    </row>
    <row r="44" spans="1:84" s="253" customFormat="1" ht="15" customHeight="1" x14ac:dyDescent="0.2">
      <c r="A44" s="235" t="s">
        <v>141</v>
      </c>
      <c r="B44" s="236" t="s">
        <v>143</v>
      </c>
      <c r="C44" s="93">
        <v>4017.65</v>
      </c>
      <c r="D44" s="93">
        <v>2920.3090000000002</v>
      </c>
      <c r="E44" s="93">
        <v>5914.2709999999997</v>
      </c>
      <c r="F44" s="92">
        <v>3746.31</v>
      </c>
      <c r="G44" s="93">
        <v>2898.165</v>
      </c>
      <c r="H44" s="94">
        <v>6007.4070000000002</v>
      </c>
      <c r="I44" s="154">
        <f t="shared" si="29"/>
        <v>0.98449647243810845</v>
      </c>
      <c r="J44" s="254">
        <f t="shared" si="43"/>
        <v>-8.7932130640654416E-2</v>
      </c>
      <c r="K44" s="155">
        <f t="shared" si="44"/>
        <v>-2.3144224347616316E-2</v>
      </c>
      <c r="L44" s="92">
        <v>2497.8910000000001</v>
      </c>
      <c r="M44" s="93">
        <v>2025.029</v>
      </c>
      <c r="N44" s="93">
        <v>4200.3500000000004</v>
      </c>
      <c r="O44" s="98">
        <f t="shared" si="2"/>
        <v>0.6991951768874658</v>
      </c>
      <c r="P44" s="99">
        <f t="shared" si="45"/>
        <v>3.2434818027681112E-2</v>
      </c>
      <c r="Q44" s="100">
        <f t="shared" si="46"/>
        <v>4.6718866043249374E-4</v>
      </c>
      <c r="R44" s="92">
        <v>840.10099999999989</v>
      </c>
      <c r="S44" s="93">
        <v>509.721</v>
      </c>
      <c r="T44" s="94">
        <v>1031.1569999999997</v>
      </c>
      <c r="U44" s="101">
        <f t="shared" si="30"/>
        <v>0.17164760103652035</v>
      </c>
      <c r="V44" s="102">
        <f t="shared" si="31"/>
        <v>-5.2599991928290318E-2</v>
      </c>
      <c r="W44" s="103">
        <f t="shared" si="47"/>
        <v>-4.2295488151961602E-3</v>
      </c>
      <c r="X44" s="92">
        <v>408.31799999999998</v>
      </c>
      <c r="Y44" s="93">
        <v>363.41499999999996</v>
      </c>
      <c r="Z44" s="94">
        <v>775.9</v>
      </c>
      <c r="AA44" s="101">
        <f t="shared" si="5"/>
        <v>0.12915722207601382</v>
      </c>
      <c r="AB44" s="102">
        <f t="shared" si="32"/>
        <v>2.0165173900609221E-2</v>
      </c>
      <c r="AC44" s="103">
        <f t="shared" si="48"/>
        <v>3.7623601547636665E-3</v>
      </c>
      <c r="AD44" s="92">
        <v>886.48400000000004</v>
      </c>
      <c r="AE44" s="93">
        <v>1490.0740000000001</v>
      </c>
      <c r="AF44" s="93">
        <v>1306.6969999999999</v>
      </c>
      <c r="AG44" s="93">
        <f t="shared" si="49"/>
        <v>420.21299999999985</v>
      </c>
      <c r="AH44" s="94">
        <f t="shared" si="50"/>
        <v>-183.37700000000018</v>
      </c>
      <c r="AI44" s="92">
        <v>0</v>
      </c>
      <c r="AJ44" s="93">
        <v>0</v>
      </c>
      <c r="AK44" s="93">
        <v>0</v>
      </c>
      <c r="AL44" s="93">
        <f t="shared" si="24"/>
        <v>0</v>
      </c>
      <c r="AM44" s="94">
        <f t="shared" si="25"/>
        <v>0</v>
      </c>
      <c r="AN44" s="101">
        <f t="shared" si="7"/>
        <v>0.22093965596097981</v>
      </c>
      <c r="AO44" s="102">
        <f t="shared" si="33"/>
        <v>2.922625842546045E-4</v>
      </c>
      <c r="AP44" s="103">
        <f t="shared" si="34"/>
        <v>-0.28930566396920571</v>
      </c>
      <c r="AQ44" s="101">
        <f t="shared" si="35"/>
        <v>0</v>
      </c>
      <c r="AR44" s="102">
        <f t="shared" si="36"/>
        <v>0</v>
      </c>
      <c r="AS44" s="103">
        <f t="shared" si="26"/>
        <v>0</v>
      </c>
      <c r="AT44" s="101">
        <f t="shared" si="11"/>
        <v>0</v>
      </c>
      <c r="AU44" s="102">
        <f t="shared" si="37"/>
        <v>0</v>
      </c>
      <c r="AV44" s="103">
        <f t="shared" si="51"/>
        <v>0</v>
      </c>
      <c r="AW44" s="92">
        <v>4928</v>
      </c>
      <c r="AX44" s="93">
        <v>2138</v>
      </c>
      <c r="AY44" s="94">
        <v>4315</v>
      </c>
      <c r="AZ44" s="92">
        <v>86</v>
      </c>
      <c r="BA44" s="93">
        <v>86</v>
      </c>
      <c r="BB44" s="94">
        <v>85</v>
      </c>
      <c r="BC44" s="92">
        <v>118</v>
      </c>
      <c r="BD44" s="93">
        <v>112</v>
      </c>
      <c r="BE44" s="94">
        <v>113</v>
      </c>
      <c r="BF44" s="92">
        <f t="shared" si="52"/>
        <v>8.4607843137254903</v>
      </c>
      <c r="BG44" s="93">
        <f t="shared" si="53"/>
        <v>-1.0896032831737354</v>
      </c>
      <c r="BH44" s="94">
        <f t="shared" si="54"/>
        <v>0.17396260829913324</v>
      </c>
      <c r="BI44" s="92">
        <f t="shared" si="55"/>
        <v>6.3643067846607666</v>
      </c>
      <c r="BJ44" s="93">
        <f t="shared" si="56"/>
        <v>-0.59614519274036404</v>
      </c>
      <c r="BK44" s="94">
        <f t="shared" si="57"/>
        <v>1.2115465655284652E-3</v>
      </c>
      <c r="BL44" s="92">
        <v>253</v>
      </c>
      <c r="BM44" s="93">
        <v>253</v>
      </c>
      <c r="BN44" s="94">
        <v>253</v>
      </c>
      <c r="BO44" s="92">
        <v>22890</v>
      </c>
      <c r="BP44" s="93">
        <v>10135</v>
      </c>
      <c r="BQ44" s="94">
        <v>21287</v>
      </c>
      <c r="BR44" s="92">
        <f t="shared" si="38"/>
        <v>282.21012824728706</v>
      </c>
      <c r="BS44" s="93">
        <f t="shared" si="27"/>
        <v>118.5443353246134</v>
      </c>
      <c r="BT44" s="94">
        <f t="shared" si="58"/>
        <v>-3.7459645006162532</v>
      </c>
      <c r="BU44" s="92">
        <f t="shared" si="39"/>
        <v>1392.2148319814601</v>
      </c>
      <c r="BV44" s="93">
        <f t="shared" si="28"/>
        <v>632.00582224120035</v>
      </c>
      <c r="BW44" s="94">
        <f t="shared" si="59"/>
        <v>36.665252935622902</v>
      </c>
      <c r="BX44" s="92">
        <f t="shared" si="40"/>
        <v>4.933256083429896</v>
      </c>
      <c r="BY44" s="93">
        <f t="shared" si="41"/>
        <v>0.28836971979353265</v>
      </c>
      <c r="BZ44" s="94">
        <f t="shared" si="42"/>
        <v>0.1928444838040777</v>
      </c>
      <c r="CA44" s="101">
        <f t="shared" si="60"/>
        <v>0.46485270674557244</v>
      </c>
      <c r="CB44" s="102">
        <f t="shared" si="61"/>
        <v>-3.5005350162688631E-2</v>
      </c>
      <c r="CC44" s="140">
        <f t="shared" si="62"/>
        <v>1.9749500772801243E-2</v>
      </c>
      <c r="CD44" s="251"/>
      <c r="CE44" s="251"/>
      <c r="CF44" s="252"/>
    </row>
    <row r="45" spans="1:84" s="253" customFormat="1" ht="15" customHeight="1" x14ac:dyDescent="0.2">
      <c r="A45" s="235" t="s">
        <v>141</v>
      </c>
      <c r="B45" s="236" t="s">
        <v>144</v>
      </c>
      <c r="C45" s="93">
        <v>2471.0642800000001</v>
      </c>
      <c r="D45" s="93">
        <v>1849.0174999999999</v>
      </c>
      <c r="E45" s="93">
        <v>3765.9998300000002</v>
      </c>
      <c r="F45" s="92">
        <v>2463.9166700000001</v>
      </c>
      <c r="G45" s="93">
        <v>1801.7705900000001</v>
      </c>
      <c r="H45" s="94">
        <v>3612.9980599999994</v>
      </c>
      <c r="I45" s="154">
        <f t="shared" si="29"/>
        <v>1.0423475926250569</v>
      </c>
      <c r="J45" s="254">
        <f t="shared" si="43"/>
        <v>3.944667877231689E-2</v>
      </c>
      <c r="K45" s="155">
        <f t="shared" si="44"/>
        <v>1.6125103334675206E-2</v>
      </c>
      <c r="L45" s="92">
        <v>1620.8753999999999</v>
      </c>
      <c r="M45" s="93">
        <v>1346.1236299999998</v>
      </c>
      <c r="N45" s="93">
        <v>2706.4834000000001</v>
      </c>
      <c r="O45" s="98">
        <f t="shared" si="2"/>
        <v>0.74909627823049552</v>
      </c>
      <c r="P45" s="99">
        <f t="shared" si="45"/>
        <v>9.1251222131256582E-2</v>
      </c>
      <c r="Q45" s="100">
        <f t="shared" si="46"/>
        <v>1.9847217032020747E-3</v>
      </c>
      <c r="R45" s="92">
        <v>559.5768700000001</v>
      </c>
      <c r="S45" s="93">
        <v>258.36830000000026</v>
      </c>
      <c r="T45" s="94">
        <v>463.56278999999938</v>
      </c>
      <c r="U45" s="101">
        <f t="shared" si="30"/>
        <v>0.12830419012181796</v>
      </c>
      <c r="V45" s="102">
        <f t="shared" si="31"/>
        <v>-9.8804492900323393E-2</v>
      </c>
      <c r="W45" s="103">
        <f t="shared" si="47"/>
        <v>-1.5092700377987711E-2</v>
      </c>
      <c r="X45" s="92">
        <v>283.46440000000001</v>
      </c>
      <c r="Y45" s="93">
        <v>197.27866</v>
      </c>
      <c r="Z45" s="94">
        <v>442.95186999999999</v>
      </c>
      <c r="AA45" s="101">
        <f t="shared" si="5"/>
        <v>0.12259953164768654</v>
      </c>
      <c r="AB45" s="102">
        <f t="shared" si="32"/>
        <v>7.5532707690668111E-3</v>
      </c>
      <c r="AC45" s="103">
        <f t="shared" si="48"/>
        <v>1.3107978674785595E-2</v>
      </c>
      <c r="AD45" s="92">
        <v>1013.1132</v>
      </c>
      <c r="AE45" s="93">
        <v>1380.2608400000001</v>
      </c>
      <c r="AF45" s="93">
        <v>1265.97084</v>
      </c>
      <c r="AG45" s="93">
        <f t="shared" si="49"/>
        <v>252.85763999999995</v>
      </c>
      <c r="AH45" s="94">
        <f t="shared" si="50"/>
        <v>-114.29000000000019</v>
      </c>
      <c r="AI45" s="92">
        <v>0</v>
      </c>
      <c r="AJ45" s="93">
        <v>0</v>
      </c>
      <c r="AK45" s="93">
        <v>0</v>
      </c>
      <c r="AL45" s="93">
        <f t="shared" si="24"/>
        <v>0</v>
      </c>
      <c r="AM45" s="94">
        <f t="shared" si="25"/>
        <v>0</v>
      </c>
      <c r="AN45" s="101">
        <f t="shared" si="7"/>
        <v>0.33615796525407698</v>
      </c>
      <c r="AO45" s="102">
        <f t="shared" si="33"/>
        <v>-7.3832664370499179E-2</v>
      </c>
      <c r="AP45" s="103">
        <f t="shared" si="34"/>
        <v>-0.41032541848891096</v>
      </c>
      <c r="AQ45" s="101">
        <f t="shared" si="35"/>
        <v>0</v>
      </c>
      <c r="AR45" s="102">
        <f t="shared" si="36"/>
        <v>0</v>
      </c>
      <c r="AS45" s="103">
        <f t="shared" si="26"/>
        <v>0</v>
      </c>
      <c r="AT45" s="101">
        <f t="shared" si="11"/>
        <v>0</v>
      </c>
      <c r="AU45" s="102">
        <f t="shared" si="37"/>
        <v>0</v>
      </c>
      <c r="AV45" s="103">
        <f t="shared" si="51"/>
        <v>0</v>
      </c>
      <c r="AW45" s="92">
        <v>2384</v>
      </c>
      <c r="AX45" s="93">
        <v>1122</v>
      </c>
      <c r="AY45" s="94">
        <v>2121</v>
      </c>
      <c r="AZ45" s="92">
        <v>27.9</v>
      </c>
      <c r="BA45" s="93">
        <v>29.17</v>
      </c>
      <c r="BB45" s="94">
        <v>29.51</v>
      </c>
      <c r="BC45" s="92">
        <v>44.7</v>
      </c>
      <c r="BD45" s="93">
        <v>64.48</v>
      </c>
      <c r="BE45" s="94">
        <v>64</v>
      </c>
      <c r="BF45" s="92">
        <f t="shared" si="52"/>
        <v>11.978990172822771</v>
      </c>
      <c r="BG45" s="93">
        <f t="shared" si="53"/>
        <v>-2.2623479394830834</v>
      </c>
      <c r="BH45" s="94">
        <f t="shared" si="54"/>
        <v>-0.84240166810969264</v>
      </c>
      <c r="BI45" s="92">
        <f t="shared" si="55"/>
        <v>5.5234375</v>
      </c>
      <c r="BJ45" s="93">
        <f t="shared" si="56"/>
        <v>-3.3654513888888875</v>
      </c>
      <c r="BK45" s="94">
        <f t="shared" si="57"/>
        <v>-0.27681063895781577</v>
      </c>
      <c r="BL45" s="92">
        <v>136</v>
      </c>
      <c r="BM45" s="93">
        <v>126.57</v>
      </c>
      <c r="BN45" s="94">
        <v>123</v>
      </c>
      <c r="BO45" s="92">
        <v>11212</v>
      </c>
      <c r="BP45" s="93">
        <v>5974</v>
      </c>
      <c r="BQ45" s="94">
        <v>11321</v>
      </c>
      <c r="BR45" s="92">
        <f t="shared" si="38"/>
        <v>319.14124723964312</v>
      </c>
      <c r="BS45" s="93">
        <f t="shared" si="27"/>
        <v>99.384141460121185</v>
      </c>
      <c r="BT45" s="94">
        <f t="shared" si="58"/>
        <v>17.539206730771355</v>
      </c>
      <c r="BU45" s="92">
        <f t="shared" si="39"/>
        <v>1703.4408580858085</v>
      </c>
      <c r="BV45" s="93">
        <f t="shared" si="28"/>
        <v>669.91876496500322</v>
      </c>
      <c r="BW45" s="94">
        <f t="shared" si="59"/>
        <v>97.58471726584412</v>
      </c>
      <c r="BX45" s="92">
        <f t="shared" si="40"/>
        <v>5.3375766148043375</v>
      </c>
      <c r="BY45" s="93">
        <f t="shared" si="41"/>
        <v>0.63455648057614944</v>
      </c>
      <c r="BZ45" s="94">
        <f t="shared" si="42"/>
        <v>1.3155937442483889E-2</v>
      </c>
      <c r="CA45" s="101">
        <f t="shared" si="60"/>
        <v>0.50851188069891751</v>
      </c>
      <c r="CB45" s="102">
        <f t="shared" si="61"/>
        <v>5.3035767601744943E-2</v>
      </c>
      <c r="CC45" s="140">
        <f t="shared" si="62"/>
        <v>-1.5923433971050005E-2</v>
      </c>
      <c r="CD45" s="251"/>
      <c r="CE45" s="251"/>
      <c r="CF45" s="252"/>
    </row>
    <row r="46" spans="1:84" s="253" customFormat="1" ht="15" customHeight="1" x14ac:dyDescent="0.2">
      <c r="A46" s="235" t="s">
        <v>141</v>
      </c>
      <c r="B46" s="236" t="s">
        <v>145</v>
      </c>
      <c r="C46" s="93">
        <v>2139.6667299999999</v>
      </c>
      <c r="D46" s="93">
        <v>1663.3758600000001</v>
      </c>
      <c r="E46" s="93">
        <v>3452.4590400000002</v>
      </c>
      <c r="F46" s="92">
        <v>2087.3078500000001</v>
      </c>
      <c r="G46" s="93">
        <v>1826.7232099999999</v>
      </c>
      <c r="H46" s="94">
        <v>3608.9661599999999</v>
      </c>
      <c r="I46" s="154">
        <f t="shared" si="29"/>
        <v>0.95663380783819829</v>
      </c>
      <c r="J46" s="254">
        <f t="shared" si="43"/>
        <v>-6.8450599332502304E-2</v>
      </c>
      <c r="K46" s="155">
        <f t="shared" si="44"/>
        <v>4.6054771619569279E-2</v>
      </c>
      <c r="L46" s="92">
        <v>1491.5327400000001</v>
      </c>
      <c r="M46" s="93">
        <v>1351.7235600000001</v>
      </c>
      <c r="N46" s="93">
        <v>2748.9728300000002</v>
      </c>
      <c r="O46" s="98">
        <f t="shared" si="2"/>
        <v>0.76170645778512935</v>
      </c>
      <c r="P46" s="99">
        <f t="shared" si="45"/>
        <v>4.7133981089849342E-2</v>
      </c>
      <c r="Q46" s="100">
        <f t="shared" si="46"/>
        <v>2.1734713516330051E-2</v>
      </c>
      <c r="R46" s="92">
        <v>388.46800000000007</v>
      </c>
      <c r="S46" s="93">
        <v>351.50617999999974</v>
      </c>
      <c r="T46" s="94">
        <v>742.38063999999974</v>
      </c>
      <c r="U46" s="101">
        <f t="shared" si="30"/>
        <v>0.20570451677496465</v>
      </c>
      <c r="V46" s="102">
        <f t="shared" si="31"/>
        <v>1.959493068779497E-2</v>
      </c>
      <c r="W46" s="103">
        <f t="shared" si="47"/>
        <v>1.3280082642986996E-2</v>
      </c>
      <c r="X46" s="92">
        <v>207.30710999999999</v>
      </c>
      <c r="Y46" s="93">
        <v>123.49347</v>
      </c>
      <c r="Z46" s="94">
        <v>117.61269</v>
      </c>
      <c r="AA46" s="101">
        <f t="shared" si="5"/>
        <v>3.2589025439906036E-2</v>
      </c>
      <c r="AB46" s="102">
        <f t="shared" si="32"/>
        <v>-6.6728911777644298E-2</v>
      </c>
      <c r="AC46" s="103">
        <f t="shared" si="48"/>
        <v>-3.5014796159316991E-2</v>
      </c>
      <c r="AD46" s="92">
        <v>871.99020999999982</v>
      </c>
      <c r="AE46" s="93">
        <v>1231.9394299999999</v>
      </c>
      <c r="AF46" s="93">
        <v>1208.6184800000003</v>
      </c>
      <c r="AG46" s="93">
        <f t="shared" si="49"/>
        <v>336.6282700000005</v>
      </c>
      <c r="AH46" s="94">
        <f t="shared" si="50"/>
        <v>-23.320949999999584</v>
      </c>
      <c r="AI46" s="92">
        <v>416.55399999999997</v>
      </c>
      <c r="AJ46" s="93">
        <v>57.918860000000002</v>
      </c>
      <c r="AK46" s="93">
        <v>105.60299999999999</v>
      </c>
      <c r="AL46" s="93">
        <f t="shared" si="24"/>
        <v>-310.95099999999996</v>
      </c>
      <c r="AM46" s="94">
        <f t="shared" si="25"/>
        <v>47.684139999999992</v>
      </c>
      <c r="AN46" s="101">
        <f t="shared" si="7"/>
        <v>0.35007467604887216</v>
      </c>
      <c r="AO46" s="102">
        <f t="shared" si="33"/>
        <v>-5.7460851691936266E-2</v>
      </c>
      <c r="AP46" s="103">
        <f t="shared" si="34"/>
        <v>-0.39055133616222232</v>
      </c>
      <c r="AQ46" s="101">
        <f t="shared" si="35"/>
        <v>3.0587763323616429E-2</v>
      </c>
      <c r="AR46" s="102">
        <f t="shared" si="36"/>
        <v>-0.16409395703944216</v>
      </c>
      <c r="AS46" s="103">
        <f t="shared" si="26"/>
        <v>-4.2323043428699678E-3</v>
      </c>
      <c r="AT46" s="101">
        <f t="shared" si="11"/>
        <v>2.926128850152477E-2</v>
      </c>
      <c r="AU46" s="102">
        <f t="shared" si="37"/>
        <v>-0.17030390740381326</v>
      </c>
      <c r="AV46" s="103">
        <f t="shared" si="51"/>
        <v>-2.4451351552918568E-3</v>
      </c>
      <c r="AW46" s="92">
        <v>3047</v>
      </c>
      <c r="AX46" s="93">
        <v>1374</v>
      </c>
      <c r="AY46" s="94">
        <v>2715</v>
      </c>
      <c r="AZ46" s="92">
        <v>57</v>
      </c>
      <c r="BA46" s="93">
        <v>60</v>
      </c>
      <c r="BB46" s="94">
        <v>60</v>
      </c>
      <c r="BC46" s="92">
        <v>73</v>
      </c>
      <c r="BD46" s="93">
        <v>68</v>
      </c>
      <c r="BE46" s="94">
        <v>68</v>
      </c>
      <c r="BF46" s="92">
        <f t="shared" si="52"/>
        <v>7.541666666666667</v>
      </c>
      <c r="BG46" s="93">
        <f t="shared" si="53"/>
        <v>-1.3676900584795311</v>
      </c>
      <c r="BH46" s="94">
        <f t="shared" si="54"/>
        <v>-9.1666666666665897E-2</v>
      </c>
      <c r="BI46" s="92">
        <f t="shared" si="55"/>
        <v>6.6544117647058831</v>
      </c>
      <c r="BJ46" s="93">
        <f t="shared" si="56"/>
        <v>-0.30220923986032666</v>
      </c>
      <c r="BK46" s="94">
        <f t="shared" si="57"/>
        <v>-8.0882352941175739E-2</v>
      </c>
      <c r="BL46" s="92">
        <v>192</v>
      </c>
      <c r="BM46" s="93">
        <v>192</v>
      </c>
      <c r="BN46" s="94">
        <v>192</v>
      </c>
      <c r="BO46" s="92">
        <v>12276</v>
      </c>
      <c r="BP46" s="93">
        <v>5437</v>
      </c>
      <c r="BQ46" s="94">
        <v>11640</v>
      </c>
      <c r="BR46" s="92">
        <f t="shared" si="38"/>
        <v>310.04863917525773</v>
      </c>
      <c r="BS46" s="93">
        <f t="shared" si="27"/>
        <v>140.01704500777646</v>
      </c>
      <c r="BT46" s="94">
        <f t="shared" si="58"/>
        <v>-25.931351628494326</v>
      </c>
      <c r="BU46" s="92">
        <f t="shared" si="39"/>
        <v>1329.2693038674033</v>
      </c>
      <c r="BV46" s="93">
        <f t="shared" si="28"/>
        <v>644.23226743812859</v>
      </c>
      <c r="BW46" s="94">
        <f t="shared" si="59"/>
        <v>-0.22357095064603527</v>
      </c>
      <c r="BX46" s="92">
        <f t="shared" si="40"/>
        <v>4.2872928176795577</v>
      </c>
      <c r="BY46" s="93">
        <f t="shared" si="41"/>
        <v>0.25841195125356453</v>
      </c>
      <c r="BZ46" s="94">
        <f t="shared" si="42"/>
        <v>0.33023313791245457</v>
      </c>
      <c r="CA46" s="101">
        <f t="shared" si="60"/>
        <v>0.33494475138121549</v>
      </c>
      <c r="CB46" s="102">
        <f t="shared" si="61"/>
        <v>-1.8301104972375692E-2</v>
      </c>
      <c r="CC46" s="140">
        <f t="shared" si="62"/>
        <v>2.0303547677511802E-2</v>
      </c>
      <c r="CD46" s="251"/>
      <c r="CE46" s="251"/>
      <c r="CF46" s="252"/>
    </row>
    <row r="47" spans="1:84" s="227" customFormat="1" ht="15" customHeight="1" x14ac:dyDescent="0.2">
      <c r="A47" s="256" t="s">
        <v>141</v>
      </c>
      <c r="B47" s="257" t="s">
        <v>146</v>
      </c>
      <c r="C47" s="70">
        <v>4731.1040000000003</v>
      </c>
      <c r="D47" s="70">
        <v>3804.6532900000002</v>
      </c>
      <c r="E47" s="93">
        <v>7269.6790000000001</v>
      </c>
      <c r="F47" s="69">
        <v>4248.183</v>
      </c>
      <c r="G47" s="70">
        <v>3328.4189999999999</v>
      </c>
      <c r="H47" s="94">
        <v>6959.4269999999997</v>
      </c>
      <c r="I47" s="152">
        <f t="shared" si="29"/>
        <v>1.0445801069542076</v>
      </c>
      <c r="J47" s="258">
        <f t="shared" si="43"/>
        <v>-6.9096963925272092E-2</v>
      </c>
      <c r="K47" s="153">
        <f t="shared" si="44"/>
        <v>-9.8501124705628662E-2</v>
      </c>
      <c r="L47" s="69">
        <v>3289.6179999999999</v>
      </c>
      <c r="M47" s="70">
        <v>2481.2759999999998</v>
      </c>
      <c r="N47" s="70">
        <v>5258.223</v>
      </c>
      <c r="O47" s="75">
        <f t="shared" si="2"/>
        <v>0.7555540132829901</v>
      </c>
      <c r="P47" s="76">
        <f t="shared" si="45"/>
        <v>-1.8804812596215137E-2</v>
      </c>
      <c r="Q47" s="77">
        <f t="shared" si="46"/>
        <v>1.0072149371024741E-2</v>
      </c>
      <c r="R47" s="69">
        <v>616.3420000000001</v>
      </c>
      <c r="S47" s="93">
        <v>416.56600000000003</v>
      </c>
      <c r="T47" s="94">
        <v>724.91799999999978</v>
      </c>
      <c r="U47" s="78">
        <f t="shared" si="30"/>
        <v>0.10416346058375206</v>
      </c>
      <c r="V47" s="79">
        <f t="shared" si="31"/>
        <v>-4.0920214013128564E-2</v>
      </c>
      <c r="W47" s="80">
        <f t="shared" si="47"/>
        <v>-2.0990854422862193E-2</v>
      </c>
      <c r="X47" s="69">
        <v>342.22300000000001</v>
      </c>
      <c r="Y47" s="70">
        <v>430.577</v>
      </c>
      <c r="Z47" s="71">
        <v>976.28599999999994</v>
      </c>
      <c r="AA47" s="78">
        <f t="shared" si="5"/>
        <v>0.14028252613325781</v>
      </c>
      <c r="AB47" s="79">
        <f t="shared" si="32"/>
        <v>5.9725026609343701E-2</v>
      </c>
      <c r="AC47" s="80">
        <f t="shared" si="48"/>
        <v>1.091870505183748E-2</v>
      </c>
      <c r="AD47" s="69">
        <v>2201.7449999999999</v>
      </c>
      <c r="AE47" s="70">
        <v>2439.7049999999999</v>
      </c>
      <c r="AF47" s="70">
        <v>2445.8440000000001</v>
      </c>
      <c r="AG47" s="70">
        <f t="shared" si="49"/>
        <v>244.09900000000016</v>
      </c>
      <c r="AH47" s="71">
        <f t="shared" si="50"/>
        <v>6.1390000000001237</v>
      </c>
      <c r="AI47" s="69">
        <v>0</v>
      </c>
      <c r="AJ47" s="70">
        <v>0</v>
      </c>
      <c r="AK47" s="70">
        <v>0</v>
      </c>
      <c r="AL47" s="70">
        <f t="shared" si="24"/>
        <v>0</v>
      </c>
      <c r="AM47" s="71">
        <f t="shared" si="25"/>
        <v>0</v>
      </c>
      <c r="AN47" s="78">
        <f t="shared" si="7"/>
        <v>0.33644456653450588</v>
      </c>
      <c r="AO47" s="79">
        <f t="shared" si="33"/>
        <v>-0.1289320136463567</v>
      </c>
      <c r="AP47" s="80">
        <f t="shared" si="34"/>
        <v>-0.30479783166572533</v>
      </c>
      <c r="AQ47" s="78">
        <f t="shared" si="35"/>
        <v>0</v>
      </c>
      <c r="AR47" s="79">
        <f t="shared" si="36"/>
        <v>0</v>
      </c>
      <c r="AS47" s="80">
        <f t="shared" si="26"/>
        <v>0</v>
      </c>
      <c r="AT47" s="78">
        <f t="shared" si="11"/>
        <v>0</v>
      </c>
      <c r="AU47" s="79">
        <f t="shared" si="37"/>
        <v>0</v>
      </c>
      <c r="AV47" s="80">
        <f t="shared" si="51"/>
        <v>0</v>
      </c>
      <c r="AW47" s="69">
        <v>4258</v>
      </c>
      <c r="AX47" s="70">
        <v>1821</v>
      </c>
      <c r="AY47" s="71">
        <v>4043</v>
      </c>
      <c r="AZ47" s="69">
        <v>68</v>
      </c>
      <c r="BA47" s="70">
        <v>63</v>
      </c>
      <c r="BB47" s="71">
        <v>64</v>
      </c>
      <c r="BC47" s="69">
        <v>112</v>
      </c>
      <c r="BD47" s="70">
        <v>103</v>
      </c>
      <c r="BE47" s="71">
        <v>101</v>
      </c>
      <c r="BF47" s="92">
        <f t="shared" si="52"/>
        <v>10.528645833333334</v>
      </c>
      <c r="BG47" s="93">
        <f t="shared" si="53"/>
        <v>9.2371323529413019E-2</v>
      </c>
      <c r="BH47" s="94">
        <f t="shared" si="54"/>
        <v>0.89372519841269948</v>
      </c>
      <c r="BI47" s="92">
        <f t="shared" si="55"/>
        <v>6.6716171617161715</v>
      </c>
      <c r="BJ47" s="93">
        <f t="shared" si="56"/>
        <v>0.33530763790664686</v>
      </c>
      <c r="BK47" s="94">
        <f t="shared" si="57"/>
        <v>0.77841327822102535</v>
      </c>
      <c r="BL47" s="69">
        <v>214</v>
      </c>
      <c r="BM47" s="70">
        <v>214</v>
      </c>
      <c r="BN47" s="71">
        <v>214</v>
      </c>
      <c r="BO47" s="69">
        <v>15550</v>
      </c>
      <c r="BP47" s="70">
        <v>8229</v>
      </c>
      <c r="BQ47" s="71">
        <v>17772</v>
      </c>
      <c r="BR47" s="69">
        <f t="shared" si="38"/>
        <v>391.59503713706954</v>
      </c>
      <c r="BS47" s="70">
        <f t="shared" si="27"/>
        <v>118.3999889055583</v>
      </c>
      <c r="BT47" s="71">
        <f t="shared" si="58"/>
        <v>-12.879261076565172</v>
      </c>
      <c r="BU47" s="69">
        <f t="shared" si="39"/>
        <v>1721.352213702696</v>
      </c>
      <c r="BV47" s="70">
        <f t="shared" si="28"/>
        <v>723.65775621091575</v>
      </c>
      <c r="BW47" s="71">
        <f t="shared" si="59"/>
        <v>-106.44515038297118</v>
      </c>
      <c r="BX47" s="69">
        <f t="shared" si="40"/>
        <v>4.3957457333663124</v>
      </c>
      <c r="BY47" s="70">
        <f t="shared" si="41"/>
        <v>0.74379646140764644</v>
      </c>
      <c r="BZ47" s="71">
        <f t="shared" si="42"/>
        <v>-0.1231999009005742</v>
      </c>
      <c r="CA47" s="101">
        <f t="shared" si="60"/>
        <v>0.45882170702741781</v>
      </c>
      <c r="CB47" s="102">
        <f t="shared" si="61"/>
        <v>5.736562193421807E-2</v>
      </c>
      <c r="CC47" s="140">
        <f t="shared" si="62"/>
        <v>3.1563140049224669E-2</v>
      </c>
      <c r="CD47" s="251"/>
      <c r="CE47" s="251"/>
      <c r="CF47" s="252"/>
    </row>
    <row r="48" spans="1:84" s="253" customFormat="1" ht="15" customHeight="1" x14ac:dyDescent="0.2">
      <c r="A48" s="235" t="s">
        <v>141</v>
      </c>
      <c r="B48" s="236" t="s">
        <v>147</v>
      </c>
      <c r="C48" s="93">
        <v>1036.1130000000001</v>
      </c>
      <c r="D48" s="93">
        <v>774.577</v>
      </c>
      <c r="E48" s="93">
        <v>1533.65</v>
      </c>
      <c r="F48" s="92">
        <v>1185.615</v>
      </c>
      <c r="G48" s="93">
        <v>777.01800000000003</v>
      </c>
      <c r="H48" s="94">
        <v>1630.127</v>
      </c>
      <c r="I48" s="154">
        <f t="shared" si="29"/>
        <v>0.94081626768957272</v>
      </c>
      <c r="J48" s="254">
        <f t="shared" si="43"/>
        <v>6.6912850475721597E-2</v>
      </c>
      <c r="K48" s="155">
        <f t="shared" si="44"/>
        <v>-5.6042234944857827E-2</v>
      </c>
      <c r="L48" s="92">
        <v>938.26</v>
      </c>
      <c r="M48" s="93">
        <v>629.90200000000004</v>
      </c>
      <c r="N48" s="93">
        <v>1247.8489999999999</v>
      </c>
      <c r="O48" s="98">
        <f t="shared" si="2"/>
        <v>0.76549189112259353</v>
      </c>
      <c r="P48" s="99">
        <f t="shared" si="45"/>
        <v>-2.5877988644447236E-2</v>
      </c>
      <c r="Q48" s="100">
        <f t="shared" si="46"/>
        <v>-4.5174013656961165E-2</v>
      </c>
      <c r="R48" s="92">
        <v>165.911</v>
      </c>
      <c r="S48" s="93">
        <v>91.461999999999989</v>
      </c>
      <c r="T48" s="94">
        <v>190.39600000000002</v>
      </c>
      <c r="U48" s="101">
        <f t="shared" si="30"/>
        <v>0.11679826173052775</v>
      </c>
      <c r="V48" s="102">
        <f t="shared" si="31"/>
        <v>-2.31383956160814E-2</v>
      </c>
      <c r="W48" s="103">
        <f t="shared" si="47"/>
        <v>-9.1072313211376654E-4</v>
      </c>
      <c r="X48" s="92">
        <v>81.444000000000003</v>
      </c>
      <c r="Y48" s="93">
        <v>55.653999999999996</v>
      </c>
      <c r="Z48" s="94">
        <v>191.88200000000001</v>
      </c>
      <c r="AA48" s="101">
        <f t="shared" si="5"/>
        <v>0.11770984714687875</v>
      </c>
      <c r="AB48" s="102">
        <f t="shared" si="32"/>
        <v>4.9016384260528623E-2</v>
      </c>
      <c r="AC48" s="103">
        <f t="shared" si="48"/>
        <v>4.6084736789074945E-2</v>
      </c>
      <c r="AD48" s="92">
        <v>186.65</v>
      </c>
      <c r="AE48" s="93">
        <v>314.42899999999997</v>
      </c>
      <c r="AF48" s="93">
        <v>172.52199999999999</v>
      </c>
      <c r="AG48" s="93">
        <f t="shared" si="49"/>
        <v>-14.128000000000014</v>
      </c>
      <c r="AH48" s="94">
        <f t="shared" si="50"/>
        <v>-141.90699999999998</v>
      </c>
      <c r="AI48" s="92">
        <v>0</v>
      </c>
      <c r="AJ48" s="93">
        <v>0</v>
      </c>
      <c r="AK48" s="93">
        <v>0</v>
      </c>
      <c r="AL48" s="93">
        <f t="shared" si="24"/>
        <v>0</v>
      </c>
      <c r="AM48" s="94">
        <f t="shared" si="25"/>
        <v>0</v>
      </c>
      <c r="AN48" s="101">
        <f t="shared" si="7"/>
        <v>0.11249111596518109</v>
      </c>
      <c r="AO48" s="102">
        <f t="shared" si="33"/>
        <v>-6.7653327739318328E-2</v>
      </c>
      <c r="AP48" s="103">
        <f t="shared" si="34"/>
        <v>-0.29344528545133397</v>
      </c>
      <c r="AQ48" s="101">
        <f t="shared" si="35"/>
        <v>0</v>
      </c>
      <c r="AR48" s="102">
        <f t="shared" si="36"/>
        <v>0</v>
      </c>
      <c r="AS48" s="103">
        <f t="shared" si="26"/>
        <v>0</v>
      </c>
      <c r="AT48" s="101">
        <f t="shared" si="11"/>
        <v>0</v>
      </c>
      <c r="AU48" s="102">
        <f t="shared" si="37"/>
        <v>0</v>
      </c>
      <c r="AV48" s="103">
        <f t="shared" si="51"/>
        <v>0</v>
      </c>
      <c r="AW48" s="92">
        <v>1251</v>
      </c>
      <c r="AX48" s="93">
        <v>535</v>
      </c>
      <c r="AY48" s="94">
        <v>1029</v>
      </c>
      <c r="AZ48" s="92">
        <v>10</v>
      </c>
      <c r="BA48" s="93">
        <v>9</v>
      </c>
      <c r="BB48" s="94">
        <v>10</v>
      </c>
      <c r="BC48" s="92">
        <v>27.5</v>
      </c>
      <c r="BD48" s="93">
        <v>24</v>
      </c>
      <c r="BE48" s="94">
        <v>25</v>
      </c>
      <c r="BF48" s="92">
        <f t="shared" si="52"/>
        <v>17.150000000000002</v>
      </c>
      <c r="BG48" s="93">
        <f t="shared" si="53"/>
        <v>-3.6999999999999957</v>
      </c>
      <c r="BH48" s="94">
        <f t="shared" si="54"/>
        <v>-2.664814814814811</v>
      </c>
      <c r="BI48" s="92">
        <f t="shared" si="55"/>
        <v>6.8599999999999994</v>
      </c>
      <c r="BJ48" s="93">
        <f t="shared" si="56"/>
        <v>-0.72181818181818258</v>
      </c>
      <c r="BK48" s="94">
        <f t="shared" si="57"/>
        <v>-0.57055555555555681</v>
      </c>
      <c r="BL48" s="92">
        <v>73</v>
      </c>
      <c r="BM48" s="93">
        <v>70</v>
      </c>
      <c r="BN48" s="94">
        <v>70</v>
      </c>
      <c r="BO48" s="92">
        <v>6277</v>
      </c>
      <c r="BP48" s="93">
        <v>2967</v>
      </c>
      <c r="BQ48" s="94">
        <v>5629</v>
      </c>
      <c r="BR48" s="92">
        <f t="shared" si="38"/>
        <v>289.59442174453721</v>
      </c>
      <c r="BS48" s="93">
        <f t="shared" si="27"/>
        <v>100.71199383311455</v>
      </c>
      <c r="BT48" s="94">
        <f t="shared" si="58"/>
        <v>27.707667447267227</v>
      </c>
      <c r="BU48" s="92">
        <f t="shared" si="39"/>
        <v>1584.1856171039844</v>
      </c>
      <c r="BV48" s="93">
        <f t="shared" si="28"/>
        <v>636.45180415434413</v>
      </c>
      <c r="BW48" s="94">
        <f t="shared" si="59"/>
        <v>131.81552364604045</v>
      </c>
      <c r="BX48" s="92">
        <f t="shared" si="40"/>
        <v>5.4703595724003886</v>
      </c>
      <c r="BY48" s="93">
        <f t="shared" si="41"/>
        <v>0.45277364114539242</v>
      </c>
      <c r="BZ48" s="94">
        <f t="shared" si="42"/>
        <v>-7.5434820122976198E-2</v>
      </c>
      <c r="CA48" s="101">
        <f t="shared" si="60"/>
        <v>0.44427782162588791</v>
      </c>
      <c r="CB48" s="102">
        <f t="shared" si="61"/>
        <v>-3.0784616881642524E-2</v>
      </c>
      <c r="CC48" s="140">
        <f t="shared" si="62"/>
        <v>-2.6674559326493041E-2</v>
      </c>
      <c r="CD48" s="251"/>
      <c r="CE48" s="251"/>
      <c r="CF48" s="252"/>
    </row>
    <row r="49" spans="1:84" s="253" customFormat="1" ht="15" customHeight="1" x14ac:dyDescent="0.2">
      <c r="A49" s="235" t="s">
        <v>148</v>
      </c>
      <c r="B49" s="236" t="s">
        <v>149</v>
      </c>
      <c r="C49" s="93">
        <v>1747.3496800000003</v>
      </c>
      <c r="D49" s="93">
        <v>1156.6073299999998</v>
      </c>
      <c r="E49" s="93">
        <v>2554.2269000000006</v>
      </c>
      <c r="F49" s="92">
        <v>1498.7673500000001</v>
      </c>
      <c r="G49" s="93">
        <v>1129.1711499999999</v>
      </c>
      <c r="H49" s="94">
        <v>2382.7665899999997</v>
      </c>
      <c r="I49" s="154">
        <f t="shared" si="29"/>
        <v>1.0719585001399574</v>
      </c>
      <c r="J49" s="254">
        <f t="shared" si="43"/>
        <v>-9.3899349645734986E-2</v>
      </c>
      <c r="K49" s="155">
        <f t="shared" si="44"/>
        <v>4.7660872627954598E-2</v>
      </c>
      <c r="L49" s="92">
        <v>1042.6166499999999</v>
      </c>
      <c r="M49" s="93">
        <v>858.38199999999995</v>
      </c>
      <c r="N49" s="93">
        <v>1931.1429599999999</v>
      </c>
      <c r="O49" s="98">
        <f t="shared" si="2"/>
        <v>0.8104624968742743</v>
      </c>
      <c r="P49" s="99">
        <f t="shared" si="45"/>
        <v>0.11481306869584496</v>
      </c>
      <c r="Q49" s="100">
        <f t="shared" si="46"/>
        <v>5.0274814077029606E-2</v>
      </c>
      <c r="R49" s="92">
        <v>341.83440000000013</v>
      </c>
      <c r="S49" s="93">
        <v>227.47175999999996</v>
      </c>
      <c r="T49" s="94">
        <v>370.53532999999982</v>
      </c>
      <c r="U49" s="101">
        <f t="shared" si="30"/>
        <v>0.15550634777030337</v>
      </c>
      <c r="V49" s="102">
        <f t="shared" si="31"/>
        <v>-7.2570678327176091E-2</v>
      </c>
      <c r="W49" s="103">
        <f t="shared" si="47"/>
        <v>-4.5943857541796557E-2</v>
      </c>
      <c r="X49" s="92">
        <v>114.3163</v>
      </c>
      <c r="Y49" s="93">
        <v>43.317389999999996</v>
      </c>
      <c r="Z49" s="94">
        <v>81.088300000000004</v>
      </c>
      <c r="AA49" s="101">
        <f t="shared" si="5"/>
        <v>3.4031155355422379E-2</v>
      </c>
      <c r="AB49" s="102">
        <f t="shared" si="32"/>
        <v>-4.2242390368668822E-2</v>
      </c>
      <c r="AC49" s="103">
        <f t="shared" si="48"/>
        <v>-4.3309565352329937E-3</v>
      </c>
      <c r="AD49" s="92">
        <v>262.18320999999997</v>
      </c>
      <c r="AE49" s="93">
        <v>368.69232</v>
      </c>
      <c r="AF49" s="93">
        <v>326.99101999999999</v>
      </c>
      <c r="AG49" s="93">
        <f t="shared" si="49"/>
        <v>64.807810000000018</v>
      </c>
      <c r="AH49" s="94">
        <f t="shared" si="50"/>
        <v>-41.701300000000003</v>
      </c>
      <c r="AI49" s="92">
        <v>0</v>
      </c>
      <c r="AJ49" s="93">
        <v>0</v>
      </c>
      <c r="AK49" s="93">
        <v>0</v>
      </c>
      <c r="AL49" s="93">
        <f t="shared" si="24"/>
        <v>0</v>
      </c>
      <c r="AM49" s="94">
        <f t="shared" si="25"/>
        <v>0</v>
      </c>
      <c r="AN49" s="101">
        <f t="shared" si="7"/>
        <v>0.12801956631182607</v>
      </c>
      <c r="AO49" s="102">
        <f t="shared" si="33"/>
        <v>-2.2026651111580531E-2</v>
      </c>
      <c r="AP49" s="103">
        <f t="shared" si="34"/>
        <v>-0.19075095367095843</v>
      </c>
      <c r="AQ49" s="101">
        <f t="shared" si="35"/>
        <v>0</v>
      </c>
      <c r="AR49" s="102">
        <f t="shared" si="36"/>
        <v>0</v>
      </c>
      <c r="AS49" s="103">
        <f t="shared" si="26"/>
        <v>0</v>
      </c>
      <c r="AT49" s="101">
        <f t="shared" si="11"/>
        <v>0</v>
      </c>
      <c r="AU49" s="102">
        <f t="shared" si="37"/>
        <v>0</v>
      </c>
      <c r="AV49" s="103">
        <f t="shared" si="51"/>
        <v>0</v>
      </c>
      <c r="AW49" s="92">
        <v>2025</v>
      </c>
      <c r="AX49" s="93">
        <v>607</v>
      </c>
      <c r="AY49" s="94">
        <v>1295</v>
      </c>
      <c r="AZ49" s="92">
        <v>26</v>
      </c>
      <c r="BA49" s="93">
        <v>27</v>
      </c>
      <c r="BB49" s="94">
        <v>27</v>
      </c>
      <c r="BC49" s="92">
        <v>28</v>
      </c>
      <c r="BD49" s="93">
        <v>35</v>
      </c>
      <c r="BE49" s="94">
        <v>38</v>
      </c>
      <c r="BF49" s="92">
        <f t="shared" si="52"/>
        <v>7.9938271604938267</v>
      </c>
      <c r="BG49" s="93">
        <f t="shared" si="53"/>
        <v>-4.986942070275405</v>
      </c>
      <c r="BH49" s="94">
        <f t="shared" si="54"/>
        <v>0.5</v>
      </c>
      <c r="BI49" s="92">
        <f t="shared" si="55"/>
        <v>5.6798245614035094</v>
      </c>
      <c r="BJ49" s="93">
        <f t="shared" si="56"/>
        <v>-6.3737468671679194</v>
      </c>
      <c r="BK49" s="94">
        <f t="shared" si="57"/>
        <v>-0.1011278195488714</v>
      </c>
      <c r="BL49" s="92">
        <v>100</v>
      </c>
      <c r="BM49" s="93">
        <v>93</v>
      </c>
      <c r="BN49" s="94">
        <v>94</v>
      </c>
      <c r="BO49" s="92">
        <v>9027</v>
      </c>
      <c r="BP49" s="93">
        <v>2627</v>
      </c>
      <c r="BQ49" s="94">
        <v>5614</v>
      </c>
      <c r="BR49" s="92">
        <f t="shared" si="38"/>
        <v>424.43295154969718</v>
      </c>
      <c r="BS49" s="93">
        <f t="shared" si="27"/>
        <v>258.40134082631175</v>
      </c>
      <c r="BT49" s="94">
        <f t="shared" si="58"/>
        <v>-5.3999947769110577</v>
      </c>
      <c r="BU49" s="92">
        <f t="shared" si="39"/>
        <v>1839.9742007722007</v>
      </c>
      <c r="BV49" s="93">
        <f t="shared" si="28"/>
        <v>1099.8421760808426</v>
      </c>
      <c r="BW49" s="94">
        <f t="shared" si="59"/>
        <v>-20.274810759924321</v>
      </c>
      <c r="BX49" s="92">
        <f t="shared" si="40"/>
        <v>4.3351351351351353</v>
      </c>
      <c r="BY49" s="93">
        <f t="shared" si="41"/>
        <v>-0.12264264264264213</v>
      </c>
      <c r="BZ49" s="94">
        <f t="shared" si="42"/>
        <v>7.29328999510237E-3</v>
      </c>
      <c r="CA49" s="101">
        <f t="shared" si="60"/>
        <v>0.32996355942165273</v>
      </c>
      <c r="CB49" s="102">
        <f t="shared" si="61"/>
        <v>-0.16876572234630305</v>
      </c>
      <c r="CC49" s="140">
        <f t="shared" si="62"/>
        <v>1.6104539111019556E-2</v>
      </c>
      <c r="CD49" s="251"/>
      <c r="CE49" s="251"/>
      <c r="CF49" s="252"/>
    </row>
    <row r="50" spans="1:84" s="253" customFormat="1" ht="15" customHeight="1" x14ac:dyDescent="0.2">
      <c r="A50" s="235" t="s">
        <v>148</v>
      </c>
      <c r="B50" s="236" t="s">
        <v>150</v>
      </c>
      <c r="C50" s="93">
        <v>2058.2269999999999</v>
      </c>
      <c r="D50" s="93">
        <v>1797.1479999999999</v>
      </c>
      <c r="E50" s="93">
        <v>3432.6770000000001</v>
      </c>
      <c r="F50" s="92">
        <v>1962.097</v>
      </c>
      <c r="G50" s="93">
        <v>1743.451</v>
      </c>
      <c r="H50" s="94">
        <v>3570.9740000000002</v>
      </c>
      <c r="I50" s="154">
        <f t="shared" si="29"/>
        <v>0.96127191068879247</v>
      </c>
      <c r="J50" s="254">
        <f t="shared" si="43"/>
        <v>-8.7721589632547281E-2</v>
      </c>
      <c r="K50" s="155">
        <f t="shared" si="44"/>
        <v>-6.9527348940528921E-2</v>
      </c>
      <c r="L50" s="92">
        <v>1238.5640000000001</v>
      </c>
      <c r="M50" s="93">
        <v>1312.4960000000001</v>
      </c>
      <c r="N50" s="93">
        <v>2531.982</v>
      </c>
      <c r="O50" s="98">
        <f t="shared" si="2"/>
        <v>0.70904520727398179</v>
      </c>
      <c r="P50" s="99">
        <f t="shared" si="45"/>
        <v>7.7800166891166866E-2</v>
      </c>
      <c r="Q50" s="100">
        <f t="shared" si="46"/>
        <v>-4.3769755693144896E-2</v>
      </c>
      <c r="R50" s="92">
        <v>541.42999999999984</v>
      </c>
      <c r="S50" s="93">
        <v>234.46499999999995</v>
      </c>
      <c r="T50" s="94">
        <v>549.67600000000016</v>
      </c>
      <c r="U50" s="101">
        <f t="shared" si="30"/>
        <v>0.1539288720668367</v>
      </c>
      <c r="V50" s="102">
        <f t="shared" si="31"/>
        <v>-0.12201569132630841</v>
      </c>
      <c r="W50" s="103">
        <f t="shared" si="47"/>
        <v>1.9445597228599232E-2</v>
      </c>
      <c r="X50" s="92">
        <v>182.10300000000001</v>
      </c>
      <c r="Y50" s="93">
        <v>196.48999999999998</v>
      </c>
      <c r="Z50" s="94">
        <v>489.31599999999997</v>
      </c>
      <c r="AA50" s="101">
        <f t="shared" si="5"/>
        <v>0.13702592065918148</v>
      </c>
      <c r="AB50" s="102">
        <f t="shared" si="32"/>
        <v>4.4215524435141582E-2</v>
      </c>
      <c r="AC50" s="103">
        <f t="shared" si="48"/>
        <v>2.4324158464545678E-2</v>
      </c>
      <c r="AD50" s="92">
        <v>1659.5719999999999</v>
      </c>
      <c r="AE50" s="93">
        <v>1844.5550000000001</v>
      </c>
      <c r="AF50" s="93">
        <v>1868.9290000000001</v>
      </c>
      <c r="AG50" s="93">
        <f t="shared" si="49"/>
        <v>209.3570000000002</v>
      </c>
      <c r="AH50" s="94">
        <f t="shared" si="50"/>
        <v>24.374000000000024</v>
      </c>
      <c r="AI50" s="92">
        <v>0</v>
      </c>
      <c r="AJ50" s="93">
        <v>0</v>
      </c>
      <c r="AK50" s="93">
        <v>0</v>
      </c>
      <c r="AL50" s="93">
        <f t="shared" si="24"/>
        <v>0</v>
      </c>
      <c r="AM50" s="94">
        <f t="shared" si="25"/>
        <v>0</v>
      </c>
      <c r="AN50" s="101">
        <f t="shared" si="7"/>
        <v>0.54445233268379167</v>
      </c>
      <c r="AO50" s="102">
        <f t="shared" si="33"/>
        <v>-0.26185911887135749</v>
      </c>
      <c r="AP50" s="103">
        <f t="shared" si="34"/>
        <v>-0.48192668562744367</v>
      </c>
      <c r="AQ50" s="101">
        <f t="shared" si="35"/>
        <v>0</v>
      </c>
      <c r="AR50" s="102">
        <f t="shared" si="36"/>
        <v>0</v>
      </c>
      <c r="AS50" s="103">
        <f t="shared" si="26"/>
        <v>0</v>
      </c>
      <c r="AT50" s="101">
        <f t="shared" si="11"/>
        <v>0</v>
      </c>
      <c r="AU50" s="102">
        <f t="shared" si="37"/>
        <v>0</v>
      </c>
      <c r="AV50" s="103">
        <f t="shared" si="51"/>
        <v>0</v>
      </c>
      <c r="AW50" s="92">
        <v>1935</v>
      </c>
      <c r="AX50" s="93">
        <v>581</v>
      </c>
      <c r="AY50" s="94">
        <v>1251</v>
      </c>
      <c r="AZ50" s="92">
        <v>35</v>
      </c>
      <c r="BA50" s="93">
        <v>37</v>
      </c>
      <c r="BB50" s="94">
        <v>38</v>
      </c>
      <c r="BC50" s="92">
        <v>54</v>
      </c>
      <c r="BD50" s="93">
        <v>53</v>
      </c>
      <c r="BE50" s="94">
        <v>55</v>
      </c>
      <c r="BF50" s="92">
        <f t="shared" si="52"/>
        <v>5.4868421052631575</v>
      </c>
      <c r="BG50" s="93">
        <f t="shared" si="53"/>
        <v>-3.727443609022556</v>
      </c>
      <c r="BH50" s="94">
        <f t="shared" si="54"/>
        <v>0.25260787102892301</v>
      </c>
      <c r="BI50" s="92">
        <f t="shared" si="55"/>
        <v>3.790909090909091</v>
      </c>
      <c r="BJ50" s="93">
        <f t="shared" si="56"/>
        <v>-2.1813131313131313</v>
      </c>
      <c r="BK50" s="94">
        <f t="shared" si="57"/>
        <v>0.13682104059462574</v>
      </c>
      <c r="BL50" s="92">
        <v>110</v>
      </c>
      <c r="BM50" s="93">
        <v>108</v>
      </c>
      <c r="BN50" s="94">
        <v>108</v>
      </c>
      <c r="BO50" s="92">
        <v>9037</v>
      </c>
      <c r="BP50" s="93">
        <v>3529</v>
      </c>
      <c r="BQ50" s="94">
        <v>8300</v>
      </c>
      <c r="BR50" s="92">
        <f t="shared" si="38"/>
        <v>430.23783132530122</v>
      </c>
      <c r="BS50" s="93">
        <f t="shared" si="27"/>
        <v>213.11965051308476</v>
      </c>
      <c r="BT50" s="94">
        <f t="shared" si="58"/>
        <v>-63.797589473792016</v>
      </c>
      <c r="BU50" s="92">
        <f t="shared" si="39"/>
        <v>2854.4956035171863</v>
      </c>
      <c r="BV50" s="93">
        <f t="shared" si="28"/>
        <v>1840.491985946127</v>
      </c>
      <c r="BW50" s="94">
        <f t="shared" si="59"/>
        <v>-146.28064433135069</v>
      </c>
      <c r="BX50" s="92">
        <f t="shared" si="40"/>
        <v>6.6346922462030378</v>
      </c>
      <c r="BY50" s="93">
        <f t="shared" si="41"/>
        <v>1.9644080084769397</v>
      </c>
      <c r="BZ50" s="94">
        <f t="shared" si="42"/>
        <v>0.5606819191806629</v>
      </c>
      <c r="CA50" s="101">
        <f t="shared" si="60"/>
        <v>0.42459586658481685</v>
      </c>
      <c r="CB50" s="102">
        <f t="shared" si="61"/>
        <v>-2.9296649738638714E-2</v>
      </c>
      <c r="CC50" s="140">
        <f t="shared" si="62"/>
        <v>6.1530022963417697E-2</v>
      </c>
      <c r="CD50" s="251"/>
      <c r="CE50" s="251"/>
      <c r="CF50" s="252"/>
    </row>
    <row r="51" spans="1:84" s="253" customFormat="1" ht="15" customHeight="1" x14ac:dyDescent="0.2">
      <c r="A51" s="235" t="s">
        <v>151</v>
      </c>
      <c r="B51" s="236" t="s">
        <v>152</v>
      </c>
      <c r="C51" s="93">
        <v>3609.8043700000003</v>
      </c>
      <c r="D51" s="93">
        <v>2860.2678099999994</v>
      </c>
      <c r="E51" s="93">
        <v>5851.3406400000003</v>
      </c>
      <c r="F51" s="92">
        <v>3411.6917100000001</v>
      </c>
      <c r="G51" s="93">
        <v>2905.4586099999997</v>
      </c>
      <c r="H51" s="94">
        <v>5799.9854500000001</v>
      </c>
      <c r="I51" s="154">
        <f t="shared" si="29"/>
        <v>1.0088543653156923</v>
      </c>
      <c r="J51" s="254">
        <f t="shared" si="43"/>
        <v>-4.9214380878259689E-2</v>
      </c>
      <c r="K51" s="155">
        <f t="shared" si="44"/>
        <v>2.4408123281633554E-2</v>
      </c>
      <c r="L51" s="92">
        <v>2223.0493999999999</v>
      </c>
      <c r="M51" s="93">
        <v>2146.2907799999998</v>
      </c>
      <c r="N51" s="93">
        <v>4312.7800299999999</v>
      </c>
      <c r="O51" s="98">
        <f t="shared" si="2"/>
        <v>0.74358462916488866</v>
      </c>
      <c r="P51" s="99">
        <f t="shared" si="45"/>
        <v>9.1987243186540724E-2</v>
      </c>
      <c r="Q51" s="100">
        <f t="shared" si="46"/>
        <v>4.8748183925368949E-3</v>
      </c>
      <c r="R51" s="92">
        <v>813.06904000000009</v>
      </c>
      <c r="S51" s="93">
        <v>429.42228999999986</v>
      </c>
      <c r="T51" s="94">
        <v>861.07736000000023</v>
      </c>
      <c r="U51" s="101">
        <f t="shared" si="30"/>
        <v>0.14846198622791376</v>
      </c>
      <c r="V51" s="102">
        <f t="shared" si="31"/>
        <v>-8.9856451987595481E-2</v>
      </c>
      <c r="W51" s="103">
        <f t="shared" si="47"/>
        <v>6.6353247537523363E-4</v>
      </c>
      <c r="X51" s="92">
        <v>375.57327000000004</v>
      </c>
      <c r="Y51" s="93">
        <v>329.74554000000001</v>
      </c>
      <c r="Z51" s="94">
        <v>626.12806</v>
      </c>
      <c r="AA51" s="101">
        <f t="shared" si="5"/>
        <v>0.1079533846071976</v>
      </c>
      <c r="AB51" s="102">
        <f t="shared" si="32"/>
        <v>-2.1307911989452283E-3</v>
      </c>
      <c r="AC51" s="103">
        <f t="shared" si="48"/>
        <v>-5.5383508679121424E-3</v>
      </c>
      <c r="AD51" s="92">
        <v>505.02176999999995</v>
      </c>
      <c r="AE51" s="93">
        <v>993.45594999999992</v>
      </c>
      <c r="AF51" s="93">
        <v>776.11739999999975</v>
      </c>
      <c r="AG51" s="93">
        <f t="shared" si="49"/>
        <v>271.0956299999998</v>
      </c>
      <c r="AH51" s="94">
        <f t="shared" si="50"/>
        <v>-217.33855000000017</v>
      </c>
      <c r="AI51" s="92">
        <v>0</v>
      </c>
      <c r="AJ51" s="93">
        <v>0</v>
      </c>
      <c r="AK51" s="93">
        <v>0</v>
      </c>
      <c r="AL51" s="93">
        <f t="shared" si="24"/>
        <v>0</v>
      </c>
      <c r="AM51" s="94">
        <f t="shared" si="25"/>
        <v>0</v>
      </c>
      <c r="AN51" s="101">
        <f t="shared" si="7"/>
        <v>0.13263924419207967</v>
      </c>
      <c r="AO51" s="102">
        <f t="shared" si="33"/>
        <v>-7.263564446827242E-3</v>
      </c>
      <c r="AP51" s="103">
        <f t="shared" si="34"/>
        <v>-0.21469045218344962</v>
      </c>
      <c r="AQ51" s="101">
        <f t="shared" si="35"/>
        <v>0</v>
      </c>
      <c r="AR51" s="102">
        <f t="shared" si="36"/>
        <v>0</v>
      </c>
      <c r="AS51" s="103">
        <f t="shared" si="26"/>
        <v>0</v>
      </c>
      <c r="AT51" s="101">
        <f t="shared" si="11"/>
        <v>0</v>
      </c>
      <c r="AU51" s="102">
        <f t="shared" si="37"/>
        <v>0</v>
      </c>
      <c r="AV51" s="103">
        <f t="shared" si="51"/>
        <v>0</v>
      </c>
      <c r="AW51" s="92">
        <v>4163</v>
      </c>
      <c r="AX51" s="93">
        <v>1854</v>
      </c>
      <c r="AY51" s="94">
        <v>3709</v>
      </c>
      <c r="AZ51" s="92">
        <v>42.564999999999998</v>
      </c>
      <c r="BA51" s="93">
        <v>43.4</v>
      </c>
      <c r="BB51" s="94">
        <v>43.4</v>
      </c>
      <c r="BC51" s="92">
        <v>82.476666666666674</v>
      </c>
      <c r="BD51" s="93">
        <v>79</v>
      </c>
      <c r="BE51" s="94">
        <v>81.8</v>
      </c>
      <c r="BF51" s="92">
        <f t="shared" si="52"/>
        <v>14.243471582181259</v>
      </c>
      <c r="BG51" s="93">
        <f t="shared" si="53"/>
        <v>-2.0570883457720672</v>
      </c>
      <c r="BH51" s="94">
        <f t="shared" si="54"/>
        <v>3.8402457757289454E-3</v>
      </c>
      <c r="BI51" s="92">
        <f t="shared" si="55"/>
        <v>7.5570497147514262</v>
      </c>
      <c r="BJ51" s="93">
        <f t="shared" si="56"/>
        <v>-0.85543058270644057</v>
      </c>
      <c r="BK51" s="94">
        <f t="shared" si="57"/>
        <v>-0.26573509537515605</v>
      </c>
      <c r="BL51" s="92">
        <v>155</v>
      </c>
      <c r="BM51" s="93">
        <v>155</v>
      </c>
      <c r="BN51" s="94">
        <v>155</v>
      </c>
      <c r="BO51" s="92">
        <v>18047</v>
      </c>
      <c r="BP51" s="93">
        <v>8394</v>
      </c>
      <c r="BQ51" s="94">
        <v>17106</v>
      </c>
      <c r="BR51" s="92">
        <f t="shared" si="38"/>
        <v>339.06146673681752</v>
      </c>
      <c r="BS51" s="93">
        <f t="shared" si="27"/>
        <v>150.01665541083537</v>
      </c>
      <c r="BT51" s="94">
        <f t="shared" si="58"/>
        <v>-7.073702431636093</v>
      </c>
      <c r="BU51" s="92">
        <f t="shared" si="39"/>
        <v>1563.7598948503639</v>
      </c>
      <c r="BV51" s="93">
        <f t="shared" si="28"/>
        <v>744.23270051935265</v>
      </c>
      <c r="BW51" s="94">
        <f t="shared" si="59"/>
        <v>-3.3698840061624651</v>
      </c>
      <c r="BX51" s="92">
        <f t="shared" si="40"/>
        <v>4.6120248045295229</v>
      </c>
      <c r="BY51" s="93">
        <f t="shared" si="41"/>
        <v>0.27692992103204528</v>
      </c>
      <c r="BZ51" s="94">
        <f t="shared" si="42"/>
        <v>8.4516713914636554E-2</v>
      </c>
      <c r="CA51" s="101">
        <f t="shared" si="60"/>
        <v>0.60973088576011403</v>
      </c>
      <c r="CB51" s="102">
        <f t="shared" si="61"/>
        <v>-3.3541258242737571E-2</v>
      </c>
      <c r="CC51" s="140">
        <f t="shared" si="62"/>
        <v>8.0104556525871784E-3</v>
      </c>
      <c r="CD51" s="251"/>
      <c r="CE51" s="251"/>
      <c r="CF51" s="252"/>
    </row>
    <row r="52" spans="1:84" s="253" customFormat="1" ht="15" customHeight="1" x14ac:dyDescent="0.2">
      <c r="A52" s="235" t="s">
        <v>153</v>
      </c>
      <c r="B52" s="236" t="s">
        <v>154</v>
      </c>
      <c r="C52" s="93">
        <v>1778.8320000000001</v>
      </c>
      <c r="D52" s="93">
        <v>1575.396</v>
      </c>
      <c r="E52" s="93">
        <v>2324.6260000000002</v>
      </c>
      <c r="F52" s="92">
        <v>1647.056</v>
      </c>
      <c r="G52" s="93">
        <v>1340.7380000000001</v>
      </c>
      <c r="H52" s="94">
        <v>2150.9180000000001</v>
      </c>
      <c r="I52" s="154">
        <f t="shared" si="29"/>
        <v>1.0807599359901214</v>
      </c>
      <c r="J52" s="254">
        <f t="shared" si="43"/>
        <v>7.5294169241679754E-4</v>
      </c>
      <c r="K52" s="155">
        <f t="shared" si="44"/>
        <v>-9.4261582009666611E-2</v>
      </c>
      <c r="L52" s="92">
        <v>1094.385</v>
      </c>
      <c r="M52" s="93">
        <v>759.58399999999995</v>
      </c>
      <c r="N52" s="93">
        <v>1564.21</v>
      </c>
      <c r="O52" s="98">
        <f t="shared" si="2"/>
        <v>0.72722902500234776</v>
      </c>
      <c r="P52" s="99">
        <f t="shared" si="45"/>
        <v>6.27798502323339E-2</v>
      </c>
      <c r="Q52" s="100">
        <f t="shared" si="46"/>
        <v>0.16068731439222117</v>
      </c>
      <c r="R52" s="92">
        <v>394.69300000000004</v>
      </c>
      <c r="S52" s="93">
        <v>444.71000000000015</v>
      </c>
      <c r="T52" s="94">
        <v>382.82499999999999</v>
      </c>
      <c r="U52" s="101">
        <f t="shared" si="30"/>
        <v>0.17798214529796114</v>
      </c>
      <c r="V52" s="102">
        <f t="shared" si="31"/>
        <v>-6.1653301219947193E-2</v>
      </c>
      <c r="W52" s="103">
        <f t="shared" si="47"/>
        <v>-0.1537083117488296</v>
      </c>
      <c r="X52" s="92">
        <v>157.97800000000001</v>
      </c>
      <c r="Y52" s="93">
        <v>136.44399999999999</v>
      </c>
      <c r="Z52" s="94">
        <v>203.88399999999999</v>
      </c>
      <c r="AA52" s="101">
        <f t="shared" si="5"/>
        <v>9.4789294617460995E-2</v>
      </c>
      <c r="AB52" s="102">
        <f t="shared" si="32"/>
        <v>-1.1260840946167999E-3</v>
      </c>
      <c r="AC52" s="103">
        <f t="shared" si="48"/>
        <v>-6.9785377256216807E-3</v>
      </c>
      <c r="AD52" s="92">
        <v>3064.83</v>
      </c>
      <c r="AE52" s="93">
        <v>1920.2239999999999</v>
      </c>
      <c r="AF52" s="93">
        <v>2205.2089999999998</v>
      </c>
      <c r="AG52" s="93">
        <f t="shared" si="49"/>
        <v>-859.62100000000009</v>
      </c>
      <c r="AH52" s="94">
        <f t="shared" si="50"/>
        <v>284.9849999999999</v>
      </c>
      <c r="AI52" s="92">
        <v>2861.4380000000001</v>
      </c>
      <c r="AJ52" s="93">
        <v>0</v>
      </c>
      <c r="AK52" s="93">
        <v>1866.19</v>
      </c>
      <c r="AL52" s="93">
        <f t="shared" si="24"/>
        <v>-995.24800000000005</v>
      </c>
      <c r="AM52" s="94">
        <f t="shared" si="25"/>
        <v>1866.19</v>
      </c>
      <c r="AN52" s="101">
        <f t="shared" si="7"/>
        <v>0.94862958600652303</v>
      </c>
      <c r="AO52" s="102">
        <f t="shared" si="33"/>
        <v>-0.77431558250854748</v>
      </c>
      <c r="AP52" s="103">
        <f t="shared" si="34"/>
        <v>-0.27025379315655718</v>
      </c>
      <c r="AQ52" s="101">
        <f t="shared" si="35"/>
        <v>0.80279150280518241</v>
      </c>
      <c r="AR52" s="102">
        <f t="shared" si="36"/>
        <v>-0.80581346944627241</v>
      </c>
      <c r="AS52" s="103">
        <f t="shared" si="26"/>
        <v>0.80279150280518241</v>
      </c>
      <c r="AT52" s="101">
        <f t="shared" si="11"/>
        <v>0.86762489318514235</v>
      </c>
      <c r="AU52" s="102">
        <f t="shared" si="37"/>
        <v>-0.8696797279084939</v>
      </c>
      <c r="AV52" s="103">
        <f t="shared" si="51"/>
        <v>0.86762489318514235</v>
      </c>
      <c r="AW52" s="92">
        <v>2284</v>
      </c>
      <c r="AX52" s="93">
        <v>879</v>
      </c>
      <c r="AY52" s="94">
        <v>1769</v>
      </c>
      <c r="AZ52" s="92">
        <v>26</v>
      </c>
      <c r="BA52" s="93">
        <v>25</v>
      </c>
      <c r="BB52" s="94">
        <v>26</v>
      </c>
      <c r="BC52" s="92">
        <v>54</v>
      </c>
      <c r="BD52" s="93">
        <v>50</v>
      </c>
      <c r="BE52" s="94">
        <v>51</v>
      </c>
      <c r="BF52" s="92">
        <f t="shared" si="52"/>
        <v>11.339743589743589</v>
      </c>
      <c r="BG52" s="93">
        <f t="shared" si="53"/>
        <v>-3.3012820512820511</v>
      </c>
      <c r="BH52" s="94">
        <f t="shared" si="54"/>
        <v>-0.38025641025640944</v>
      </c>
      <c r="BI52" s="92">
        <f t="shared" si="55"/>
        <v>5.7810457516339868</v>
      </c>
      <c r="BJ52" s="93">
        <f t="shared" si="56"/>
        <v>-1.2683369644153961</v>
      </c>
      <c r="BK52" s="94">
        <f t="shared" si="57"/>
        <v>-7.8954248366012614E-2</v>
      </c>
      <c r="BL52" s="92">
        <v>79</v>
      </c>
      <c r="BM52" s="93">
        <v>79</v>
      </c>
      <c r="BN52" s="94">
        <v>86</v>
      </c>
      <c r="BO52" s="92">
        <v>10262</v>
      </c>
      <c r="BP52" s="93">
        <v>3797</v>
      </c>
      <c r="BQ52" s="94">
        <v>7879</v>
      </c>
      <c r="BR52" s="92">
        <f t="shared" si="38"/>
        <v>272.99378093666706</v>
      </c>
      <c r="BS52" s="93">
        <f t="shared" si="27"/>
        <v>112.49329370220985</v>
      </c>
      <c r="BT52" s="94">
        <f t="shared" si="58"/>
        <v>-80.110775291934488</v>
      </c>
      <c r="BU52" s="92">
        <f t="shared" si="39"/>
        <v>1215.8948558507632</v>
      </c>
      <c r="BV52" s="93">
        <f t="shared" si="28"/>
        <v>494.76700996634986</v>
      </c>
      <c r="BW52" s="94">
        <f t="shared" si="59"/>
        <v>-309.40434778973736</v>
      </c>
      <c r="BX52" s="92">
        <f t="shared" si="40"/>
        <v>4.4539287733182586</v>
      </c>
      <c r="BY52" s="93">
        <f t="shared" si="41"/>
        <v>-3.9065972741285648E-2</v>
      </c>
      <c r="BZ52" s="94">
        <f t="shared" si="42"/>
        <v>0.13424731711803073</v>
      </c>
      <c r="CA52" s="101">
        <f t="shared" si="60"/>
        <v>0.50616728767827313</v>
      </c>
      <c r="CB52" s="102">
        <f t="shared" si="61"/>
        <v>-0.21150527683672804</v>
      </c>
      <c r="CC52" s="140">
        <f t="shared" si="62"/>
        <v>-2.7869280535510299E-2</v>
      </c>
      <c r="CD52" s="251"/>
      <c r="CE52" s="251"/>
      <c r="CF52" s="252"/>
    </row>
    <row r="53" spans="1:84" s="253" customFormat="1" ht="15" customHeight="1" x14ac:dyDescent="0.2">
      <c r="A53" s="235" t="s">
        <v>153</v>
      </c>
      <c r="B53" s="236" t="s">
        <v>155</v>
      </c>
      <c r="C53" s="93">
        <v>2221.41329</v>
      </c>
      <c r="D53" s="93">
        <v>1395.6130800000001</v>
      </c>
      <c r="E53" s="93">
        <v>2974.3119999999999</v>
      </c>
      <c r="F53" s="92">
        <v>1993.0527299999999</v>
      </c>
      <c r="G53" s="93">
        <v>1369.86598</v>
      </c>
      <c r="H53" s="94">
        <v>2826.8209999999999</v>
      </c>
      <c r="I53" s="154">
        <f t="shared" si="29"/>
        <v>1.0521755710743623</v>
      </c>
      <c r="J53" s="254">
        <f t="shared" si="43"/>
        <v>-6.2402712060173782E-2</v>
      </c>
      <c r="K53" s="155">
        <f t="shared" si="44"/>
        <v>3.3380228773796539E-2</v>
      </c>
      <c r="L53" s="92">
        <v>1294.454</v>
      </c>
      <c r="M53" s="93">
        <v>971.06777</v>
      </c>
      <c r="N53" s="93">
        <v>1700.9549999999999</v>
      </c>
      <c r="O53" s="98">
        <f t="shared" si="2"/>
        <v>0.60172009476369392</v>
      </c>
      <c r="P53" s="99">
        <f t="shared" si="45"/>
        <v>-4.7762972350140043E-2</v>
      </c>
      <c r="Q53" s="100">
        <f t="shared" si="46"/>
        <v>-0.10715784233202108</v>
      </c>
      <c r="R53" s="92">
        <v>537.55772999999999</v>
      </c>
      <c r="S53" s="93">
        <v>292.01306000000005</v>
      </c>
      <c r="T53" s="94">
        <v>866.03899999999999</v>
      </c>
      <c r="U53" s="101">
        <f t="shared" si="30"/>
        <v>0.30636499445843934</v>
      </c>
      <c r="V53" s="102">
        <f t="shared" si="31"/>
        <v>3.6649235357575027E-2</v>
      </c>
      <c r="W53" s="103">
        <f t="shared" si="47"/>
        <v>9.3195922254748265E-2</v>
      </c>
      <c r="X53" s="92">
        <v>161.041</v>
      </c>
      <c r="Y53" s="93">
        <v>106.78515</v>
      </c>
      <c r="Z53" s="94">
        <v>259.827</v>
      </c>
      <c r="AA53" s="101">
        <f t="shared" si="5"/>
        <v>9.1914910777866732E-2</v>
      </c>
      <c r="AB53" s="102">
        <f t="shared" si="32"/>
        <v>1.1113736992565015E-2</v>
      </c>
      <c r="AC53" s="103">
        <f t="shared" si="48"/>
        <v>1.3961920077272802E-2</v>
      </c>
      <c r="AD53" s="92">
        <v>5522.2270699999999</v>
      </c>
      <c r="AE53" s="93">
        <v>5457.0721700000004</v>
      </c>
      <c r="AF53" s="93">
        <v>5421.8630000000003</v>
      </c>
      <c r="AG53" s="93">
        <f t="shared" si="49"/>
        <v>-100.36406999999963</v>
      </c>
      <c r="AH53" s="94">
        <f t="shared" si="50"/>
        <v>-35.209170000000086</v>
      </c>
      <c r="AI53" s="92">
        <v>5016.5069999999996</v>
      </c>
      <c r="AJ53" s="93">
        <v>2422.7722100000001</v>
      </c>
      <c r="AK53" s="93">
        <v>4962.6547099999998</v>
      </c>
      <c r="AL53" s="93">
        <f t="shared" si="24"/>
        <v>-53.852289999999812</v>
      </c>
      <c r="AM53" s="94">
        <f t="shared" si="25"/>
        <v>2539.8824999999997</v>
      </c>
      <c r="AN53" s="101">
        <f t="shared" si="7"/>
        <v>1.8228965219519675</v>
      </c>
      <c r="AO53" s="102">
        <f t="shared" si="33"/>
        <v>-0.66301057820767895</v>
      </c>
      <c r="AP53" s="103">
        <f t="shared" si="34"/>
        <v>-2.0872647170068994</v>
      </c>
      <c r="AQ53" s="101">
        <f t="shared" si="35"/>
        <v>1.6685050895803804</v>
      </c>
      <c r="AR53" s="102">
        <f t="shared" si="36"/>
        <v>-0.58974510752724574</v>
      </c>
      <c r="AS53" s="103">
        <f t="shared" si="26"/>
        <v>-6.7486242630406812E-2</v>
      </c>
      <c r="AT53" s="101">
        <f t="shared" si="11"/>
        <v>1.7555602954697167</v>
      </c>
      <c r="AU53" s="102">
        <f t="shared" si="37"/>
        <v>-0.76143633211072848</v>
      </c>
      <c r="AV53" s="103">
        <f t="shared" si="51"/>
        <v>-1.3059588060787553E-2</v>
      </c>
      <c r="AW53" s="92">
        <v>2168</v>
      </c>
      <c r="AX53" s="93">
        <v>928</v>
      </c>
      <c r="AY53" s="94">
        <v>1907</v>
      </c>
      <c r="AZ53" s="92">
        <v>34</v>
      </c>
      <c r="BA53" s="93">
        <v>33</v>
      </c>
      <c r="BB53" s="94">
        <v>33</v>
      </c>
      <c r="BC53" s="92">
        <v>49</v>
      </c>
      <c r="BD53" s="93">
        <v>47</v>
      </c>
      <c r="BE53" s="94">
        <v>48</v>
      </c>
      <c r="BF53" s="92">
        <f t="shared" si="52"/>
        <v>9.6313131313131315</v>
      </c>
      <c r="BG53" s="93">
        <f t="shared" si="53"/>
        <v>-0.99613784907902492</v>
      </c>
      <c r="BH53" s="94">
        <f t="shared" si="54"/>
        <v>0.25757575757575779</v>
      </c>
      <c r="BI53" s="92">
        <f t="shared" si="55"/>
        <v>6.6215277777777777</v>
      </c>
      <c r="BJ53" s="93">
        <f t="shared" si="56"/>
        <v>-0.75262188208616809</v>
      </c>
      <c r="BK53" s="94">
        <f t="shared" si="57"/>
        <v>3.9967494089834688E-2</v>
      </c>
      <c r="BL53" s="92">
        <v>93</v>
      </c>
      <c r="BM53" s="93">
        <v>93</v>
      </c>
      <c r="BN53" s="94">
        <v>93</v>
      </c>
      <c r="BO53" s="92">
        <v>8026</v>
      </c>
      <c r="BP53" s="93">
        <v>3601</v>
      </c>
      <c r="BQ53" s="94">
        <v>7604</v>
      </c>
      <c r="BR53" s="92">
        <f t="shared" si="38"/>
        <v>371.75447133087846</v>
      </c>
      <c r="BS53" s="93">
        <f t="shared" si="27"/>
        <v>123.42993482452411</v>
      </c>
      <c r="BT53" s="94">
        <f t="shared" si="58"/>
        <v>-8.6581862642340184</v>
      </c>
      <c r="BU53" s="92">
        <f t="shared" si="39"/>
        <v>1482.3392763502884</v>
      </c>
      <c r="BV53" s="93">
        <f t="shared" si="28"/>
        <v>563.03451159014082</v>
      </c>
      <c r="BW53" s="94">
        <f t="shared" si="59"/>
        <v>6.1905910054608739</v>
      </c>
      <c r="BX53" s="92">
        <f t="shared" si="40"/>
        <v>3.9874147876245414</v>
      </c>
      <c r="BY53" s="93">
        <f t="shared" si="41"/>
        <v>0.28538526732933844</v>
      </c>
      <c r="BZ53" s="94">
        <f t="shared" si="42"/>
        <v>0.10702685659005873</v>
      </c>
      <c r="CA53" s="101">
        <f t="shared" si="60"/>
        <v>0.45173171745975171</v>
      </c>
      <c r="CB53" s="102">
        <f t="shared" si="61"/>
        <v>-2.5069803362442744E-2</v>
      </c>
      <c r="CC53" s="140">
        <f t="shared" si="62"/>
        <v>2.1504716265008605E-2</v>
      </c>
      <c r="CD53" s="251"/>
      <c r="CE53" s="251"/>
      <c r="CF53" s="252"/>
    </row>
    <row r="54" spans="1:84" s="253" customFormat="1" ht="15" customHeight="1" x14ac:dyDescent="0.2">
      <c r="A54" s="235" t="s">
        <v>156</v>
      </c>
      <c r="B54" s="236" t="s">
        <v>157</v>
      </c>
      <c r="C54" s="93">
        <v>1356.3510000000001</v>
      </c>
      <c r="D54" s="93">
        <v>841.69100000000003</v>
      </c>
      <c r="E54" s="93">
        <v>1997.0920000000001</v>
      </c>
      <c r="F54" s="92">
        <v>1331.2</v>
      </c>
      <c r="G54" s="93">
        <v>640.57500000000005</v>
      </c>
      <c r="H54" s="94">
        <v>2197.1619999999998</v>
      </c>
      <c r="I54" s="154">
        <f t="shared" si="29"/>
        <v>0.9089416256061229</v>
      </c>
      <c r="J54" s="254">
        <f t="shared" si="43"/>
        <v>-0.10995185396118479</v>
      </c>
      <c r="K54" s="155">
        <f t="shared" si="44"/>
        <v>-0.40502004945144243</v>
      </c>
      <c r="L54" s="92">
        <v>958.87300000000005</v>
      </c>
      <c r="M54" s="93">
        <v>424.72</v>
      </c>
      <c r="N54" s="93">
        <v>1811.441</v>
      </c>
      <c r="O54" s="98">
        <f t="shared" si="2"/>
        <v>0.82444580781935983</v>
      </c>
      <c r="P54" s="99">
        <f t="shared" si="45"/>
        <v>0.10413856623282136</v>
      </c>
      <c r="Q54" s="100">
        <f t="shared" si="46"/>
        <v>0.16141649821470772</v>
      </c>
      <c r="R54" s="92">
        <v>279.86500000000001</v>
      </c>
      <c r="S54" s="93">
        <v>130.12400000000002</v>
      </c>
      <c r="T54" s="94">
        <v>216.11499999999978</v>
      </c>
      <c r="U54" s="101">
        <f t="shared" si="30"/>
        <v>9.8360976568864653E-2</v>
      </c>
      <c r="V54" s="102">
        <f t="shared" si="31"/>
        <v>-0.11187414963305843</v>
      </c>
      <c r="W54" s="103">
        <f t="shared" si="47"/>
        <v>-0.10477526821121576</v>
      </c>
      <c r="X54" s="92">
        <v>92.462000000000003</v>
      </c>
      <c r="Y54" s="93">
        <v>85.731000000000009</v>
      </c>
      <c r="Z54" s="94">
        <v>169.60599999999999</v>
      </c>
      <c r="AA54" s="101">
        <f t="shared" si="5"/>
        <v>7.7193215611775556E-2</v>
      </c>
      <c r="AB54" s="102">
        <f t="shared" si="32"/>
        <v>7.7355834002370977E-3</v>
      </c>
      <c r="AC54" s="103">
        <f t="shared" si="48"/>
        <v>-5.6641230003491971E-2</v>
      </c>
      <c r="AD54" s="92">
        <v>633.726</v>
      </c>
      <c r="AE54" s="93">
        <v>580.28200000000004</v>
      </c>
      <c r="AF54" s="93">
        <v>575.03599999999994</v>
      </c>
      <c r="AG54" s="93">
        <f t="shared" si="49"/>
        <v>-58.690000000000055</v>
      </c>
      <c r="AH54" s="94">
        <f t="shared" si="50"/>
        <v>-5.2460000000000946</v>
      </c>
      <c r="AI54" s="92">
        <v>0</v>
      </c>
      <c r="AJ54" s="93">
        <v>11.768000000000001</v>
      </c>
      <c r="AK54" s="93">
        <v>7.0830000000000002</v>
      </c>
      <c r="AL54" s="93">
        <f t="shared" si="24"/>
        <v>7.0830000000000002</v>
      </c>
      <c r="AM54" s="94">
        <f t="shared" si="25"/>
        <v>-4.6850000000000005</v>
      </c>
      <c r="AN54" s="101">
        <f t="shared" si="7"/>
        <v>0.28793665990349965</v>
      </c>
      <c r="AO54" s="102">
        <f t="shared" si="33"/>
        <v>-0.17929195569821404</v>
      </c>
      <c r="AP54" s="103">
        <f t="shared" si="34"/>
        <v>-0.40148736862953688</v>
      </c>
      <c r="AQ54" s="101">
        <f t="shared" si="35"/>
        <v>3.5466568390439697E-3</v>
      </c>
      <c r="AR54" s="102">
        <f t="shared" si="36"/>
        <v>3.5466568390439697E-3</v>
      </c>
      <c r="AS54" s="103">
        <f t="shared" si="26"/>
        <v>-1.0434721125078256E-2</v>
      </c>
      <c r="AT54" s="101">
        <f t="shared" si="11"/>
        <v>3.2237040327476995E-3</v>
      </c>
      <c r="AU54" s="102">
        <f t="shared" si="37"/>
        <v>3.2237040327476995E-3</v>
      </c>
      <c r="AV54" s="103">
        <f t="shared" si="51"/>
        <v>-1.5147290776603274E-2</v>
      </c>
      <c r="AW54" s="92">
        <v>1165</v>
      </c>
      <c r="AX54" s="93">
        <v>578</v>
      </c>
      <c r="AY54" s="94">
        <v>1080</v>
      </c>
      <c r="AZ54" s="92">
        <v>24.75</v>
      </c>
      <c r="BA54" s="93">
        <v>15</v>
      </c>
      <c r="BB54" s="94">
        <v>15</v>
      </c>
      <c r="BC54" s="92">
        <v>53</v>
      </c>
      <c r="BD54" s="93">
        <v>47</v>
      </c>
      <c r="BE54" s="94">
        <v>47</v>
      </c>
      <c r="BF54" s="92">
        <f t="shared" si="52"/>
        <v>12</v>
      </c>
      <c r="BG54" s="93">
        <f t="shared" si="53"/>
        <v>4.1548821548821548</v>
      </c>
      <c r="BH54" s="94">
        <f t="shared" si="54"/>
        <v>-0.84444444444444322</v>
      </c>
      <c r="BI54" s="92">
        <f t="shared" si="55"/>
        <v>3.8297872340425534</v>
      </c>
      <c r="BJ54" s="93">
        <f t="shared" si="56"/>
        <v>0.16626522146393707</v>
      </c>
      <c r="BK54" s="94">
        <f t="shared" si="57"/>
        <v>-0.26950354609929006</v>
      </c>
      <c r="BL54" s="92">
        <v>90</v>
      </c>
      <c r="BM54" s="93">
        <v>90</v>
      </c>
      <c r="BN54" s="94">
        <v>90</v>
      </c>
      <c r="BO54" s="92">
        <v>5396</v>
      </c>
      <c r="BP54" s="93">
        <v>3195</v>
      </c>
      <c r="BQ54" s="94">
        <v>6079</v>
      </c>
      <c r="BR54" s="92">
        <f t="shared" si="38"/>
        <v>361.43477545648955</v>
      </c>
      <c r="BS54" s="93">
        <f t="shared" si="27"/>
        <v>114.73351526375419</v>
      </c>
      <c r="BT54" s="94">
        <f t="shared" si="58"/>
        <v>160.94181771001067</v>
      </c>
      <c r="BU54" s="92">
        <f t="shared" si="39"/>
        <v>2034.4092592592592</v>
      </c>
      <c r="BV54" s="93">
        <f t="shared" si="28"/>
        <v>891.74831505325074</v>
      </c>
      <c r="BW54" s="94">
        <f t="shared" si="59"/>
        <v>926.14801358451882</v>
      </c>
      <c r="BX54" s="92">
        <f t="shared" si="40"/>
        <v>5.628703703703704</v>
      </c>
      <c r="BY54" s="93">
        <f t="shared" si="41"/>
        <v>0.99694404705134332</v>
      </c>
      <c r="BZ54" s="94">
        <f t="shared" si="42"/>
        <v>0.10102204280404958</v>
      </c>
      <c r="CA54" s="101">
        <f t="shared" si="60"/>
        <v>0.3731737262124003</v>
      </c>
      <c r="CB54" s="102">
        <f t="shared" si="61"/>
        <v>4.1927562922038142E-2</v>
      </c>
      <c r="CC54" s="140">
        <f t="shared" si="62"/>
        <v>-2.1270718232044128E-2</v>
      </c>
      <c r="CD54" s="251"/>
      <c r="CE54" s="251"/>
      <c r="CF54" s="252"/>
    </row>
    <row r="55" spans="1:84" s="253" customFormat="1" ht="15" customHeight="1" x14ac:dyDescent="0.2">
      <c r="A55" s="235" t="s">
        <v>158</v>
      </c>
      <c r="B55" s="236" t="s">
        <v>159</v>
      </c>
      <c r="C55" s="93">
        <v>1025.1673000000001</v>
      </c>
      <c r="D55" s="93">
        <v>808.75199999999995</v>
      </c>
      <c r="E55" s="93">
        <v>1656.1</v>
      </c>
      <c r="F55" s="92">
        <v>1070.1420000000001</v>
      </c>
      <c r="G55" s="93">
        <v>809.02700000000004</v>
      </c>
      <c r="H55" s="94">
        <v>1656.375</v>
      </c>
      <c r="I55" s="154">
        <f t="shared" si="29"/>
        <v>0.9998339747943551</v>
      </c>
      <c r="J55" s="254">
        <f t="shared" si="43"/>
        <v>4.1860827305517101E-2</v>
      </c>
      <c r="K55" s="155">
        <f t="shared" si="44"/>
        <v>1.7388928423012207E-4</v>
      </c>
      <c r="L55" s="92">
        <v>840.93399999999997</v>
      </c>
      <c r="M55" s="93">
        <v>648.27800000000002</v>
      </c>
      <c r="N55" s="93">
        <v>1354.2650000000001</v>
      </c>
      <c r="O55" s="98">
        <f t="shared" si="2"/>
        <v>0.81760772771866286</v>
      </c>
      <c r="P55" s="99">
        <f t="shared" si="45"/>
        <v>3.1792387324584337E-2</v>
      </c>
      <c r="Q55" s="100">
        <f t="shared" si="46"/>
        <v>1.6301961656467134E-2</v>
      </c>
      <c r="R55" s="92">
        <v>142.6640000000001</v>
      </c>
      <c r="S55" s="93">
        <v>97.380000000000024</v>
      </c>
      <c r="T55" s="94">
        <v>176.684</v>
      </c>
      <c r="U55" s="101">
        <f t="shared" si="30"/>
        <v>0.10666908157874877</v>
      </c>
      <c r="V55" s="102">
        <f t="shared" si="31"/>
        <v>-2.6644067517352571E-2</v>
      </c>
      <c r="W55" s="103">
        <f t="shared" si="47"/>
        <v>-1.3697729417670404E-2</v>
      </c>
      <c r="X55" s="92">
        <v>86.543999999999997</v>
      </c>
      <c r="Y55" s="93">
        <v>63.369</v>
      </c>
      <c r="Z55" s="94">
        <v>125.426</v>
      </c>
      <c r="AA55" s="101">
        <f t="shared" si="5"/>
        <v>7.5723190702588483E-2</v>
      </c>
      <c r="AB55" s="102">
        <f t="shared" si="32"/>
        <v>-5.1483198072316966E-3</v>
      </c>
      <c r="AC55" s="103">
        <f t="shared" si="48"/>
        <v>-2.604232238796661E-3</v>
      </c>
      <c r="AD55" s="92">
        <v>231.02699999999999</v>
      </c>
      <c r="AE55" s="93">
        <v>321.16520000000003</v>
      </c>
      <c r="AF55" s="93">
        <v>339.19499999999999</v>
      </c>
      <c r="AG55" s="93">
        <f t="shared" si="49"/>
        <v>108.16800000000001</v>
      </c>
      <c r="AH55" s="94">
        <f t="shared" si="50"/>
        <v>18.029799999999966</v>
      </c>
      <c r="AI55" s="92">
        <v>11.287000000000001</v>
      </c>
      <c r="AJ55" s="93">
        <v>0</v>
      </c>
      <c r="AK55" s="93">
        <v>0</v>
      </c>
      <c r="AL55" s="93">
        <f t="shared" si="24"/>
        <v>-11.287000000000001</v>
      </c>
      <c r="AM55" s="94">
        <f t="shared" si="25"/>
        <v>0</v>
      </c>
      <c r="AN55" s="101">
        <f t="shared" si="7"/>
        <v>0.2048155304631363</v>
      </c>
      <c r="AO55" s="102">
        <f t="shared" si="33"/>
        <v>-2.0539882258279962E-2</v>
      </c>
      <c r="AP55" s="103">
        <f t="shared" si="34"/>
        <v>-0.19229656323184072</v>
      </c>
      <c r="AQ55" s="101">
        <f>IF(E55=0,"0",(AK55/E55))</f>
        <v>0</v>
      </c>
      <c r="AR55" s="102">
        <f t="shared" si="36"/>
        <v>-1.100991028488716E-2</v>
      </c>
      <c r="AS55" s="103">
        <f t="shared" si="26"/>
        <v>0</v>
      </c>
      <c r="AT55" s="101">
        <f>IF(H55=0,"0",(AK55/H55))</f>
        <v>0</v>
      </c>
      <c r="AU55" s="102">
        <f t="shared" si="37"/>
        <v>-1.054719840918308E-2</v>
      </c>
      <c r="AV55" s="103">
        <f t="shared" si="51"/>
        <v>0</v>
      </c>
      <c r="AW55" s="92">
        <v>1193</v>
      </c>
      <c r="AX55" s="93">
        <v>506</v>
      </c>
      <c r="AY55" s="94">
        <v>1043</v>
      </c>
      <c r="AZ55" s="92">
        <v>21</v>
      </c>
      <c r="BA55" s="93">
        <v>19</v>
      </c>
      <c r="BB55" s="94">
        <v>18</v>
      </c>
      <c r="BC55" s="92">
        <v>42</v>
      </c>
      <c r="BD55" s="93">
        <v>44</v>
      </c>
      <c r="BE55" s="94">
        <v>43</v>
      </c>
      <c r="BF55" s="92">
        <f t="shared" si="52"/>
        <v>9.6574074074074066</v>
      </c>
      <c r="BG55" s="93">
        <f t="shared" si="53"/>
        <v>0.18915343915343819</v>
      </c>
      <c r="BH55" s="94">
        <f t="shared" si="54"/>
        <v>0.78021442495126614</v>
      </c>
      <c r="BI55" s="92">
        <f t="shared" si="55"/>
        <v>4.0426356589147288</v>
      </c>
      <c r="BJ55" s="93">
        <f t="shared" si="56"/>
        <v>-0.69149132521225543</v>
      </c>
      <c r="BK55" s="94">
        <f t="shared" si="57"/>
        <v>0.20930232558139528</v>
      </c>
      <c r="BL55" s="92">
        <v>75</v>
      </c>
      <c r="BM55" s="93">
        <v>75</v>
      </c>
      <c r="BN55" s="94">
        <v>75</v>
      </c>
      <c r="BO55" s="92">
        <v>7102</v>
      </c>
      <c r="BP55" s="93">
        <v>3274</v>
      </c>
      <c r="BQ55" s="94">
        <v>6722</v>
      </c>
      <c r="BR55" s="92">
        <f t="shared" si="38"/>
        <v>246.41103838143411</v>
      </c>
      <c r="BS55" s="93">
        <f t="shared" si="27"/>
        <v>95.72925860109055</v>
      </c>
      <c r="BT55" s="94">
        <f t="shared" si="58"/>
        <v>-0.69555905289698217</v>
      </c>
      <c r="BU55" s="92">
        <f t="shared" si="39"/>
        <v>1588.0872483221476</v>
      </c>
      <c r="BV55" s="93">
        <f t="shared" si="28"/>
        <v>691.06964563983411</v>
      </c>
      <c r="BW55" s="94">
        <f t="shared" si="59"/>
        <v>-10.780340610658641</v>
      </c>
      <c r="BX55" s="92">
        <f t="shared" si="40"/>
        <v>6.4448705656759344</v>
      </c>
      <c r="BY55" s="93">
        <f t="shared" si="41"/>
        <v>0.49181105184525542</v>
      </c>
      <c r="BZ55" s="94">
        <f t="shared" si="42"/>
        <v>-2.5485165549362421E-2</v>
      </c>
      <c r="CA55" s="101">
        <f t="shared" si="60"/>
        <v>0.49517495395948435</v>
      </c>
      <c r="CB55" s="102">
        <f t="shared" si="61"/>
        <v>-2.7992633517495313E-2</v>
      </c>
      <c r="CC55" s="140">
        <f t="shared" si="62"/>
        <v>1.013791692244731E-2</v>
      </c>
      <c r="CD55" s="251"/>
      <c r="CE55" s="251"/>
      <c r="CF55" s="252"/>
    </row>
    <row r="56" spans="1:84" s="253" customFormat="1" ht="15" customHeight="1" x14ac:dyDescent="0.2">
      <c r="A56" s="235" t="s">
        <v>158</v>
      </c>
      <c r="B56" s="236" t="s">
        <v>160</v>
      </c>
      <c r="C56" s="93">
        <v>1570.9949999999999</v>
      </c>
      <c r="D56" s="93">
        <v>1131.749</v>
      </c>
      <c r="E56" s="93">
        <v>2354.212</v>
      </c>
      <c r="F56" s="92">
        <v>1458.3409999999999</v>
      </c>
      <c r="G56" s="93">
        <v>1041.32</v>
      </c>
      <c r="H56" s="94">
        <v>2264.5140000000001</v>
      </c>
      <c r="I56" s="154">
        <f t="shared" si="29"/>
        <v>1.039610265160648</v>
      </c>
      <c r="J56" s="254">
        <f t="shared" si="43"/>
        <v>-3.763778587816935E-2</v>
      </c>
      <c r="K56" s="155">
        <f t="shared" si="44"/>
        <v>-4.7230475437823216E-2</v>
      </c>
      <c r="L56" s="92">
        <v>1107.9860000000001</v>
      </c>
      <c r="M56" s="93">
        <v>800.99300000000005</v>
      </c>
      <c r="N56" s="93">
        <v>1757.1120000000001</v>
      </c>
      <c r="O56" s="98">
        <f t="shared" si="2"/>
        <v>0.77593337908266413</v>
      </c>
      <c r="P56" s="99">
        <f t="shared" si="45"/>
        <v>1.6175544666707786E-2</v>
      </c>
      <c r="Q56" s="100">
        <f t="shared" si="46"/>
        <v>6.724106236660865E-3</v>
      </c>
      <c r="R56" s="92">
        <v>253.71399999999977</v>
      </c>
      <c r="S56" s="93">
        <v>166.67999999999989</v>
      </c>
      <c r="T56" s="94">
        <v>334.89000000000004</v>
      </c>
      <c r="U56" s="101">
        <f t="shared" si="30"/>
        <v>0.14788603647405141</v>
      </c>
      <c r="V56" s="102">
        <f t="shared" si="31"/>
        <v>-2.6088363203390141E-2</v>
      </c>
      <c r="W56" s="103">
        <f t="shared" si="47"/>
        <v>-1.2180033514040539E-2</v>
      </c>
      <c r="X56" s="92">
        <v>96.641000000000005</v>
      </c>
      <c r="Y56" s="93">
        <v>73.647000000000006</v>
      </c>
      <c r="Z56" s="94">
        <v>172.512</v>
      </c>
      <c r="AA56" s="101">
        <f t="shared" si="5"/>
        <v>7.6180584443284516E-2</v>
      </c>
      <c r="AB56" s="102">
        <f t="shared" si="32"/>
        <v>9.9128185366824106E-3</v>
      </c>
      <c r="AC56" s="103">
        <f t="shared" si="48"/>
        <v>5.455927277379688E-3</v>
      </c>
      <c r="AD56" s="92">
        <v>277.71800000000002</v>
      </c>
      <c r="AE56" s="93">
        <v>429.358</v>
      </c>
      <c r="AF56" s="93">
        <v>343.11099999999999</v>
      </c>
      <c r="AG56" s="93">
        <f t="shared" si="49"/>
        <v>65.392999999999972</v>
      </c>
      <c r="AH56" s="94">
        <f t="shared" si="50"/>
        <v>-86.247000000000014</v>
      </c>
      <c r="AI56" s="92">
        <v>0</v>
      </c>
      <c r="AJ56" s="93">
        <v>0</v>
      </c>
      <c r="AK56" s="93">
        <v>0</v>
      </c>
      <c r="AL56" s="93">
        <f t="shared" si="24"/>
        <v>0</v>
      </c>
      <c r="AM56" s="94">
        <f t="shared" si="25"/>
        <v>0</v>
      </c>
      <c r="AN56" s="101">
        <f t="shared" si="7"/>
        <v>0.14574345895781687</v>
      </c>
      <c r="AO56" s="102">
        <f t="shared" si="33"/>
        <v>-3.1034952176527936E-2</v>
      </c>
      <c r="AP56" s="103">
        <f t="shared" si="34"/>
        <v>-0.23363217998686081</v>
      </c>
      <c r="AQ56" s="101">
        <f t="shared" si="35"/>
        <v>0</v>
      </c>
      <c r="AR56" s="102">
        <f t="shared" si="36"/>
        <v>0</v>
      </c>
      <c r="AS56" s="103">
        <f t="shared" si="26"/>
        <v>0</v>
      </c>
      <c r="AT56" s="101">
        <f t="shared" si="11"/>
        <v>0</v>
      </c>
      <c r="AU56" s="102">
        <f t="shared" si="37"/>
        <v>0</v>
      </c>
      <c r="AV56" s="103">
        <f t="shared" si="51"/>
        <v>0</v>
      </c>
      <c r="AW56" s="92">
        <v>1848</v>
      </c>
      <c r="AX56" s="93">
        <v>766</v>
      </c>
      <c r="AY56" s="94">
        <v>1556</v>
      </c>
      <c r="AZ56" s="92">
        <v>17</v>
      </c>
      <c r="BA56" s="93">
        <v>22</v>
      </c>
      <c r="BB56" s="94">
        <v>22</v>
      </c>
      <c r="BC56" s="92">
        <v>24</v>
      </c>
      <c r="BD56" s="93">
        <v>37</v>
      </c>
      <c r="BE56" s="94">
        <v>37</v>
      </c>
      <c r="BF56" s="92">
        <f t="shared" si="52"/>
        <v>11.787878787878789</v>
      </c>
      <c r="BG56" s="93">
        <f t="shared" si="53"/>
        <v>-6.32976827094474</v>
      </c>
      <c r="BH56" s="94">
        <f t="shared" si="54"/>
        <v>0.18181818181818166</v>
      </c>
      <c r="BI56" s="92">
        <f t="shared" si="55"/>
        <v>7.0090090090090094</v>
      </c>
      <c r="BJ56" s="93">
        <f t="shared" si="56"/>
        <v>-5.8243243243243246</v>
      </c>
      <c r="BK56" s="94">
        <f t="shared" si="57"/>
        <v>0.10810810810810878</v>
      </c>
      <c r="BL56" s="92">
        <v>107</v>
      </c>
      <c r="BM56" s="93">
        <v>90</v>
      </c>
      <c r="BN56" s="94">
        <v>92</v>
      </c>
      <c r="BO56" s="92">
        <v>7425</v>
      </c>
      <c r="BP56" s="93">
        <v>3278</v>
      </c>
      <c r="BQ56" s="94">
        <v>6959</v>
      </c>
      <c r="BR56" s="92">
        <f t="shared" si="38"/>
        <v>325.4079609139244</v>
      </c>
      <c r="BS56" s="93">
        <f t="shared" si="27"/>
        <v>128.9983986243621</v>
      </c>
      <c r="BT56" s="94">
        <f t="shared" si="58"/>
        <v>7.7386503587078437</v>
      </c>
      <c r="BU56" s="92">
        <f t="shared" si="39"/>
        <v>1455.3431876606685</v>
      </c>
      <c r="BV56" s="93">
        <f t="shared" si="28"/>
        <v>666.19762489010577</v>
      </c>
      <c r="BW56" s="94">
        <f t="shared" si="59"/>
        <v>95.917600193305816</v>
      </c>
      <c r="BX56" s="92">
        <f t="shared" si="40"/>
        <v>4.4723650385604117</v>
      </c>
      <c r="BY56" s="93">
        <f t="shared" si="41"/>
        <v>0.45450789570326844</v>
      </c>
      <c r="BZ56" s="94">
        <f t="shared" si="42"/>
        <v>0.19299167041419718</v>
      </c>
      <c r="CA56" s="101">
        <f t="shared" si="60"/>
        <v>0.41790775882776848</v>
      </c>
      <c r="CB56" s="102">
        <f t="shared" si="61"/>
        <v>3.4523651841658065E-2</v>
      </c>
      <c r="CC56" s="140">
        <f t="shared" si="62"/>
        <v>1.3216400803077122E-2</v>
      </c>
      <c r="CD56" s="251"/>
      <c r="CE56" s="251"/>
      <c r="CF56" s="252"/>
    </row>
    <row r="57" spans="1:84" s="253" customFormat="1" ht="15" customHeight="1" x14ac:dyDescent="0.2">
      <c r="A57" s="235" t="s">
        <v>158</v>
      </c>
      <c r="B57" s="236" t="s">
        <v>161</v>
      </c>
      <c r="C57" s="93">
        <v>918.07399999999996</v>
      </c>
      <c r="D57" s="93">
        <v>867.33</v>
      </c>
      <c r="E57" s="93">
        <v>1598.635</v>
      </c>
      <c r="F57" s="92">
        <v>900.18799999999999</v>
      </c>
      <c r="G57" s="93">
        <v>626.48400000000004</v>
      </c>
      <c r="H57" s="94">
        <v>1550.193</v>
      </c>
      <c r="I57" s="154">
        <f t="shared" si="29"/>
        <v>1.0312490122197688</v>
      </c>
      <c r="J57" s="254">
        <f t="shared" si="43"/>
        <v>1.137982933797077E-2</v>
      </c>
      <c r="K57" s="155">
        <f t="shared" si="44"/>
        <v>-0.35319177158316939</v>
      </c>
      <c r="L57" s="92">
        <v>596.40200000000004</v>
      </c>
      <c r="M57" s="93">
        <v>496.25</v>
      </c>
      <c r="N57" s="93">
        <v>1037.26</v>
      </c>
      <c r="O57" s="98">
        <f t="shared" si="2"/>
        <v>0.66911668418061498</v>
      </c>
      <c r="P57" s="99">
        <f t="shared" si="45"/>
        <v>6.5861905503954432E-3</v>
      </c>
      <c r="Q57" s="100">
        <f t="shared" si="46"/>
        <v>-0.1230025080094489</v>
      </c>
      <c r="R57" s="92">
        <v>262.68699999999995</v>
      </c>
      <c r="S57" s="93">
        <v>88.164000000000044</v>
      </c>
      <c r="T57" s="94">
        <v>421.69799999999998</v>
      </c>
      <c r="U57" s="101">
        <f t="shared" si="30"/>
        <v>0.27202935376433773</v>
      </c>
      <c r="V57" s="102">
        <f t="shared" si="31"/>
        <v>-1.9784134084867067E-2</v>
      </c>
      <c r="W57" s="103">
        <f t="shared" si="47"/>
        <v>0.13130109893261013</v>
      </c>
      <c r="X57" s="92">
        <v>41.098999999999997</v>
      </c>
      <c r="Y57" s="93">
        <v>42.07</v>
      </c>
      <c r="Z57" s="94">
        <v>91.234999999999999</v>
      </c>
      <c r="AA57" s="101">
        <f t="shared" si="5"/>
        <v>5.8853962055047337E-2</v>
      </c>
      <c r="AB57" s="102">
        <f t="shared" si="32"/>
        <v>1.3197943534471637E-2</v>
      </c>
      <c r="AC57" s="103">
        <f t="shared" si="48"/>
        <v>-8.2985909231611948E-3</v>
      </c>
      <c r="AD57" s="92">
        <v>1945.7819999999999</v>
      </c>
      <c r="AE57" s="93">
        <v>1959.894</v>
      </c>
      <c r="AF57" s="93">
        <v>1712.1780000000001</v>
      </c>
      <c r="AG57" s="93">
        <f t="shared" si="49"/>
        <v>-233.60399999999981</v>
      </c>
      <c r="AH57" s="94">
        <f t="shared" si="50"/>
        <v>-247.71599999999989</v>
      </c>
      <c r="AI57" s="92">
        <v>990.077</v>
      </c>
      <c r="AJ57" s="93">
        <v>1011.2190000000001</v>
      </c>
      <c r="AK57" s="93">
        <v>805.71400000000006</v>
      </c>
      <c r="AL57" s="93">
        <f t="shared" si="24"/>
        <v>-184.36299999999994</v>
      </c>
      <c r="AM57" s="94">
        <f t="shared" si="25"/>
        <v>-205.505</v>
      </c>
      <c r="AN57" s="101">
        <f t="shared" si="7"/>
        <v>1.0710249681759751</v>
      </c>
      <c r="AO57" s="102">
        <f t="shared" si="33"/>
        <v>-1.0483924208362396</v>
      </c>
      <c r="AP57" s="103">
        <f t="shared" si="34"/>
        <v>-1.1886616562922201</v>
      </c>
      <c r="AQ57" s="101">
        <f t="shared" si="35"/>
        <v>0.50400122604597053</v>
      </c>
      <c r="AR57" s="102">
        <f t="shared" si="36"/>
        <v>-0.57442709236844935</v>
      </c>
      <c r="AS57" s="103">
        <f t="shared" si="26"/>
        <v>-0.66189756680104272</v>
      </c>
      <c r="AT57" s="101">
        <f t="shared" si="11"/>
        <v>0.51975076651745944</v>
      </c>
      <c r="AU57" s="102">
        <f t="shared" si="37"/>
        <v>-0.58010504138044627</v>
      </c>
      <c r="AV57" s="103">
        <f t="shared" si="51"/>
        <v>-1.0943670720865593</v>
      </c>
      <c r="AW57" s="92">
        <v>625</v>
      </c>
      <c r="AX57" s="93">
        <v>425</v>
      </c>
      <c r="AY57" s="94">
        <v>803</v>
      </c>
      <c r="AZ57" s="92">
        <v>16</v>
      </c>
      <c r="BA57" s="93">
        <v>16</v>
      </c>
      <c r="BB57" s="94">
        <v>16</v>
      </c>
      <c r="BC57" s="92">
        <v>25</v>
      </c>
      <c r="BD57" s="93">
        <v>28</v>
      </c>
      <c r="BE57" s="94">
        <v>27</v>
      </c>
      <c r="BF57" s="92">
        <f t="shared" si="52"/>
        <v>8.3645833333333339</v>
      </c>
      <c r="BG57" s="93">
        <f t="shared" si="53"/>
        <v>1.854166666666667</v>
      </c>
      <c r="BH57" s="94">
        <f t="shared" si="54"/>
        <v>-0.48958333333333215</v>
      </c>
      <c r="BI57" s="92">
        <f t="shared" si="55"/>
        <v>4.9567901234567904</v>
      </c>
      <c r="BJ57" s="93">
        <f t="shared" si="56"/>
        <v>0.79012345679012341</v>
      </c>
      <c r="BK57" s="94">
        <f t="shared" si="57"/>
        <v>-0.10273368606701894</v>
      </c>
      <c r="BL57" s="92">
        <v>85</v>
      </c>
      <c r="BM57" s="93">
        <v>80</v>
      </c>
      <c r="BN57" s="94">
        <v>83</v>
      </c>
      <c r="BO57" s="92">
        <v>2928</v>
      </c>
      <c r="BP57" s="93">
        <v>2634</v>
      </c>
      <c r="BQ57" s="94">
        <v>5325</v>
      </c>
      <c r="BR57" s="92">
        <f t="shared" si="38"/>
        <v>291.11605633802816</v>
      </c>
      <c r="BS57" s="93">
        <f t="shared" si="27"/>
        <v>-16.325200492572947</v>
      </c>
      <c r="BT57" s="94">
        <f t="shared" si="58"/>
        <v>53.27095383233339</v>
      </c>
      <c r="BU57" s="92">
        <f t="shared" si="39"/>
        <v>1930.5018679950188</v>
      </c>
      <c r="BV57" s="93">
        <f t="shared" si="28"/>
        <v>490.20106799501878</v>
      </c>
      <c r="BW57" s="94">
        <f t="shared" si="59"/>
        <v>456.42186799501883</v>
      </c>
      <c r="BX57" s="92">
        <f t="shared" si="40"/>
        <v>6.6313823163138235</v>
      </c>
      <c r="BY57" s="93">
        <f t="shared" si="41"/>
        <v>1.9465823163138234</v>
      </c>
      <c r="BZ57" s="94">
        <f t="shared" si="42"/>
        <v>0.4337352574902944</v>
      </c>
      <c r="CA57" s="101">
        <f t="shared" si="60"/>
        <v>0.35445650003328233</v>
      </c>
      <c r="CB57" s="102">
        <f t="shared" si="61"/>
        <v>0.16414125791433531</v>
      </c>
      <c r="CC57" s="140">
        <f t="shared" si="62"/>
        <v>-1.1376833300050959E-2</v>
      </c>
      <c r="CD57" s="251"/>
      <c r="CE57" s="251"/>
      <c r="CF57" s="252"/>
    </row>
    <row r="58" spans="1:84" s="227" customFormat="1" ht="15" customHeight="1" x14ac:dyDescent="0.2">
      <c r="A58" s="256" t="s">
        <v>162</v>
      </c>
      <c r="B58" s="257" t="s">
        <v>163</v>
      </c>
      <c r="C58" s="70">
        <v>5768.6629999999996</v>
      </c>
      <c r="D58" s="70">
        <v>4915.26</v>
      </c>
      <c r="E58" s="93">
        <v>9195.7209999999995</v>
      </c>
      <c r="F58" s="69">
        <v>5762.6019999999999</v>
      </c>
      <c r="G58" s="70">
        <v>4878.9449999999997</v>
      </c>
      <c r="H58" s="94">
        <v>9193.5650000000005</v>
      </c>
      <c r="I58" s="152">
        <f t="shared" si="29"/>
        <v>1.0002345118569347</v>
      </c>
      <c r="J58" s="258">
        <f t="shared" si="43"/>
        <v>-8.1726995968223193E-4</v>
      </c>
      <c r="K58" s="153">
        <f t="shared" si="44"/>
        <v>-7.2086956397681146E-3</v>
      </c>
      <c r="L58" s="69">
        <v>3960.4859999999999</v>
      </c>
      <c r="M58" s="70">
        <v>3275.415</v>
      </c>
      <c r="N58" s="70">
        <v>6280.3429999999998</v>
      </c>
      <c r="O58" s="75">
        <f t="shared" si="2"/>
        <v>0.68312379365349563</v>
      </c>
      <c r="P58" s="76">
        <f t="shared" si="45"/>
        <v>-4.1501149037845853E-3</v>
      </c>
      <c r="Q58" s="77">
        <f t="shared" si="46"/>
        <v>1.178705999488705E-2</v>
      </c>
      <c r="R58" s="69">
        <v>1254.5839999999998</v>
      </c>
      <c r="S58" s="93">
        <v>558.6089999999997</v>
      </c>
      <c r="T58" s="94">
        <v>1417.9540000000006</v>
      </c>
      <c r="U58" s="78">
        <f t="shared" si="30"/>
        <v>0.15423331428015144</v>
      </c>
      <c r="V58" s="79">
        <f t="shared" si="31"/>
        <v>-6.3478059852575375E-2</v>
      </c>
      <c r="W58" s="80">
        <f t="shared" si="47"/>
        <v>3.9739504655324817E-2</v>
      </c>
      <c r="X58" s="69">
        <v>547.53200000000004</v>
      </c>
      <c r="Y58" s="70">
        <v>1044.921</v>
      </c>
      <c r="Z58" s="71">
        <v>1495.268</v>
      </c>
      <c r="AA58" s="78">
        <f t="shared" si="5"/>
        <v>0.16264289206635293</v>
      </c>
      <c r="AB58" s="79">
        <f t="shared" si="32"/>
        <v>6.7628174756359974E-2</v>
      </c>
      <c r="AC58" s="80">
        <f t="shared" si="48"/>
        <v>-5.1526564650211826E-2</v>
      </c>
      <c r="AD58" s="69">
        <v>2850.1120000000001</v>
      </c>
      <c r="AE58" s="70">
        <v>3715.6019999999999</v>
      </c>
      <c r="AF58" s="70">
        <v>3028.855</v>
      </c>
      <c r="AG58" s="70">
        <f t="shared" si="49"/>
        <v>178.74299999999994</v>
      </c>
      <c r="AH58" s="71">
        <f t="shared" si="50"/>
        <v>-686.74699999999984</v>
      </c>
      <c r="AI58" s="69">
        <v>44.39</v>
      </c>
      <c r="AJ58" s="70">
        <v>89.042000000000002</v>
      </c>
      <c r="AK58" s="70">
        <v>95.69</v>
      </c>
      <c r="AL58" s="70">
        <f t="shared" si="24"/>
        <v>51.3</v>
      </c>
      <c r="AM58" s="71">
        <f t="shared" si="25"/>
        <v>6.6479999999999961</v>
      </c>
      <c r="AN58" s="78">
        <f t="shared" si="7"/>
        <v>0.32937656546996152</v>
      </c>
      <c r="AO58" s="79">
        <f t="shared" si="33"/>
        <v>-0.16469147074570928</v>
      </c>
      <c r="AP58" s="80">
        <f t="shared" si="34"/>
        <v>-0.42655536895466706</v>
      </c>
      <c r="AQ58" s="78">
        <f t="shared" si="35"/>
        <v>1.040592684358301E-2</v>
      </c>
      <c r="AR58" s="79">
        <f t="shared" si="36"/>
        <v>2.7109028839583963E-3</v>
      </c>
      <c r="AS58" s="80">
        <f t="shared" si="26"/>
        <v>-7.7094932969588945E-3</v>
      </c>
      <c r="AT58" s="78">
        <f t="shared" si="11"/>
        <v>1.0408367156810224E-2</v>
      </c>
      <c r="AU58" s="79">
        <f t="shared" si="37"/>
        <v>2.7052497109064464E-3</v>
      </c>
      <c r="AV58" s="80">
        <f t="shared" si="51"/>
        <v>-7.8418898147276806E-3</v>
      </c>
      <c r="AW58" s="69">
        <v>6353</v>
      </c>
      <c r="AX58" s="70">
        <v>2895</v>
      </c>
      <c r="AY58" s="71">
        <v>5070</v>
      </c>
      <c r="AZ58" s="69">
        <v>117</v>
      </c>
      <c r="BA58" s="70">
        <v>132</v>
      </c>
      <c r="BB58" s="71">
        <v>138</v>
      </c>
      <c r="BC58" s="69">
        <v>122</v>
      </c>
      <c r="BD58" s="70">
        <v>141</v>
      </c>
      <c r="BE58" s="71">
        <v>137</v>
      </c>
      <c r="BF58" s="92">
        <f t="shared" si="52"/>
        <v>6.1231884057971016</v>
      </c>
      <c r="BG58" s="93">
        <f t="shared" si="53"/>
        <v>-2.9266691440604493</v>
      </c>
      <c r="BH58" s="94">
        <f t="shared" si="54"/>
        <v>-1.1874176548089599</v>
      </c>
      <c r="BI58" s="92">
        <f t="shared" si="55"/>
        <v>6.1678832116788316</v>
      </c>
      <c r="BJ58" s="93">
        <f t="shared" si="56"/>
        <v>-2.5110785369550479</v>
      </c>
      <c r="BK58" s="94">
        <f t="shared" si="57"/>
        <v>-0.67608841952684173</v>
      </c>
      <c r="BL58" s="69">
        <v>212</v>
      </c>
      <c r="BM58" s="70">
        <v>221</v>
      </c>
      <c r="BN58" s="71">
        <v>243</v>
      </c>
      <c r="BO58" s="69">
        <v>22063</v>
      </c>
      <c r="BP58" s="70">
        <v>12107</v>
      </c>
      <c r="BQ58" s="71">
        <v>21746</v>
      </c>
      <c r="BR58" s="69">
        <f t="shared" si="38"/>
        <v>422.77039455532054</v>
      </c>
      <c r="BS58" s="70">
        <f t="shared" si="27"/>
        <v>161.58188891238893</v>
      </c>
      <c r="BT58" s="71">
        <f t="shared" si="58"/>
        <v>19.78493160000545</v>
      </c>
      <c r="BU58" s="69">
        <f t="shared" si="39"/>
        <v>1813.3264299802761</v>
      </c>
      <c r="BV58" s="70">
        <f t="shared" si="28"/>
        <v>906.2585880158498</v>
      </c>
      <c r="BW58" s="71">
        <f t="shared" si="59"/>
        <v>128.02591184556104</v>
      </c>
      <c r="BX58" s="69">
        <f t="shared" si="40"/>
        <v>4.289151873767258</v>
      </c>
      <c r="BY58" s="70">
        <f t="shared" si="41"/>
        <v>0.81630440013275463</v>
      </c>
      <c r="BZ58" s="71">
        <f t="shared" si="42"/>
        <v>0.10711387722148924</v>
      </c>
      <c r="CA58" s="101">
        <f t="shared" si="60"/>
        <v>0.49441829797876452</v>
      </c>
      <c r="CB58" s="102">
        <f t="shared" si="61"/>
        <v>-8.0558247418921314E-2</v>
      </c>
      <c r="CC58" s="140">
        <f t="shared" si="62"/>
        <v>-0.11427954013083835</v>
      </c>
      <c r="CD58" s="251"/>
      <c r="CE58" s="251"/>
      <c r="CF58" s="252"/>
    </row>
    <row r="59" spans="1:84" s="253" customFormat="1" ht="15" customHeight="1" x14ac:dyDescent="0.2">
      <c r="A59" s="235" t="s">
        <v>162</v>
      </c>
      <c r="B59" s="236" t="s">
        <v>164</v>
      </c>
      <c r="C59" s="93">
        <v>4340.3339999999998</v>
      </c>
      <c r="D59" s="93">
        <v>2928.4459999999999</v>
      </c>
      <c r="E59" s="93">
        <v>5574.2979999999998</v>
      </c>
      <c r="F59" s="92">
        <v>4291.8119999999999</v>
      </c>
      <c r="G59" s="93">
        <v>2773.8220000000001</v>
      </c>
      <c r="H59" s="94">
        <v>5550.7039999999997</v>
      </c>
      <c r="I59" s="154">
        <f t="shared" si="29"/>
        <v>1.004250631991906</v>
      </c>
      <c r="J59" s="254">
        <f t="shared" si="43"/>
        <v>-7.0550822378878664E-3</v>
      </c>
      <c r="K59" s="155">
        <f t="shared" si="44"/>
        <v>-5.1493391957720069E-2</v>
      </c>
      <c r="L59" s="92">
        <v>3108.14</v>
      </c>
      <c r="M59" s="93">
        <v>2010.5519999999999</v>
      </c>
      <c r="N59" s="93">
        <v>3961.7669999999998</v>
      </c>
      <c r="O59" s="98">
        <f t="shared" si="2"/>
        <v>0.71374135605141253</v>
      </c>
      <c r="P59" s="99">
        <f t="shared" si="45"/>
        <v>-1.0460915623115574E-2</v>
      </c>
      <c r="Q59" s="100">
        <f t="shared" si="46"/>
        <v>-1.108958118969372E-2</v>
      </c>
      <c r="R59" s="92">
        <v>650.08699999999999</v>
      </c>
      <c r="S59" s="93">
        <v>356.93000000000018</v>
      </c>
      <c r="T59" s="94">
        <v>788.94299999999987</v>
      </c>
      <c r="U59" s="101">
        <f t="shared" si="30"/>
        <v>0.14213386265958333</v>
      </c>
      <c r="V59" s="102">
        <f t="shared" si="31"/>
        <v>-9.3375904236365215E-3</v>
      </c>
      <c r="W59" s="103">
        <f t="shared" si="47"/>
        <v>1.3455814825223317E-2</v>
      </c>
      <c r="X59" s="92">
        <v>533.58500000000004</v>
      </c>
      <c r="Y59" s="93">
        <v>406.34000000000003</v>
      </c>
      <c r="Z59" s="94">
        <v>799.99400000000003</v>
      </c>
      <c r="AA59" s="101">
        <f t="shared" si="5"/>
        <v>0.14412478128900408</v>
      </c>
      <c r="AB59" s="102">
        <f t="shared" si="32"/>
        <v>1.9798506046752082E-2</v>
      </c>
      <c r="AC59" s="103">
        <f t="shared" si="48"/>
        <v>-2.366233635529652E-3</v>
      </c>
      <c r="AD59" s="92">
        <v>1682.37</v>
      </c>
      <c r="AE59" s="93">
        <v>1907.5150000000001</v>
      </c>
      <c r="AF59" s="93">
        <v>1731.318</v>
      </c>
      <c r="AG59" s="93">
        <f t="shared" si="49"/>
        <v>48.948000000000093</v>
      </c>
      <c r="AH59" s="94">
        <f t="shared" si="50"/>
        <v>-176.19700000000012</v>
      </c>
      <c r="AI59" s="92">
        <v>66.531000000000006</v>
      </c>
      <c r="AJ59" s="93">
        <v>73.132000000000005</v>
      </c>
      <c r="AK59" s="93">
        <v>69.840999999999994</v>
      </c>
      <c r="AL59" s="93">
        <f t="shared" si="24"/>
        <v>3.3099999999999881</v>
      </c>
      <c r="AM59" s="94">
        <f t="shared" si="25"/>
        <v>-3.291000000000011</v>
      </c>
      <c r="AN59" s="101">
        <f t="shared" si="7"/>
        <v>0.31058942309865745</v>
      </c>
      <c r="AO59" s="102">
        <f t="shared" si="33"/>
        <v>-7.7023603917235783E-2</v>
      </c>
      <c r="AP59" s="103">
        <f t="shared" si="34"/>
        <v>-0.34078506015969878</v>
      </c>
      <c r="AQ59" s="101">
        <f t="shared" si="35"/>
        <v>1.2529111288991007E-2</v>
      </c>
      <c r="AR59" s="102">
        <f t="shared" si="36"/>
        <v>-2.7994325511835061E-3</v>
      </c>
      <c r="AS59" s="103">
        <f t="shared" si="26"/>
        <v>-1.2443860724151802E-2</v>
      </c>
      <c r="AT59" s="101">
        <f t="shared" si="11"/>
        <v>1.2582367930266142E-2</v>
      </c>
      <c r="AU59" s="102">
        <f t="shared" si="37"/>
        <v>-2.919476046124251E-3</v>
      </c>
      <c r="AV59" s="103">
        <f t="shared" si="51"/>
        <v>-1.3782698032870643E-2</v>
      </c>
      <c r="AW59" s="92">
        <v>3631</v>
      </c>
      <c r="AX59" s="93">
        <v>1601</v>
      </c>
      <c r="AY59" s="94">
        <v>3423</v>
      </c>
      <c r="AZ59" s="92">
        <v>58</v>
      </c>
      <c r="BA59" s="93">
        <v>78</v>
      </c>
      <c r="BB59" s="94">
        <v>84</v>
      </c>
      <c r="BC59" s="92">
        <v>56</v>
      </c>
      <c r="BD59" s="93">
        <v>96</v>
      </c>
      <c r="BE59" s="94">
        <v>96</v>
      </c>
      <c r="BF59" s="92">
        <f t="shared" si="52"/>
        <v>6.791666666666667</v>
      </c>
      <c r="BG59" s="93">
        <f t="shared" si="53"/>
        <v>-3.6422413793103443</v>
      </c>
      <c r="BH59" s="94">
        <f t="shared" si="54"/>
        <v>-5.0213675213674591E-2</v>
      </c>
      <c r="BI59" s="92">
        <f t="shared" si="55"/>
        <v>5.942708333333333</v>
      </c>
      <c r="BJ59" s="93">
        <f t="shared" si="56"/>
        <v>-4.8638392857142856</v>
      </c>
      <c r="BK59" s="94">
        <f t="shared" si="57"/>
        <v>0.38368055555555536</v>
      </c>
      <c r="BL59" s="92">
        <v>172</v>
      </c>
      <c r="BM59" s="93">
        <v>172</v>
      </c>
      <c r="BN59" s="94">
        <v>172</v>
      </c>
      <c r="BO59" s="92">
        <v>14064</v>
      </c>
      <c r="BP59" s="93">
        <v>7217</v>
      </c>
      <c r="BQ59" s="94">
        <v>14616</v>
      </c>
      <c r="BR59" s="92">
        <f t="shared" si="38"/>
        <v>379.7690202517789</v>
      </c>
      <c r="BS59" s="93">
        <f t="shared" si="27"/>
        <v>74.606050968502473</v>
      </c>
      <c r="BT59" s="94">
        <f t="shared" si="58"/>
        <v>-4.576552700971547</v>
      </c>
      <c r="BU59" s="92">
        <f t="shared" si="39"/>
        <v>1621.5904177621969</v>
      </c>
      <c r="BV59" s="93">
        <f t="shared" si="28"/>
        <v>439.59867994892238</v>
      </c>
      <c r="BW59" s="94">
        <f t="shared" si="59"/>
        <v>-110.96548479870262</v>
      </c>
      <c r="BX59" s="92">
        <f t="shared" si="40"/>
        <v>4.2699386503067487</v>
      </c>
      <c r="BY59" s="93">
        <f t="shared" si="41"/>
        <v>0.3966255134298553</v>
      </c>
      <c r="BZ59" s="94">
        <f t="shared" si="42"/>
        <v>-0.23786896993060314</v>
      </c>
      <c r="CA59" s="101">
        <f t="shared" si="60"/>
        <v>0.46948477450854431</v>
      </c>
      <c r="CB59" s="102">
        <f t="shared" si="61"/>
        <v>1.7730952075035389E-2</v>
      </c>
      <c r="CC59" s="140">
        <f t="shared" si="62"/>
        <v>3.270304224306575E-3</v>
      </c>
      <c r="CD59" s="251"/>
      <c r="CE59" s="251"/>
      <c r="CF59" s="252"/>
    </row>
    <row r="60" spans="1:84" s="253" customFormat="1" ht="15" customHeight="1" x14ac:dyDescent="0.2">
      <c r="A60" s="235" t="s">
        <v>162</v>
      </c>
      <c r="B60" s="236" t="s">
        <v>165</v>
      </c>
      <c r="C60" s="93">
        <v>1692.05</v>
      </c>
      <c r="D60" s="93">
        <v>1582.52</v>
      </c>
      <c r="E60" s="93">
        <v>2937.009</v>
      </c>
      <c r="F60" s="92">
        <v>1918.662</v>
      </c>
      <c r="G60" s="93">
        <v>1681.5740000000001</v>
      </c>
      <c r="H60" s="94">
        <v>3142.6320000000001</v>
      </c>
      <c r="I60" s="154">
        <f t="shared" si="29"/>
        <v>0.93456981281931828</v>
      </c>
      <c r="J60" s="254">
        <f t="shared" si="43"/>
        <v>5.2679203634375948E-2</v>
      </c>
      <c r="K60" s="155">
        <f t="shared" si="44"/>
        <v>-6.5246617622344294E-3</v>
      </c>
      <c r="L60" s="92">
        <v>1349.8969999999999</v>
      </c>
      <c r="M60" s="93">
        <v>1302.421</v>
      </c>
      <c r="N60" s="93">
        <v>2427.779</v>
      </c>
      <c r="O60" s="98">
        <f t="shared" si="2"/>
        <v>0.77253047763785254</v>
      </c>
      <c r="P60" s="99">
        <f t="shared" si="45"/>
        <v>6.8968828947254646E-2</v>
      </c>
      <c r="Q60" s="100">
        <f t="shared" si="46"/>
        <v>-1.99446149655369E-3</v>
      </c>
      <c r="R60" s="92">
        <v>489.90500000000009</v>
      </c>
      <c r="S60" s="93">
        <v>308.28000000000003</v>
      </c>
      <c r="T60" s="94">
        <v>580.75600000000009</v>
      </c>
      <c r="U60" s="101">
        <f t="shared" si="30"/>
        <v>0.18479923834543785</v>
      </c>
      <c r="V60" s="102">
        <f t="shared" si="31"/>
        <v>-7.053755364814937E-2</v>
      </c>
      <c r="W60" s="103">
        <f t="shared" si="47"/>
        <v>1.4709994454548403E-3</v>
      </c>
      <c r="X60" s="92">
        <v>78.86</v>
      </c>
      <c r="Y60" s="93">
        <v>70.87299999999999</v>
      </c>
      <c r="Z60" s="94">
        <v>134.09700000000001</v>
      </c>
      <c r="AA60" s="101">
        <f t="shared" si="5"/>
        <v>4.267028401670956E-2</v>
      </c>
      <c r="AB60" s="102">
        <f t="shared" si="32"/>
        <v>1.5687247008946831E-3</v>
      </c>
      <c r="AC60" s="103">
        <f t="shared" si="48"/>
        <v>5.2346205109877336E-4</v>
      </c>
      <c r="AD60" s="92">
        <v>1693.3910000000001</v>
      </c>
      <c r="AE60" s="93">
        <v>2067.462</v>
      </c>
      <c r="AF60" s="93">
        <v>2243.9349999999999</v>
      </c>
      <c r="AG60" s="93">
        <f t="shared" si="49"/>
        <v>550.54399999999987</v>
      </c>
      <c r="AH60" s="94">
        <f t="shared" si="50"/>
        <v>176.47299999999996</v>
      </c>
      <c r="AI60" s="92">
        <v>399.83600000000001</v>
      </c>
      <c r="AJ60" s="93">
        <v>668.19100000000003</v>
      </c>
      <c r="AK60" s="93">
        <v>759.505</v>
      </c>
      <c r="AL60" s="93">
        <f t="shared" si="24"/>
        <v>359.66899999999998</v>
      </c>
      <c r="AM60" s="94">
        <f t="shared" si="25"/>
        <v>91.313999999999965</v>
      </c>
      <c r="AN60" s="101">
        <f t="shared" si="7"/>
        <v>0.76402047116641447</v>
      </c>
      <c r="AO60" s="102">
        <f t="shared" si="33"/>
        <v>-0.23677205860516448</v>
      </c>
      <c r="AP60" s="103">
        <f t="shared" si="34"/>
        <v>-0.54241609835561366</v>
      </c>
      <c r="AQ60" s="101">
        <f t="shared" si="35"/>
        <v>0.2585981180173435</v>
      </c>
      <c r="AR60" s="102">
        <f t="shared" si="36"/>
        <v>2.2295408286543583E-2</v>
      </c>
      <c r="AS60" s="103">
        <f t="shared" si="26"/>
        <v>-0.16363414445011348</v>
      </c>
      <c r="AT60" s="101">
        <f t="shared" si="11"/>
        <v>0.24167799475089669</v>
      </c>
      <c r="AU60" s="102">
        <f t="shared" si="37"/>
        <v>3.3284854114348922E-2</v>
      </c>
      <c r="AV60" s="103">
        <f t="shared" si="51"/>
        <v>-0.155682454447295</v>
      </c>
      <c r="AW60" s="92">
        <v>1545</v>
      </c>
      <c r="AX60" s="93">
        <v>917</v>
      </c>
      <c r="AY60" s="94">
        <v>1598</v>
      </c>
      <c r="AZ60" s="92">
        <v>43</v>
      </c>
      <c r="BA60" s="93">
        <v>42</v>
      </c>
      <c r="BB60" s="94">
        <v>41</v>
      </c>
      <c r="BC60" s="92">
        <v>66</v>
      </c>
      <c r="BD60" s="93">
        <v>67</v>
      </c>
      <c r="BE60" s="94">
        <v>65</v>
      </c>
      <c r="BF60" s="92">
        <f t="shared" si="52"/>
        <v>6.4959349593495936</v>
      </c>
      <c r="BG60" s="93">
        <f t="shared" si="53"/>
        <v>0.50756286632633785</v>
      </c>
      <c r="BH60" s="94">
        <f t="shared" si="54"/>
        <v>-0.78184281842818404</v>
      </c>
      <c r="BI60" s="92">
        <f t="shared" si="55"/>
        <v>4.097435897435898</v>
      </c>
      <c r="BJ60" s="93">
        <f t="shared" si="56"/>
        <v>0.19592074592074615</v>
      </c>
      <c r="BK60" s="94">
        <f t="shared" si="57"/>
        <v>-0.4647531572904704</v>
      </c>
      <c r="BL60" s="92">
        <v>75</v>
      </c>
      <c r="BM60" s="93">
        <v>75</v>
      </c>
      <c r="BN60" s="94">
        <v>75</v>
      </c>
      <c r="BO60" s="92">
        <v>5782</v>
      </c>
      <c r="BP60" s="93">
        <v>4386</v>
      </c>
      <c r="BQ60" s="94">
        <v>7897</v>
      </c>
      <c r="BR60" s="92">
        <f t="shared" si="38"/>
        <v>397.9526402431303</v>
      </c>
      <c r="BS60" s="93">
        <f t="shared" si="27"/>
        <v>66.119018658903371</v>
      </c>
      <c r="BT60" s="94">
        <f t="shared" si="58"/>
        <v>14.556835409568976</v>
      </c>
      <c r="BU60" s="92">
        <f t="shared" si="39"/>
        <v>1966.6032540675844</v>
      </c>
      <c r="BV60" s="93">
        <f t="shared" si="28"/>
        <v>724.75082688311841</v>
      </c>
      <c r="BW60" s="94">
        <f t="shared" si="59"/>
        <v>132.82571862592681</v>
      </c>
      <c r="BX60" s="92">
        <f t="shared" si="40"/>
        <v>4.9418022528160197</v>
      </c>
      <c r="BY60" s="93">
        <f t="shared" si="41"/>
        <v>1.199407430809547</v>
      </c>
      <c r="BZ60" s="94">
        <f t="shared" si="42"/>
        <v>0.15881424845396985</v>
      </c>
      <c r="CA60" s="101">
        <f t="shared" si="60"/>
        <v>0.58173112338858202</v>
      </c>
      <c r="CB60" s="102">
        <f t="shared" si="61"/>
        <v>0.15580110497237576</v>
      </c>
      <c r="CC60" s="140">
        <f t="shared" si="62"/>
        <v>-6.8046654389195771E-2</v>
      </c>
      <c r="CD60" s="251"/>
      <c r="CE60" s="251"/>
      <c r="CF60" s="252"/>
    </row>
    <row r="61" spans="1:84" s="253" customFormat="1" ht="15" customHeight="1" x14ac:dyDescent="0.2">
      <c r="A61" s="235" t="s">
        <v>162</v>
      </c>
      <c r="B61" s="236" t="s">
        <v>166</v>
      </c>
      <c r="C61" s="93">
        <v>6051.7491900000005</v>
      </c>
      <c r="D61" s="93">
        <v>4717.9197999999997</v>
      </c>
      <c r="E61" s="93">
        <v>9806.2010200000004</v>
      </c>
      <c r="F61" s="92">
        <v>6775.9295999999995</v>
      </c>
      <c r="G61" s="93">
        <v>4649.8649999999998</v>
      </c>
      <c r="H61" s="94">
        <v>9633.5024400000002</v>
      </c>
      <c r="I61" s="154">
        <f t="shared" si="29"/>
        <v>1.0179268735411251</v>
      </c>
      <c r="J61" s="254">
        <f t="shared" si="43"/>
        <v>0.12480230654444302</v>
      </c>
      <c r="K61" s="155">
        <f t="shared" si="44"/>
        <v>3.291007768677856E-3</v>
      </c>
      <c r="L61" s="92">
        <v>3980.1251499999998</v>
      </c>
      <c r="M61" s="93">
        <v>2999.9810000000002</v>
      </c>
      <c r="N61" s="93">
        <v>6146.3385799999996</v>
      </c>
      <c r="O61" s="98">
        <f t="shared" si="2"/>
        <v>0.63801702633917634</v>
      </c>
      <c r="P61" s="99">
        <f t="shared" si="45"/>
        <v>5.062527569288866E-2</v>
      </c>
      <c r="Q61" s="100">
        <f t="shared" si="46"/>
        <v>-7.1589088761472297E-3</v>
      </c>
      <c r="R61" s="92">
        <v>1543.9076799999998</v>
      </c>
      <c r="S61" s="93">
        <v>724.12599999999964</v>
      </c>
      <c r="T61" s="94">
        <v>1564.5600600000007</v>
      </c>
      <c r="U61" s="101">
        <f t="shared" si="30"/>
        <v>0.16240822792587581</v>
      </c>
      <c r="V61" s="102">
        <f t="shared" si="31"/>
        <v>-6.5443560853039484E-2</v>
      </c>
      <c r="W61" s="103">
        <f t="shared" si="47"/>
        <v>6.6776852111949114E-3</v>
      </c>
      <c r="X61" s="92">
        <v>1251.8967699999998</v>
      </c>
      <c r="Y61" s="93">
        <v>925.75799999999992</v>
      </c>
      <c r="Z61" s="94">
        <v>1922.6037999999999</v>
      </c>
      <c r="AA61" s="101">
        <f t="shared" si="5"/>
        <v>0.19957474573494785</v>
      </c>
      <c r="AB61" s="102">
        <f t="shared" si="32"/>
        <v>1.4818285160150851E-2</v>
      </c>
      <c r="AC61" s="103">
        <f t="shared" si="48"/>
        <v>4.8122366495229052E-4</v>
      </c>
      <c r="AD61" s="92">
        <v>4825.8291100000006</v>
      </c>
      <c r="AE61" s="93">
        <v>4812.2687999999998</v>
      </c>
      <c r="AF61" s="93">
        <v>4567.7512800000004</v>
      </c>
      <c r="AG61" s="93">
        <f t="shared" si="49"/>
        <v>-258.07783000000018</v>
      </c>
      <c r="AH61" s="94">
        <f t="shared" si="50"/>
        <v>-244.51751999999942</v>
      </c>
      <c r="AI61" s="92">
        <v>3521.4430600000005</v>
      </c>
      <c r="AJ61" s="93">
        <v>3068.3688399999996</v>
      </c>
      <c r="AK61" s="93">
        <v>2883.4268400000005</v>
      </c>
      <c r="AL61" s="93">
        <f t="shared" si="24"/>
        <v>-638.01621999999998</v>
      </c>
      <c r="AM61" s="94">
        <f t="shared" si="25"/>
        <v>-184.9419999999991</v>
      </c>
      <c r="AN61" s="101">
        <f t="shared" si="7"/>
        <v>0.46580232963651813</v>
      </c>
      <c r="AO61" s="102">
        <f t="shared" si="33"/>
        <v>-0.3316248205127762</v>
      </c>
      <c r="AP61" s="103">
        <f t="shared" si="34"/>
        <v>-0.55419567880779663</v>
      </c>
      <c r="AQ61" s="101">
        <f t="shared" si="35"/>
        <v>0.29404117191960238</v>
      </c>
      <c r="AR61" s="102">
        <f t="shared" si="36"/>
        <v>-0.28784729527247571</v>
      </c>
      <c r="AS61" s="103">
        <f t="shared" si="26"/>
        <v>-0.35632360113143585</v>
      </c>
      <c r="AT61" s="101">
        <f t="shared" si="11"/>
        <v>0.29931241082448934</v>
      </c>
      <c r="AU61" s="102">
        <f t="shared" si="37"/>
        <v>-0.22038647447679849</v>
      </c>
      <c r="AV61" s="103">
        <f t="shared" si="51"/>
        <v>-0.360571013748052</v>
      </c>
      <c r="AW61" s="92">
        <v>5204</v>
      </c>
      <c r="AX61" s="93">
        <v>2404</v>
      </c>
      <c r="AY61" s="94">
        <v>4743</v>
      </c>
      <c r="AZ61" s="92">
        <v>115</v>
      </c>
      <c r="BA61" s="93">
        <v>136</v>
      </c>
      <c r="BB61" s="94">
        <v>136</v>
      </c>
      <c r="BC61" s="92">
        <v>154</v>
      </c>
      <c r="BD61" s="93">
        <v>166</v>
      </c>
      <c r="BE61" s="94">
        <v>167</v>
      </c>
      <c r="BF61" s="92">
        <f t="shared" si="52"/>
        <v>5.8125</v>
      </c>
      <c r="BG61" s="93">
        <f t="shared" si="53"/>
        <v>-1.7295289855072467</v>
      </c>
      <c r="BH61" s="94">
        <f t="shared" si="54"/>
        <v>-7.9656862745097534E-2</v>
      </c>
      <c r="BI61" s="92">
        <f t="shared" si="55"/>
        <v>4.7335329341317367</v>
      </c>
      <c r="BJ61" s="93">
        <f t="shared" si="56"/>
        <v>-0.89850169790289502</v>
      </c>
      <c r="BK61" s="94">
        <f t="shared" si="57"/>
        <v>-9.3776302816054979E-2</v>
      </c>
      <c r="BL61" s="92">
        <v>375</v>
      </c>
      <c r="BM61" s="93">
        <v>373</v>
      </c>
      <c r="BN61" s="94">
        <v>370</v>
      </c>
      <c r="BO61" s="92">
        <v>23929</v>
      </c>
      <c r="BP61" s="93">
        <v>13655</v>
      </c>
      <c r="BQ61" s="94">
        <v>27150</v>
      </c>
      <c r="BR61" s="92">
        <f t="shared" si="38"/>
        <v>354.82513591160222</v>
      </c>
      <c r="BS61" s="93">
        <f t="shared" si="27"/>
        <v>71.657030265733226</v>
      </c>
      <c r="BT61" s="94">
        <f t="shared" si="58"/>
        <v>14.30041969043782</v>
      </c>
      <c r="BU61" s="92">
        <f t="shared" si="39"/>
        <v>2031.0989753320682</v>
      </c>
      <c r="BV61" s="93">
        <f t="shared" si="28"/>
        <v>729.03717671561935</v>
      </c>
      <c r="BW61" s="94">
        <f t="shared" si="59"/>
        <v>96.878925415262984</v>
      </c>
      <c r="BX61" s="92">
        <f t="shared" si="40"/>
        <v>5.7242251739405443</v>
      </c>
      <c r="BY61" s="93">
        <f t="shared" si="41"/>
        <v>1.1260314767845108</v>
      </c>
      <c r="BZ61" s="94">
        <f t="shared" si="42"/>
        <v>4.4108701394787175E-2</v>
      </c>
      <c r="CA61" s="101">
        <f t="shared" si="60"/>
        <v>0.40540540540540537</v>
      </c>
      <c r="CB61" s="102">
        <f t="shared" si="61"/>
        <v>5.286028570006468E-2</v>
      </c>
      <c r="CC61" s="140">
        <f t="shared" si="62"/>
        <v>-1.3565844665040516E-3</v>
      </c>
      <c r="CD61" s="251"/>
      <c r="CE61" s="251"/>
      <c r="CF61" s="252"/>
    </row>
    <row r="62" spans="1:84" s="253" customFormat="1" ht="15" customHeight="1" x14ac:dyDescent="0.2">
      <c r="A62" s="235" t="s">
        <v>167</v>
      </c>
      <c r="B62" s="236" t="s">
        <v>168</v>
      </c>
      <c r="C62" s="93">
        <v>2604.6109000000001</v>
      </c>
      <c r="D62" s="93">
        <v>1781.0259199999998</v>
      </c>
      <c r="E62" s="93">
        <v>3808.8362599999996</v>
      </c>
      <c r="F62" s="92">
        <v>2319.6999999999998</v>
      </c>
      <c r="G62" s="93">
        <v>1613.48855</v>
      </c>
      <c r="H62" s="94">
        <v>3501.5724</v>
      </c>
      <c r="I62" s="154">
        <f t="shared" si="29"/>
        <v>1.0877502518582793</v>
      </c>
      <c r="J62" s="254">
        <f t="shared" si="43"/>
        <v>-3.5072052750075411E-2</v>
      </c>
      <c r="K62" s="155">
        <f t="shared" si="44"/>
        <v>-1.6085235539508469E-2</v>
      </c>
      <c r="L62" s="92">
        <v>1619.6590000000001</v>
      </c>
      <c r="M62" s="93">
        <v>1087.798</v>
      </c>
      <c r="N62" s="93">
        <v>2475.933</v>
      </c>
      <c r="O62" s="98">
        <f t="shared" si="2"/>
        <v>0.70709176254644912</v>
      </c>
      <c r="P62" s="99">
        <f t="shared" si="45"/>
        <v>8.8725962749484077E-3</v>
      </c>
      <c r="Q62" s="100">
        <f t="shared" si="46"/>
        <v>3.290166680638329E-2</v>
      </c>
      <c r="R62" s="92">
        <v>387.55699999999973</v>
      </c>
      <c r="S62" s="93">
        <v>241.40700000000004</v>
      </c>
      <c r="T62" s="94">
        <v>447.44323000000009</v>
      </c>
      <c r="U62" s="101">
        <f t="shared" si="30"/>
        <v>0.12778351520019979</v>
      </c>
      <c r="V62" s="102">
        <f t="shared" si="31"/>
        <v>-3.9288519976762637E-2</v>
      </c>
      <c r="W62" s="103">
        <f t="shared" si="47"/>
        <v>-2.183452826220969E-2</v>
      </c>
      <c r="X62" s="92">
        <v>312.48399999999998</v>
      </c>
      <c r="Y62" s="93">
        <v>284.28354999999999</v>
      </c>
      <c r="Z62" s="94">
        <v>578.19616999999994</v>
      </c>
      <c r="AA62" s="101">
        <f t="shared" si="5"/>
        <v>0.16512472225335106</v>
      </c>
      <c r="AB62" s="102">
        <f t="shared" si="32"/>
        <v>3.0415923701814229E-2</v>
      </c>
      <c r="AC62" s="103">
        <f t="shared" si="48"/>
        <v>-1.1067138544173655E-2</v>
      </c>
      <c r="AD62" s="92">
        <v>1734.9470700000002</v>
      </c>
      <c r="AE62" s="93">
        <v>2108.8222199999996</v>
      </c>
      <c r="AF62" s="93">
        <v>2104.9644199999998</v>
      </c>
      <c r="AG62" s="93">
        <f t="shared" si="49"/>
        <v>370.01734999999962</v>
      </c>
      <c r="AH62" s="94">
        <f t="shared" si="50"/>
        <v>-3.8577999999997701</v>
      </c>
      <c r="AI62" s="92">
        <v>178.35796999999999</v>
      </c>
      <c r="AJ62" s="93">
        <v>62.919330000000002</v>
      </c>
      <c r="AK62" s="93">
        <v>32.982330000000005</v>
      </c>
      <c r="AL62" s="93">
        <f t="shared" si="24"/>
        <v>-145.37563999999998</v>
      </c>
      <c r="AM62" s="94">
        <f t="shared" si="25"/>
        <v>-29.936999999999998</v>
      </c>
      <c r="AN62" s="101">
        <f t="shared" si="7"/>
        <v>0.55265290401325895</v>
      </c>
      <c r="AO62" s="102">
        <f t="shared" si="33"/>
        <v>-0.1134531427670874</v>
      </c>
      <c r="AP62" s="103">
        <f t="shared" si="34"/>
        <v>-0.63139624222263635</v>
      </c>
      <c r="AQ62" s="101">
        <f t="shared" si="35"/>
        <v>8.659424493086508E-3</v>
      </c>
      <c r="AR62" s="102">
        <f t="shared" si="36"/>
        <v>-5.9818354663869332E-2</v>
      </c>
      <c r="AS62" s="103">
        <f t="shared" si="26"/>
        <v>-2.6668152322864611E-2</v>
      </c>
      <c r="AT62" s="101">
        <f t="shared" si="11"/>
        <v>9.4192911733026012E-3</v>
      </c>
      <c r="AU62" s="102">
        <f t="shared" si="37"/>
        <v>-6.7469086634172504E-2</v>
      </c>
      <c r="AV62" s="103">
        <f t="shared" si="51"/>
        <v>-2.9576541799915586E-2</v>
      </c>
      <c r="AW62" s="92">
        <v>2915</v>
      </c>
      <c r="AX62" s="93">
        <v>1460</v>
      </c>
      <c r="AY62" s="94">
        <v>2734</v>
      </c>
      <c r="AZ62" s="92">
        <v>38</v>
      </c>
      <c r="BA62" s="93">
        <v>37</v>
      </c>
      <c r="BB62" s="94">
        <v>37</v>
      </c>
      <c r="BC62" s="92">
        <v>77</v>
      </c>
      <c r="BD62" s="93">
        <v>75</v>
      </c>
      <c r="BE62" s="94">
        <v>74</v>
      </c>
      <c r="BF62" s="92">
        <f t="shared" si="52"/>
        <v>12.315315315315315</v>
      </c>
      <c r="BG62" s="93">
        <f t="shared" si="53"/>
        <v>-0.46977240398293141</v>
      </c>
      <c r="BH62" s="94">
        <f t="shared" si="54"/>
        <v>-0.83783783783783861</v>
      </c>
      <c r="BI62" s="92">
        <f t="shared" si="55"/>
        <v>6.1576576576576576</v>
      </c>
      <c r="BJ62" s="93">
        <f t="shared" si="56"/>
        <v>-0.15186615186615171</v>
      </c>
      <c r="BK62" s="94">
        <f t="shared" si="57"/>
        <v>-0.33123123123123044</v>
      </c>
      <c r="BL62" s="92">
        <v>115</v>
      </c>
      <c r="BM62" s="93">
        <v>115</v>
      </c>
      <c r="BN62" s="94">
        <v>115</v>
      </c>
      <c r="BO62" s="92">
        <v>13188</v>
      </c>
      <c r="BP62" s="93">
        <v>6716</v>
      </c>
      <c r="BQ62" s="94">
        <v>13334</v>
      </c>
      <c r="BR62" s="92">
        <f t="shared" si="38"/>
        <v>262.60479976001199</v>
      </c>
      <c r="BS62" s="93">
        <f t="shared" si="27"/>
        <v>86.710046954431164</v>
      </c>
      <c r="BT62" s="94">
        <f t="shared" si="58"/>
        <v>22.359333708791013</v>
      </c>
      <c r="BU62" s="92">
        <f t="shared" si="39"/>
        <v>1280.7506949524507</v>
      </c>
      <c r="BV62" s="93">
        <f t="shared" si="28"/>
        <v>484.9702489833254</v>
      </c>
      <c r="BW62" s="94">
        <f t="shared" si="59"/>
        <v>175.6215511168341</v>
      </c>
      <c r="BX62" s="92">
        <f t="shared" si="40"/>
        <v>4.8771031455742504</v>
      </c>
      <c r="BY62" s="93">
        <f t="shared" si="41"/>
        <v>0.35291789686070008</v>
      </c>
      <c r="BZ62" s="94">
        <f t="shared" si="42"/>
        <v>0.27710314557425075</v>
      </c>
      <c r="CA62" s="101">
        <f t="shared" si="60"/>
        <v>0.64059572423732891</v>
      </c>
      <c r="CB62" s="102">
        <f t="shared" si="61"/>
        <v>7.0141724717751597E-3</v>
      </c>
      <c r="CC62" s="140">
        <f t="shared" si="62"/>
        <v>-8.2931646515599367E-3</v>
      </c>
      <c r="CD62" s="251"/>
      <c r="CE62" s="251"/>
      <c r="CF62" s="252"/>
    </row>
    <row r="63" spans="1:84" s="253" customFormat="1" ht="15" customHeight="1" x14ac:dyDescent="0.2">
      <c r="A63" s="235" t="s">
        <v>167</v>
      </c>
      <c r="B63" s="236" t="s">
        <v>169</v>
      </c>
      <c r="C63" s="93">
        <v>1439.575</v>
      </c>
      <c r="D63" s="93">
        <v>819.24599999999998</v>
      </c>
      <c r="E63" s="93">
        <v>1795.521</v>
      </c>
      <c r="F63" s="92">
        <v>1151.579</v>
      </c>
      <c r="G63" s="93">
        <v>818.50400000000002</v>
      </c>
      <c r="H63" s="94">
        <v>1717.1189999999999</v>
      </c>
      <c r="I63" s="154">
        <f t="shared" si="29"/>
        <v>1.0456590370265544</v>
      </c>
      <c r="J63" s="254">
        <f t="shared" si="43"/>
        <v>-0.20442888572993922</v>
      </c>
      <c r="K63" s="155">
        <f t="shared" si="44"/>
        <v>4.4752505109789231E-2</v>
      </c>
      <c r="L63" s="92">
        <v>831.14</v>
      </c>
      <c r="M63" s="93">
        <v>557.69299999999998</v>
      </c>
      <c r="N63" s="93">
        <v>1169.52</v>
      </c>
      <c r="O63" s="98">
        <f t="shared" si="2"/>
        <v>0.68109432136037162</v>
      </c>
      <c r="P63" s="99">
        <f t="shared" si="45"/>
        <v>-4.0645133770366271E-2</v>
      </c>
      <c r="Q63" s="100">
        <f t="shared" si="46"/>
        <v>-2.6215337890878043E-4</v>
      </c>
      <c r="R63" s="92">
        <v>234.27899999999997</v>
      </c>
      <c r="S63" s="93">
        <v>206.53100000000003</v>
      </c>
      <c r="T63" s="94">
        <v>428.39499999999992</v>
      </c>
      <c r="U63" s="101">
        <f t="shared" si="30"/>
        <v>0.2494847474170398</v>
      </c>
      <c r="V63" s="102">
        <f t="shared" si="31"/>
        <v>4.6043211925336697E-2</v>
      </c>
      <c r="W63" s="103">
        <f t="shared" si="47"/>
        <v>-2.8426694312591039E-3</v>
      </c>
      <c r="X63" s="92">
        <v>86.16</v>
      </c>
      <c r="Y63" s="93">
        <v>54.28</v>
      </c>
      <c r="Z63" s="94">
        <v>119.20399999999999</v>
      </c>
      <c r="AA63" s="101">
        <f t="shared" si="5"/>
        <v>6.9420931222588536E-2</v>
      </c>
      <c r="AB63" s="102">
        <f t="shared" si="32"/>
        <v>-5.3980781549704537E-3</v>
      </c>
      <c r="AC63" s="103">
        <f t="shared" si="48"/>
        <v>3.1048228101678288E-3</v>
      </c>
      <c r="AD63" s="92">
        <v>255.209</v>
      </c>
      <c r="AE63" s="93">
        <v>308.93599999999998</v>
      </c>
      <c r="AF63" s="93">
        <v>282.803</v>
      </c>
      <c r="AG63" s="93">
        <f t="shared" si="49"/>
        <v>27.593999999999994</v>
      </c>
      <c r="AH63" s="94">
        <f t="shared" si="50"/>
        <v>-26.132999999999981</v>
      </c>
      <c r="AI63" s="92">
        <v>0</v>
      </c>
      <c r="AJ63" s="93">
        <v>0</v>
      </c>
      <c r="AK63" s="93">
        <v>0</v>
      </c>
      <c r="AL63" s="93">
        <f t="shared" si="24"/>
        <v>0</v>
      </c>
      <c r="AM63" s="94">
        <f t="shared" si="25"/>
        <v>0</v>
      </c>
      <c r="AN63" s="101">
        <f t="shared" si="7"/>
        <v>0.15750470197786604</v>
      </c>
      <c r="AO63" s="102">
        <f t="shared" si="33"/>
        <v>-1.9776092701119075E-2</v>
      </c>
      <c r="AP63" s="103">
        <f t="shared" si="34"/>
        <v>-0.21959326371253707</v>
      </c>
      <c r="AQ63" s="101">
        <f t="shared" si="35"/>
        <v>0</v>
      </c>
      <c r="AR63" s="102">
        <f t="shared" si="36"/>
        <v>0</v>
      </c>
      <c r="AS63" s="103">
        <f t="shared" si="26"/>
        <v>0</v>
      </c>
      <c r="AT63" s="101">
        <f t="shared" si="11"/>
        <v>0</v>
      </c>
      <c r="AU63" s="102">
        <f t="shared" si="37"/>
        <v>0</v>
      </c>
      <c r="AV63" s="103">
        <f t="shared" si="51"/>
        <v>0</v>
      </c>
      <c r="AW63" s="92">
        <v>1413</v>
      </c>
      <c r="AX63" s="93">
        <v>404</v>
      </c>
      <c r="AY63" s="94">
        <v>766</v>
      </c>
      <c r="AZ63" s="92">
        <v>19</v>
      </c>
      <c r="BA63" s="93">
        <v>17.5</v>
      </c>
      <c r="BB63" s="94">
        <v>17.5</v>
      </c>
      <c r="BC63" s="92">
        <v>28</v>
      </c>
      <c r="BD63" s="93">
        <v>28</v>
      </c>
      <c r="BE63" s="94">
        <v>28</v>
      </c>
      <c r="BF63" s="92">
        <f t="shared" si="52"/>
        <v>7.2952380952380951</v>
      </c>
      <c r="BG63" s="93">
        <f t="shared" si="53"/>
        <v>-5.0994987468671669</v>
      </c>
      <c r="BH63" s="94">
        <f t="shared" si="54"/>
        <v>-0.40000000000000036</v>
      </c>
      <c r="BI63" s="92">
        <f t="shared" si="55"/>
        <v>4.5595238095238093</v>
      </c>
      <c r="BJ63" s="93">
        <f t="shared" si="56"/>
        <v>-3.8511904761904772</v>
      </c>
      <c r="BK63" s="94">
        <f t="shared" si="57"/>
        <v>-0.25</v>
      </c>
      <c r="BL63" s="92">
        <v>75</v>
      </c>
      <c r="BM63" s="93">
        <v>75</v>
      </c>
      <c r="BN63" s="94">
        <v>75</v>
      </c>
      <c r="BO63" s="92">
        <v>7401</v>
      </c>
      <c r="BP63" s="93">
        <v>2325</v>
      </c>
      <c r="BQ63" s="94">
        <v>4608</v>
      </c>
      <c r="BR63" s="92">
        <f t="shared" si="38"/>
        <v>372.638671875</v>
      </c>
      <c r="BS63" s="93">
        <f t="shared" si="27"/>
        <v>217.04091481514322</v>
      </c>
      <c r="BT63" s="94">
        <f t="shared" si="58"/>
        <v>20.593940692204285</v>
      </c>
      <c r="BU63" s="92">
        <f t="shared" si="39"/>
        <v>2241.6697127937337</v>
      </c>
      <c r="BV63" s="93">
        <f t="shared" si="28"/>
        <v>1426.6810362190699</v>
      </c>
      <c r="BW63" s="94">
        <f t="shared" si="59"/>
        <v>215.66971279373365</v>
      </c>
      <c r="BX63" s="92">
        <f t="shared" si="40"/>
        <v>6.0156657963446474</v>
      </c>
      <c r="BY63" s="93">
        <f t="shared" si="41"/>
        <v>0.77787386428519945</v>
      </c>
      <c r="BZ63" s="94">
        <f t="shared" si="42"/>
        <v>0.26071530129514287</v>
      </c>
      <c r="CA63" s="101">
        <f t="shared" si="60"/>
        <v>0.33944751381215471</v>
      </c>
      <c r="CB63" s="102">
        <f t="shared" si="61"/>
        <v>-0.20574585635359116</v>
      </c>
      <c r="CC63" s="140">
        <f t="shared" si="62"/>
        <v>-4.9969306322897311E-3</v>
      </c>
      <c r="CD63" s="251"/>
      <c r="CE63" s="251"/>
      <c r="CF63" s="252"/>
    </row>
    <row r="64" spans="1:84" s="253" customFormat="1" ht="15" customHeight="1" x14ac:dyDescent="0.2">
      <c r="A64" s="235" t="s">
        <v>167</v>
      </c>
      <c r="B64" s="236" t="s">
        <v>170</v>
      </c>
      <c r="C64" s="93">
        <v>1513.5250000000001</v>
      </c>
      <c r="D64" s="93">
        <v>1139.413</v>
      </c>
      <c r="E64" s="93">
        <v>2181.2109999999998</v>
      </c>
      <c r="F64" s="92">
        <v>1438.933</v>
      </c>
      <c r="G64" s="93">
        <v>1169.9970000000001</v>
      </c>
      <c r="H64" s="94">
        <v>2276.9202199999995</v>
      </c>
      <c r="I64" s="154">
        <f t="shared" si="29"/>
        <v>0.95796549252832419</v>
      </c>
      <c r="J64" s="254">
        <f t="shared" si="43"/>
        <v>-9.3872918294139462E-2</v>
      </c>
      <c r="K64" s="155">
        <f t="shared" si="44"/>
        <v>-1.5894269505253633E-2</v>
      </c>
      <c r="L64" s="92">
        <v>1083.7360000000001</v>
      </c>
      <c r="M64" s="93">
        <v>718.29399999999998</v>
      </c>
      <c r="N64" s="93">
        <v>1388.5239999999999</v>
      </c>
      <c r="O64" s="98">
        <f t="shared" si="2"/>
        <v>0.6098254948959082</v>
      </c>
      <c r="P64" s="99">
        <f t="shared" si="45"/>
        <v>-0.14332701463719733</v>
      </c>
      <c r="Q64" s="100">
        <f t="shared" si="46"/>
        <v>-4.1025750051256749E-3</v>
      </c>
      <c r="R64" s="92">
        <v>248.95099999999991</v>
      </c>
      <c r="S64" s="93">
        <v>345.09600000000012</v>
      </c>
      <c r="T64" s="94">
        <v>641.40950999999961</v>
      </c>
      <c r="U64" s="101">
        <f t="shared" si="30"/>
        <v>0.28170047609309729</v>
      </c>
      <c r="V64" s="102">
        <f t="shared" si="31"/>
        <v>0.10868964098124712</v>
      </c>
      <c r="W64" s="103">
        <f t="shared" si="47"/>
        <v>-1.3254126354601381E-2</v>
      </c>
      <c r="X64" s="92">
        <v>106.246</v>
      </c>
      <c r="Y64" s="93">
        <v>106.607</v>
      </c>
      <c r="Z64" s="94">
        <v>246.98670999999999</v>
      </c>
      <c r="AA64" s="101">
        <f t="shared" si="5"/>
        <v>0.10847402901099452</v>
      </c>
      <c r="AB64" s="102">
        <f t="shared" si="32"/>
        <v>3.4637373655950196E-2</v>
      </c>
      <c r="AC64" s="103">
        <f t="shared" si="48"/>
        <v>1.7356701359727042E-2</v>
      </c>
      <c r="AD64" s="92">
        <v>329.10007000000002</v>
      </c>
      <c r="AE64" s="93">
        <v>468.99700000000001</v>
      </c>
      <c r="AF64" s="93">
        <v>385.75700000000001</v>
      </c>
      <c r="AG64" s="93">
        <f t="shared" si="49"/>
        <v>56.656929999999988</v>
      </c>
      <c r="AH64" s="94">
        <f t="shared" si="50"/>
        <v>-83.240000000000009</v>
      </c>
      <c r="AI64" s="92">
        <v>128.96</v>
      </c>
      <c r="AJ64" s="93">
        <v>139.37100000000001</v>
      </c>
      <c r="AK64" s="93">
        <v>139.37100000000001</v>
      </c>
      <c r="AL64" s="93">
        <f t="shared" si="24"/>
        <v>10.411000000000001</v>
      </c>
      <c r="AM64" s="94">
        <f t="shared" si="25"/>
        <v>0</v>
      </c>
      <c r="AN64" s="101">
        <f t="shared" si="7"/>
        <v>0.17685450880267889</v>
      </c>
      <c r="AO64" s="102">
        <f t="shared" si="33"/>
        <v>-4.0584958665648346E-2</v>
      </c>
      <c r="AP64" s="103">
        <f t="shared" si="34"/>
        <v>-0.23475831288708593</v>
      </c>
      <c r="AQ64" s="101">
        <f t="shared" si="35"/>
        <v>6.3896156767960566E-2</v>
      </c>
      <c r="AR64" s="102">
        <f t="shared" si="36"/>
        <v>-2.1308910872151088E-2</v>
      </c>
      <c r="AS64" s="103">
        <f t="shared" si="26"/>
        <v>-5.842208955712086E-2</v>
      </c>
      <c r="AT64" s="101">
        <f t="shared" si="11"/>
        <v>6.1210313288886355E-2</v>
      </c>
      <c r="AU64" s="102">
        <f t="shared" si="37"/>
        <v>-2.8411649651709218E-2</v>
      </c>
      <c r="AV64" s="103">
        <f t="shared" si="51"/>
        <v>-5.7910504969622002E-2</v>
      </c>
      <c r="AW64" s="92">
        <v>1567</v>
      </c>
      <c r="AX64" s="93">
        <v>634</v>
      </c>
      <c r="AY64" s="94">
        <v>1248</v>
      </c>
      <c r="AZ64" s="92">
        <v>24</v>
      </c>
      <c r="BA64" s="93">
        <v>32</v>
      </c>
      <c r="BB64" s="94">
        <v>32</v>
      </c>
      <c r="BC64" s="92">
        <v>39</v>
      </c>
      <c r="BD64" s="93">
        <v>47</v>
      </c>
      <c r="BE64" s="94">
        <v>47</v>
      </c>
      <c r="BF64" s="92">
        <f t="shared" si="52"/>
        <v>6.5</v>
      </c>
      <c r="BG64" s="93">
        <f t="shared" si="53"/>
        <v>-4.3819444444444446</v>
      </c>
      <c r="BH64" s="94">
        <f t="shared" si="54"/>
        <v>-0.10416666666666696</v>
      </c>
      <c r="BI64" s="92">
        <f t="shared" si="55"/>
        <v>4.4255319148936172</v>
      </c>
      <c r="BJ64" s="93">
        <f t="shared" si="56"/>
        <v>-2.2710492816875796</v>
      </c>
      <c r="BK64" s="94">
        <f t="shared" si="57"/>
        <v>-7.0921985815602717E-2</v>
      </c>
      <c r="BL64" s="92">
        <v>82</v>
      </c>
      <c r="BM64" s="93">
        <v>82</v>
      </c>
      <c r="BN64" s="94">
        <v>84</v>
      </c>
      <c r="BO64" s="92">
        <v>6723</v>
      </c>
      <c r="BP64" s="93">
        <v>2907</v>
      </c>
      <c r="BQ64" s="94">
        <v>6118</v>
      </c>
      <c r="BR64" s="92">
        <f t="shared" si="38"/>
        <v>372.16741091860081</v>
      </c>
      <c r="BS64" s="93">
        <f t="shared" si="27"/>
        <v>158.13602612014773</v>
      </c>
      <c r="BT64" s="94">
        <f t="shared" si="58"/>
        <v>-30.308337275413635</v>
      </c>
      <c r="BU64" s="92">
        <f t="shared" si="39"/>
        <v>1824.4553044871793</v>
      </c>
      <c r="BV64" s="93">
        <f t="shared" si="28"/>
        <v>906.18280927339504</v>
      </c>
      <c r="BW64" s="94">
        <f t="shared" si="59"/>
        <v>-20.965831159508298</v>
      </c>
      <c r="BX64" s="92">
        <f t="shared" si="40"/>
        <v>4.9022435897435894</v>
      </c>
      <c r="BY64" s="93">
        <f t="shared" si="41"/>
        <v>0.61187983735048146</v>
      </c>
      <c r="BZ64" s="94">
        <f t="shared" si="42"/>
        <v>0.317070088166302</v>
      </c>
      <c r="CA64" s="101">
        <f t="shared" si="60"/>
        <v>0.40239410681399629</v>
      </c>
      <c r="CB64" s="102">
        <f t="shared" si="61"/>
        <v>-5.0577190854781462E-2</v>
      </c>
      <c r="CC64" s="140">
        <f t="shared" si="62"/>
        <v>8.4916677896060277E-3</v>
      </c>
      <c r="CD64" s="251"/>
      <c r="CE64" s="251"/>
      <c r="CF64" s="252"/>
    </row>
    <row r="65" spans="1:84" s="253" customFormat="1" ht="15" customHeight="1" x14ac:dyDescent="0.2">
      <c r="A65" s="235" t="s">
        <v>167</v>
      </c>
      <c r="B65" s="236" t="s">
        <v>171</v>
      </c>
      <c r="C65" s="93">
        <v>1408.643</v>
      </c>
      <c r="D65" s="93">
        <v>961.08699999999999</v>
      </c>
      <c r="E65" s="93">
        <v>2089.6390000000001</v>
      </c>
      <c r="F65" s="92">
        <v>1296.135</v>
      </c>
      <c r="G65" s="93">
        <v>1102.4000000000001</v>
      </c>
      <c r="H65" s="94">
        <v>2089.6390000000001</v>
      </c>
      <c r="I65" s="154">
        <f t="shared" si="29"/>
        <v>1</v>
      </c>
      <c r="J65" s="254">
        <f t="shared" si="43"/>
        <v>-8.680268644855671E-2</v>
      </c>
      <c r="K65" s="155">
        <f t="shared" si="44"/>
        <v>0.12818668359941954</v>
      </c>
      <c r="L65" s="92">
        <v>983.15899999999999</v>
      </c>
      <c r="M65" s="93">
        <v>697.678</v>
      </c>
      <c r="N65" s="93">
        <v>1363.5709999999999</v>
      </c>
      <c r="O65" s="98">
        <f t="shared" si="2"/>
        <v>0.65253902707596856</v>
      </c>
      <c r="P65" s="99">
        <f t="shared" si="45"/>
        <v>-0.1059922987504307</v>
      </c>
      <c r="Q65" s="100">
        <f t="shared" si="46"/>
        <v>1.9667111255939562E-2</v>
      </c>
      <c r="R65" s="92">
        <v>258.48399999999998</v>
      </c>
      <c r="S65" s="93">
        <v>292.15400000000011</v>
      </c>
      <c r="T65" s="94">
        <v>526.19600000000014</v>
      </c>
      <c r="U65" s="101">
        <f t="shared" si="30"/>
        <v>0.25181191583809459</v>
      </c>
      <c r="V65" s="102">
        <f t="shared" si="31"/>
        <v>5.2385158594443287E-2</v>
      </c>
      <c r="W65" s="103">
        <f t="shared" si="47"/>
        <v>-1.3204412173516533E-2</v>
      </c>
      <c r="X65" s="92">
        <v>54.491999999999997</v>
      </c>
      <c r="Y65" s="93">
        <v>112.568</v>
      </c>
      <c r="Z65" s="94">
        <v>199.87200000000001</v>
      </c>
      <c r="AA65" s="101">
        <f t="shared" si="5"/>
        <v>9.5649057085936851E-2</v>
      </c>
      <c r="AB65" s="102">
        <f t="shared" si="32"/>
        <v>5.3607140155987429E-2</v>
      </c>
      <c r="AC65" s="103">
        <f t="shared" si="48"/>
        <v>-6.4626990824230846E-3</v>
      </c>
      <c r="AD65" s="92">
        <v>174.17099999999999</v>
      </c>
      <c r="AE65" s="93">
        <v>307.20299999999997</v>
      </c>
      <c r="AF65" s="93">
        <v>295.66475000000003</v>
      </c>
      <c r="AG65" s="93">
        <f t="shared" si="49"/>
        <v>121.49375000000003</v>
      </c>
      <c r="AH65" s="94">
        <f t="shared" si="50"/>
        <v>-11.538249999999948</v>
      </c>
      <c r="AI65" s="92">
        <v>0</v>
      </c>
      <c r="AJ65" s="93">
        <v>0</v>
      </c>
      <c r="AK65" s="93">
        <v>0</v>
      </c>
      <c r="AL65" s="93">
        <f t="shared" si="24"/>
        <v>0</v>
      </c>
      <c r="AM65" s="94">
        <f t="shared" si="25"/>
        <v>0</v>
      </c>
      <c r="AN65" s="101">
        <f t="shared" si="7"/>
        <v>0.1414908268844523</v>
      </c>
      <c r="AO65" s="102">
        <f t="shared" si="33"/>
        <v>1.7846298071971078E-2</v>
      </c>
      <c r="AP65" s="103">
        <f t="shared" si="34"/>
        <v>-0.17815037105080223</v>
      </c>
      <c r="AQ65" s="101">
        <f t="shared" si="35"/>
        <v>0</v>
      </c>
      <c r="AR65" s="102">
        <f t="shared" si="36"/>
        <v>0</v>
      </c>
      <c r="AS65" s="103">
        <f t="shared" si="26"/>
        <v>0</v>
      </c>
      <c r="AT65" s="101">
        <f t="shared" si="11"/>
        <v>0</v>
      </c>
      <c r="AU65" s="102">
        <f t="shared" si="37"/>
        <v>0</v>
      </c>
      <c r="AV65" s="103">
        <f t="shared" si="51"/>
        <v>0</v>
      </c>
      <c r="AW65" s="92">
        <v>1623</v>
      </c>
      <c r="AX65" s="93">
        <v>672</v>
      </c>
      <c r="AY65" s="94">
        <v>1295</v>
      </c>
      <c r="AZ65" s="92">
        <v>24</v>
      </c>
      <c r="BA65" s="93">
        <v>30</v>
      </c>
      <c r="BB65" s="94">
        <v>24</v>
      </c>
      <c r="BC65" s="92">
        <v>41</v>
      </c>
      <c r="BD65" s="93">
        <v>41</v>
      </c>
      <c r="BE65" s="94">
        <v>49</v>
      </c>
      <c r="BF65" s="92">
        <f t="shared" si="52"/>
        <v>8.9930555555555554</v>
      </c>
      <c r="BG65" s="93">
        <f t="shared" si="53"/>
        <v>-2.2777777777777786</v>
      </c>
      <c r="BH65" s="94">
        <f t="shared" si="54"/>
        <v>1.5263888888888895</v>
      </c>
      <c r="BI65" s="92">
        <f t="shared" si="55"/>
        <v>4.4047619047619042</v>
      </c>
      <c r="BJ65" s="93">
        <f t="shared" si="56"/>
        <v>-2.192799070847852</v>
      </c>
      <c r="BK65" s="94">
        <f t="shared" si="57"/>
        <v>-1.0586527293844377</v>
      </c>
      <c r="BL65" s="92">
        <v>84</v>
      </c>
      <c r="BM65" s="93">
        <v>84</v>
      </c>
      <c r="BN65" s="94">
        <v>84</v>
      </c>
      <c r="BO65" s="92">
        <v>6636</v>
      </c>
      <c r="BP65" s="93">
        <v>3019</v>
      </c>
      <c r="BQ65" s="94">
        <v>5988</v>
      </c>
      <c r="BR65" s="92">
        <f t="shared" si="38"/>
        <v>348.97110888443558</v>
      </c>
      <c r="BS65" s="93">
        <f t="shared" si="27"/>
        <v>153.65239279040304</v>
      </c>
      <c r="BT65" s="94">
        <f t="shared" si="58"/>
        <v>-16.182915626992042</v>
      </c>
      <c r="BU65" s="92">
        <f t="shared" si="39"/>
        <v>1613.6208494208497</v>
      </c>
      <c r="BV65" s="93">
        <f t="shared" si="28"/>
        <v>815.01641319164457</v>
      </c>
      <c r="BW65" s="94">
        <f t="shared" si="59"/>
        <v>-26.855341055340659</v>
      </c>
      <c r="BX65" s="92">
        <f t="shared" si="40"/>
        <v>4.6239382239382243</v>
      </c>
      <c r="BY65" s="93">
        <f t="shared" si="41"/>
        <v>0.53521363983471204</v>
      </c>
      <c r="BZ65" s="94">
        <f t="shared" si="42"/>
        <v>0.13137870012870057</v>
      </c>
      <c r="CA65" s="101">
        <f t="shared" si="60"/>
        <v>0.3938437253354381</v>
      </c>
      <c r="CB65" s="102">
        <f t="shared" si="61"/>
        <v>-4.2620363062351951E-2</v>
      </c>
      <c r="CC65" s="140">
        <f t="shared" si="62"/>
        <v>-5.4948990031862266E-3</v>
      </c>
      <c r="CD65" s="251"/>
      <c r="CE65" s="251"/>
      <c r="CF65" s="252"/>
    </row>
    <row r="66" spans="1:84" s="253" customFormat="1" ht="15" customHeight="1" x14ac:dyDescent="0.2">
      <c r="A66" s="235" t="s">
        <v>167</v>
      </c>
      <c r="B66" s="236" t="s">
        <v>172</v>
      </c>
      <c r="C66" s="93">
        <v>3637.1507499999998</v>
      </c>
      <c r="D66" s="93">
        <v>2536.7843699999999</v>
      </c>
      <c r="E66" s="93">
        <v>5383.338569999999</v>
      </c>
      <c r="F66" s="92">
        <v>3101.6263100000001</v>
      </c>
      <c r="G66" s="93">
        <v>2398.6082700000002</v>
      </c>
      <c r="H66" s="94">
        <v>4948.6598600000007</v>
      </c>
      <c r="I66" s="154">
        <f t="shared" si="29"/>
        <v>1.0878376615684389</v>
      </c>
      <c r="J66" s="254">
        <f t="shared" si="43"/>
        <v>-8.4821577964514283E-2</v>
      </c>
      <c r="K66" s="155">
        <f t="shared" si="44"/>
        <v>3.023088111653971E-2</v>
      </c>
      <c r="L66" s="92">
        <v>1932.9628300000002</v>
      </c>
      <c r="M66" s="93">
        <v>1629.5826100000002</v>
      </c>
      <c r="N66" s="93">
        <v>3396.1151199999999</v>
      </c>
      <c r="O66" s="98">
        <f t="shared" si="2"/>
        <v>0.68626966008530632</v>
      </c>
      <c r="P66" s="99">
        <f t="shared" si="45"/>
        <v>6.3060209040895931E-2</v>
      </c>
      <c r="Q66" s="100">
        <f t="shared" si="46"/>
        <v>6.8829380508659277E-3</v>
      </c>
      <c r="R66" s="92">
        <v>758.51979999999992</v>
      </c>
      <c r="S66" s="93">
        <v>453.70189000000005</v>
      </c>
      <c r="T66" s="94">
        <v>874.86293000000069</v>
      </c>
      <c r="U66" s="101">
        <f t="shared" si="30"/>
        <v>0.17678784857927185</v>
      </c>
      <c r="V66" s="102">
        <f t="shared" si="31"/>
        <v>-6.7767660108039973E-2</v>
      </c>
      <c r="W66" s="103">
        <f t="shared" si="47"/>
        <v>-1.2364292549633699E-2</v>
      </c>
      <c r="X66" s="92">
        <v>410.14368000000002</v>
      </c>
      <c r="Y66" s="93">
        <v>315.32376999999997</v>
      </c>
      <c r="Z66" s="94">
        <v>677.68181000000004</v>
      </c>
      <c r="AA66" s="101">
        <f t="shared" si="5"/>
        <v>0.13694249133542186</v>
      </c>
      <c r="AB66" s="102">
        <f t="shared" si="32"/>
        <v>4.707451067144014E-3</v>
      </c>
      <c r="AC66" s="103">
        <f t="shared" si="48"/>
        <v>5.4813544987678542E-3</v>
      </c>
      <c r="AD66" s="92">
        <v>400.22750000000002</v>
      </c>
      <c r="AE66" s="93">
        <v>744.00323000000003</v>
      </c>
      <c r="AF66" s="93">
        <v>661.46942999999999</v>
      </c>
      <c r="AG66" s="93">
        <f t="shared" si="49"/>
        <v>261.24192999999997</v>
      </c>
      <c r="AH66" s="94">
        <f t="shared" si="50"/>
        <v>-82.533800000000042</v>
      </c>
      <c r="AI66" s="92">
        <v>0</v>
      </c>
      <c r="AJ66" s="93">
        <v>0</v>
      </c>
      <c r="AK66" s="93">
        <v>0</v>
      </c>
      <c r="AL66" s="93">
        <f t="shared" si="24"/>
        <v>0</v>
      </c>
      <c r="AM66" s="94">
        <f t="shared" si="25"/>
        <v>0</v>
      </c>
      <c r="AN66" s="101">
        <f t="shared" si="7"/>
        <v>0.12287345880235062</v>
      </c>
      <c r="AO66" s="102">
        <f t="shared" si="33"/>
        <v>1.2834714876215569E-2</v>
      </c>
      <c r="AP66" s="103">
        <f t="shared" si="34"/>
        <v>-0.17041249754402976</v>
      </c>
      <c r="AQ66" s="101">
        <f t="shared" si="35"/>
        <v>0</v>
      </c>
      <c r="AR66" s="102">
        <f t="shared" si="36"/>
        <v>0</v>
      </c>
      <c r="AS66" s="103">
        <f t="shared" si="26"/>
        <v>0</v>
      </c>
      <c r="AT66" s="101">
        <f t="shared" si="11"/>
        <v>0</v>
      </c>
      <c r="AU66" s="102">
        <f t="shared" si="37"/>
        <v>0</v>
      </c>
      <c r="AV66" s="103">
        <f t="shared" si="51"/>
        <v>0</v>
      </c>
      <c r="AW66" s="92">
        <v>4086</v>
      </c>
      <c r="AX66" s="93">
        <v>1942</v>
      </c>
      <c r="AY66" s="94">
        <v>3826</v>
      </c>
      <c r="AZ66" s="92">
        <v>51</v>
      </c>
      <c r="BA66" s="93">
        <v>50</v>
      </c>
      <c r="BB66" s="94">
        <v>50.58</v>
      </c>
      <c r="BC66" s="92">
        <v>56</v>
      </c>
      <c r="BD66" s="93">
        <v>53</v>
      </c>
      <c r="BE66" s="94">
        <v>54.88</v>
      </c>
      <c r="BF66" s="92">
        <f t="shared" si="52"/>
        <v>12.607091076841968</v>
      </c>
      <c r="BG66" s="93">
        <f t="shared" si="53"/>
        <v>-0.74585009962862081</v>
      </c>
      <c r="BH66" s="94">
        <f t="shared" si="54"/>
        <v>-0.33957558982469926</v>
      </c>
      <c r="BI66" s="92">
        <f t="shared" si="55"/>
        <v>11.619290573372206</v>
      </c>
      <c r="BJ66" s="93">
        <f t="shared" si="56"/>
        <v>-0.54142371234207864</v>
      </c>
      <c r="BK66" s="94">
        <f t="shared" si="57"/>
        <v>-0.59454590461521484</v>
      </c>
      <c r="BL66" s="92">
        <v>228</v>
      </c>
      <c r="BM66" s="93">
        <v>216</v>
      </c>
      <c r="BN66" s="94">
        <v>216</v>
      </c>
      <c r="BO66" s="92">
        <v>19929</v>
      </c>
      <c r="BP66" s="93">
        <v>10727</v>
      </c>
      <c r="BQ66" s="94">
        <v>23098</v>
      </c>
      <c r="BR66" s="92">
        <f t="shared" si="38"/>
        <v>214.24624902588971</v>
      </c>
      <c r="BS66" s="93">
        <f t="shared" si="27"/>
        <v>58.612433480704311</v>
      </c>
      <c r="BT66" s="94">
        <f t="shared" si="58"/>
        <v>-9.358511857861572</v>
      </c>
      <c r="BU66" s="92">
        <f t="shared" si="39"/>
        <v>1293.4291322530059</v>
      </c>
      <c r="BV66" s="93">
        <f t="shared" si="28"/>
        <v>534.34290856235498</v>
      </c>
      <c r="BW66" s="94">
        <f t="shared" si="59"/>
        <v>58.30643915310884</v>
      </c>
      <c r="BX66" s="92">
        <f t="shared" si="40"/>
        <v>6.0371144798745426</v>
      </c>
      <c r="BY66" s="93">
        <f t="shared" si="41"/>
        <v>1.1597282831050864</v>
      </c>
      <c r="BZ66" s="94">
        <f t="shared" si="42"/>
        <v>0.5134275591742341</v>
      </c>
      <c r="CA66" s="101">
        <f t="shared" si="60"/>
        <v>0.59080212809494581</v>
      </c>
      <c r="CB66" s="102">
        <f t="shared" si="61"/>
        <v>0.10788558258753084</v>
      </c>
      <c r="CC66" s="140">
        <f t="shared" si="62"/>
        <v>3.9001716572312106E-2</v>
      </c>
      <c r="CD66" s="251"/>
      <c r="CE66" s="251"/>
      <c r="CF66" s="252"/>
    </row>
    <row r="67" spans="1:84" s="253" customFormat="1" ht="15" customHeight="1" x14ac:dyDescent="0.2">
      <c r="A67" s="235" t="s">
        <v>167</v>
      </c>
      <c r="B67" s="236" t="s">
        <v>173</v>
      </c>
      <c r="C67" s="93">
        <v>1307.759</v>
      </c>
      <c r="D67" s="93">
        <v>994.71600000000001</v>
      </c>
      <c r="E67" s="93">
        <v>2019.492</v>
      </c>
      <c r="F67" s="92">
        <v>1202.0440000000001</v>
      </c>
      <c r="G67" s="93">
        <v>1016.0549999999999</v>
      </c>
      <c r="H67" s="94">
        <v>1955.335</v>
      </c>
      <c r="I67" s="154">
        <f t="shared" si="29"/>
        <v>1.03281125740602</v>
      </c>
      <c r="J67" s="254">
        <f t="shared" si="43"/>
        <v>-5.5134774519600027E-2</v>
      </c>
      <c r="K67" s="155">
        <f t="shared" si="44"/>
        <v>5.3813073252602983E-2</v>
      </c>
      <c r="L67" s="92">
        <v>798.971</v>
      </c>
      <c r="M67" s="93">
        <v>674.97699999999998</v>
      </c>
      <c r="N67" s="93">
        <v>1338.1020000000001</v>
      </c>
      <c r="O67" s="98">
        <f t="shared" ref="O67:O122" si="63">IF(H67=0,"0",(N67/H67))</f>
        <v>0.68433388652072413</v>
      </c>
      <c r="P67" s="99">
        <f t="shared" si="45"/>
        <v>1.9656886344357916E-2</v>
      </c>
      <c r="Q67" s="100">
        <f t="shared" si="46"/>
        <v>2.0022407319302937E-2</v>
      </c>
      <c r="R67" s="92">
        <v>305.6640000000001</v>
      </c>
      <c r="S67" s="93">
        <v>216.07799999999997</v>
      </c>
      <c r="T67" s="94">
        <v>391.07599999999991</v>
      </c>
      <c r="U67" s="101">
        <f t="shared" si="30"/>
        <v>0.20000460279184892</v>
      </c>
      <c r="V67" s="102">
        <f t="shared" si="31"/>
        <v>-5.4282261915266666E-2</v>
      </c>
      <c r="W67" s="103">
        <f t="shared" si="47"/>
        <v>-1.2659081752786933E-2</v>
      </c>
      <c r="X67" s="92">
        <v>97.409000000000006</v>
      </c>
      <c r="Y67" s="93">
        <v>125</v>
      </c>
      <c r="Z67" s="94">
        <v>226.15700000000001</v>
      </c>
      <c r="AA67" s="101">
        <f t="shared" ref="AA67:AA127" si="64">IF(H67=0,"0",(Z67/H67))</f>
        <v>0.11566151068742697</v>
      </c>
      <c r="AB67" s="102">
        <f t="shared" si="32"/>
        <v>3.4625375570908778E-2</v>
      </c>
      <c r="AC67" s="103">
        <f t="shared" si="48"/>
        <v>-7.3633255665159769E-3</v>
      </c>
      <c r="AD67" s="92">
        <v>539.43700000000001</v>
      </c>
      <c r="AE67" s="93">
        <v>805.39599999999996</v>
      </c>
      <c r="AF67" s="93">
        <v>709.99300000000005</v>
      </c>
      <c r="AG67" s="93">
        <f t="shared" si="49"/>
        <v>170.55600000000004</v>
      </c>
      <c r="AH67" s="94">
        <f t="shared" si="50"/>
        <v>-95.402999999999906</v>
      </c>
      <c r="AI67" s="92">
        <v>0</v>
      </c>
      <c r="AJ67" s="93">
        <v>0</v>
      </c>
      <c r="AK67" s="93">
        <v>0</v>
      </c>
      <c r="AL67" s="93">
        <f t="shared" si="24"/>
        <v>0</v>
      </c>
      <c r="AM67" s="94">
        <f t="shared" si="25"/>
        <v>0</v>
      </c>
      <c r="AN67" s="101">
        <f t="shared" ref="AN67:AN127" si="65">IF(E67=0,"0",(AF67/E67))</f>
        <v>0.35157009782658216</v>
      </c>
      <c r="AO67" s="102">
        <f t="shared" si="33"/>
        <v>-6.0919512262126829E-2</v>
      </c>
      <c r="AP67" s="103">
        <f t="shared" si="34"/>
        <v>-0.45810422127555345</v>
      </c>
      <c r="AQ67" s="101">
        <f t="shared" si="35"/>
        <v>0</v>
      </c>
      <c r="AR67" s="102">
        <f t="shared" si="36"/>
        <v>0</v>
      </c>
      <c r="AS67" s="103">
        <f t="shared" si="26"/>
        <v>0</v>
      </c>
      <c r="AT67" s="101">
        <f t="shared" ref="AT67:AT127" si="66">IF(H67=0,"0",(AK67/H67))</f>
        <v>0</v>
      </c>
      <c r="AU67" s="102">
        <f t="shared" si="37"/>
        <v>0</v>
      </c>
      <c r="AV67" s="103">
        <f t="shared" si="51"/>
        <v>0</v>
      </c>
      <c r="AW67" s="92">
        <v>1550</v>
      </c>
      <c r="AX67" s="93">
        <v>672</v>
      </c>
      <c r="AY67" s="94">
        <v>1314</v>
      </c>
      <c r="AZ67" s="92">
        <v>25</v>
      </c>
      <c r="BA67" s="93">
        <v>24.5</v>
      </c>
      <c r="BB67" s="94">
        <v>24.25</v>
      </c>
      <c r="BC67" s="92">
        <v>28</v>
      </c>
      <c r="BD67" s="93">
        <v>27</v>
      </c>
      <c r="BE67" s="94">
        <v>26.25</v>
      </c>
      <c r="BF67" s="92">
        <f t="shared" si="52"/>
        <v>9.0309278350515463</v>
      </c>
      <c r="BG67" s="93">
        <f t="shared" si="53"/>
        <v>-1.3024054982817876</v>
      </c>
      <c r="BH67" s="94">
        <f t="shared" si="54"/>
        <v>-0.11192930780559607</v>
      </c>
      <c r="BI67" s="92">
        <f t="shared" si="55"/>
        <v>8.3428571428571434</v>
      </c>
      <c r="BJ67" s="93">
        <f t="shared" si="56"/>
        <v>-0.88333333333333286</v>
      </c>
      <c r="BK67" s="94">
        <f t="shared" si="57"/>
        <v>4.656084656084758E-2</v>
      </c>
      <c r="BL67" s="92">
        <v>85</v>
      </c>
      <c r="BM67" s="93">
        <v>85</v>
      </c>
      <c r="BN67" s="94">
        <v>85</v>
      </c>
      <c r="BO67" s="92">
        <v>7760</v>
      </c>
      <c r="BP67" s="93">
        <v>4061</v>
      </c>
      <c r="BQ67" s="94">
        <v>7986</v>
      </c>
      <c r="BR67" s="92">
        <f t="shared" si="38"/>
        <v>244.84535437014776</v>
      </c>
      <c r="BS67" s="93">
        <f t="shared" si="27"/>
        <v>89.942777050560125</v>
      </c>
      <c r="BT67" s="94">
        <f t="shared" si="58"/>
        <v>-5.3528726675276914</v>
      </c>
      <c r="BU67" s="92">
        <f t="shared" si="39"/>
        <v>1488.0783866057839</v>
      </c>
      <c r="BV67" s="93">
        <f t="shared" si="28"/>
        <v>712.56612854126774</v>
      </c>
      <c r="BW67" s="94">
        <f t="shared" si="59"/>
        <v>-23.908220537073248</v>
      </c>
      <c r="BX67" s="92">
        <f t="shared" si="40"/>
        <v>6.0776255707762559</v>
      </c>
      <c r="BY67" s="93">
        <f t="shared" si="41"/>
        <v>1.0711739578730297</v>
      </c>
      <c r="BZ67" s="94">
        <f t="shared" si="42"/>
        <v>3.4470808871494008E-2</v>
      </c>
      <c r="CA67" s="101">
        <f t="shared" si="60"/>
        <v>0.51907702307442316</v>
      </c>
      <c r="CB67" s="102">
        <f t="shared" si="61"/>
        <v>1.4689632759181004E-2</v>
      </c>
      <c r="CC67" s="140">
        <f t="shared" si="62"/>
        <v>-1.1772650128191176E-2</v>
      </c>
      <c r="CD67" s="251"/>
      <c r="CE67" s="251"/>
      <c r="CF67" s="252"/>
    </row>
    <row r="68" spans="1:84" s="253" customFormat="1" ht="15" customHeight="1" x14ac:dyDescent="0.2">
      <c r="A68" s="235" t="s">
        <v>167</v>
      </c>
      <c r="B68" s="236" t="s">
        <v>174</v>
      </c>
      <c r="C68" s="93">
        <v>1319.8902399999999</v>
      </c>
      <c r="D68" s="93">
        <v>983.39122999999995</v>
      </c>
      <c r="E68" s="93">
        <v>2429.8833799999998</v>
      </c>
      <c r="F68" s="92">
        <v>1216.99396</v>
      </c>
      <c r="G68" s="93">
        <v>1137.1683400000002</v>
      </c>
      <c r="H68" s="94">
        <v>2299.1828399999999</v>
      </c>
      <c r="I68" s="154">
        <f t="shared" si="29"/>
        <v>1.0568465185657003</v>
      </c>
      <c r="J68" s="254">
        <f t="shared" si="43"/>
        <v>-2.7703021844508458E-2</v>
      </c>
      <c r="K68" s="155">
        <f t="shared" si="44"/>
        <v>0.19207461504963885</v>
      </c>
      <c r="L68" s="92">
        <v>726.01599999999996</v>
      </c>
      <c r="M68" s="93">
        <v>831.92462</v>
      </c>
      <c r="N68" s="93">
        <v>1645.7631399999998</v>
      </c>
      <c r="O68" s="98">
        <f t="shared" si="63"/>
        <v>0.71580350695380091</v>
      </c>
      <c r="P68" s="99">
        <f t="shared" si="45"/>
        <v>0.1192385083896339</v>
      </c>
      <c r="Q68" s="100">
        <f t="shared" si="46"/>
        <v>-1.5772101280244644E-2</v>
      </c>
      <c r="R68" s="92">
        <v>404.75463000000008</v>
      </c>
      <c r="S68" s="93">
        <v>181.78708000000017</v>
      </c>
      <c r="T68" s="94">
        <v>399.52761000000015</v>
      </c>
      <c r="U68" s="101">
        <f t="shared" si="30"/>
        <v>0.17376939452105522</v>
      </c>
      <c r="V68" s="102">
        <f t="shared" si="31"/>
        <v>-0.15881617558317118</v>
      </c>
      <c r="W68" s="103">
        <f t="shared" si="47"/>
        <v>1.3909966848279748E-2</v>
      </c>
      <c r="X68" s="92">
        <v>86.22332999999999</v>
      </c>
      <c r="Y68" s="93">
        <v>123.45664000000001</v>
      </c>
      <c r="Z68" s="94">
        <v>253.89209</v>
      </c>
      <c r="AA68" s="101">
        <f t="shared" si="64"/>
        <v>0.11042709852514383</v>
      </c>
      <c r="AB68" s="102">
        <f t="shared" si="32"/>
        <v>3.9577667193537239E-2</v>
      </c>
      <c r="AC68" s="103">
        <f t="shared" si="48"/>
        <v>1.8621344319648125E-3</v>
      </c>
      <c r="AD68" s="92">
        <v>2696.3592199999998</v>
      </c>
      <c r="AE68" s="93">
        <v>2882.0198999999998</v>
      </c>
      <c r="AF68" s="93">
        <v>2882.2401199999999</v>
      </c>
      <c r="AG68" s="93">
        <f t="shared" si="49"/>
        <v>185.88090000000011</v>
      </c>
      <c r="AH68" s="94">
        <f t="shared" si="50"/>
        <v>0.22022000000015396</v>
      </c>
      <c r="AI68" s="92">
        <v>9.7690800000000007</v>
      </c>
      <c r="AJ68" s="93">
        <v>1</v>
      </c>
      <c r="AK68" s="93">
        <v>243.83793</v>
      </c>
      <c r="AL68" s="93">
        <f t="shared" si="24"/>
        <v>234.06885</v>
      </c>
      <c r="AM68" s="94">
        <f t="shared" si="25"/>
        <v>242.83793</v>
      </c>
      <c r="AN68" s="101">
        <f t="shared" si="65"/>
        <v>1.1861639713754495</v>
      </c>
      <c r="AO68" s="102">
        <f t="shared" si="33"/>
        <v>-0.85670227483605377</v>
      </c>
      <c r="AP68" s="103">
        <f t="shared" si="34"/>
        <v>-1.7445311701706063</v>
      </c>
      <c r="AQ68" s="101">
        <f t="shared" si="35"/>
        <v>0.10034964311744049</v>
      </c>
      <c r="AR68" s="102">
        <f t="shared" si="36"/>
        <v>9.2948209495202327E-2</v>
      </c>
      <c r="AS68" s="103">
        <f t="shared" si="26"/>
        <v>9.9332753837270679E-2</v>
      </c>
      <c r="AT68" s="101">
        <f t="shared" si="66"/>
        <v>0.10605417096797748</v>
      </c>
      <c r="AU68" s="102">
        <f t="shared" si="37"/>
        <v>9.8026949534602406E-2</v>
      </c>
      <c r="AV68" s="103">
        <f t="shared" si="51"/>
        <v>0.10517479368949996</v>
      </c>
      <c r="AW68" s="92">
        <v>1023</v>
      </c>
      <c r="AX68" s="93">
        <v>523</v>
      </c>
      <c r="AY68" s="94">
        <v>976</v>
      </c>
      <c r="AZ68" s="92">
        <v>22.5</v>
      </c>
      <c r="BA68" s="93">
        <v>23</v>
      </c>
      <c r="BB68" s="94">
        <v>21</v>
      </c>
      <c r="BC68" s="92">
        <v>32.5</v>
      </c>
      <c r="BD68" s="93">
        <v>34</v>
      </c>
      <c r="BE68" s="94">
        <v>35</v>
      </c>
      <c r="BF68" s="92">
        <f t="shared" si="52"/>
        <v>7.746031746031746</v>
      </c>
      <c r="BG68" s="93">
        <f t="shared" si="53"/>
        <v>0.16825396825396766</v>
      </c>
      <c r="BH68" s="94">
        <f t="shared" si="54"/>
        <v>0.1663216011042099</v>
      </c>
      <c r="BI68" s="92">
        <f t="shared" si="55"/>
        <v>4.647619047619048</v>
      </c>
      <c r="BJ68" s="93">
        <f t="shared" si="56"/>
        <v>-0.59853479853479818</v>
      </c>
      <c r="BK68" s="94">
        <f t="shared" si="57"/>
        <v>-0.47983193277310932</v>
      </c>
      <c r="BL68" s="92">
        <v>76</v>
      </c>
      <c r="BM68" s="93">
        <v>76</v>
      </c>
      <c r="BN68" s="94">
        <v>76</v>
      </c>
      <c r="BO68" s="92">
        <v>5813</v>
      </c>
      <c r="BP68" s="93">
        <v>3166</v>
      </c>
      <c r="BQ68" s="94">
        <v>6699</v>
      </c>
      <c r="BR68" s="92">
        <f t="shared" si="38"/>
        <v>343.21284370801612</v>
      </c>
      <c r="BS68" s="93">
        <f t="shared" si="27"/>
        <v>133.85554799151862</v>
      </c>
      <c r="BT68" s="94">
        <f t="shared" si="58"/>
        <v>-15.968565009608653</v>
      </c>
      <c r="BU68" s="92">
        <f t="shared" si="39"/>
        <v>2355.7201229508196</v>
      </c>
      <c r="BV68" s="93">
        <f t="shared" si="28"/>
        <v>1166.0877084835665</v>
      </c>
      <c r="BW68" s="94">
        <f t="shared" si="59"/>
        <v>181.40207323762615</v>
      </c>
      <c r="BX68" s="92">
        <f t="shared" si="40"/>
        <v>6.8637295081967213</v>
      </c>
      <c r="BY68" s="93">
        <f t="shared" si="41"/>
        <v>1.1814225678252646</v>
      </c>
      <c r="BZ68" s="94">
        <f t="shared" si="42"/>
        <v>0.81019222330188345</v>
      </c>
      <c r="CA68" s="101">
        <f t="shared" si="60"/>
        <v>0.48698749636522243</v>
      </c>
      <c r="CB68" s="102">
        <f t="shared" si="61"/>
        <v>6.4408258214597225E-2</v>
      </c>
      <c r="CC68" s="140">
        <f t="shared" si="62"/>
        <v>2.4121999289199059E-2</v>
      </c>
      <c r="CD68" s="251"/>
      <c r="CE68" s="251"/>
      <c r="CF68" s="252"/>
    </row>
    <row r="69" spans="1:84" s="253" customFormat="1" ht="15" customHeight="1" x14ac:dyDescent="0.2">
      <c r="A69" s="235" t="s">
        <v>175</v>
      </c>
      <c r="B69" s="236" t="s">
        <v>176</v>
      </c>
      <c r="C69" s="93">
        <v>1640.491</v>
      </c>
      <c r="D69" s="93">
        <v>1426.1279999999999</v>
      </c>
      <c r="E69" s="93">
        <v>2916.0630000000001</v>
      </c>
      <c r="F69" s="92">
        <v>1562.771</v>
      </c>
      <c r="G69" s="93">
        <v>1325.1990000000001</v>
      </c>
      <c r="H69" s="94">
        <v>2600.52</v>
      </c>
      <c r="I69" s="154">
        <f t="shared" si="29"/>
        <v>1.1213384246227678</v>
      </c>
      <c r="J69" s="254">
        <f t="shared" si="43"/>
        <v>7.1606250171104557E-2</v>
      </c>
      <c r="K69" s="155">
        <f t="shared" si="44"/>
        <v>4.5177033012903989E-2</v>
      </c>
      <c r="L69" s="92">
        <v>1204.0519999999999</v>
      </c>
      <c r="M69" s="93">
        <v>1090.2159999999999</v>
      </c>
      <c r="N69" s="93">
        <v>2173.9490000000001</v>
      </c>
      <c r="O69" s="98">
        <f t="shared" si="63"/>
        <v>0.83596703736175848</v>
      </c>
      <c r="P69" s="99">
        <f t="shared" si="45"/>
        <v>6.5507385883710856E-2</v>
      </c>
      <c r="Q69" s="100">
        <f t="shared" si="46"/>
        <v>1.3286066428336518E-2</v>
      </c>
      <c r="R69" s="92">
        <v>223.08100000000005</v>
      </c>
      <c r="S69" s="93">
        <v>155.18200000000019</v>
      </c>
      <c r="T69" s="94">
        <v>249.4319999999999</v>
      </c>
      <c r="U69" s="101">
        <f t="shared" si="30"/>
        <v>9.5916201375109561E-2</v>
      </c>
      <c r="V69" s="102">
        <f t="shared" si="31"/>
        <v>-4.683088057099774E-2</v>
      </c>
      <c r="W69" s="103">
        <f t="shared" si="47"/>
        <v>-2.1184701960917846E-2</v>
      </c>
      <c r="X69" s="92">
        <v>135.63800000000001</v>
      </c>
      <c r="Y69" s="93">
        <v>79.800999999999988</v>
      </c>
      <c r="Z69" s="94">
        <v>177.13900000000001</v>
      </c>
      <c r="AA69" s="101">
        <f t="shared" si="64"/>
        <v>6.8116761263132E-2</v>
      </c>
      <c r="AB69" s="102">
        <f t="shared" si="32"/>
        <v>-1.8676505312713088E-2</v>
      </c>
      <c r="AC69" s="103">
        <f t="shared" si="48"/>
        <v>7.8986355325813551E-3</v>
      </c>
      <c r="AD69" s="92">
        <v>282.16500000000002</v>
      </c>
      <c r="AE69" s="93">
        <v>553.08348999999998</v>
      </c>
      <c r="AF69" s="93">
        <v>427.22699999999998</v>
      </c>
      <c r="AG69" s="93">
        <f t="shared" si="49"/>
        <v>145.06199999999995</v>
      </c>
      <c r="AH69" s="94">
        <f t="shared" si="50"/>
        <v>-125.85649000000001</v>
      </c>
      <c r="AI69" s="92">
        <v>0.39300000000000002</v>
      </c>
      <c r="AJ69" s="93">
        <v>0.39300000000000002</v>
      </c>
      <c r="AK69" s="93">
        <v>0.39300000000000002</v>
      </c>
      <c r="AL69" s="93">
        <f t="shared" si="24"/>
        <v>0</v>
      </c>
      <c r="AM69" s="94">
        <f t="shared" si="25"/>
        <v>0</v>
      </c>
      <c r="AN69" s="101">
        <f t="shared" si="65"/>
        <v>0.14650815157285696</v>
      </c>
      <c r="AO69" s="102">
        <f t="shared" si="33"/>
        <v>-2.5492182473474317E-2</v>
      </c>
      <c r="AP69" s="103">
        <f t="shared" si="34"/>
        <v>-0.24131362178829996</v>
      </c>
      <c r="AQ69" s="101">
        <f t="shared" si="35"/>
        <v>1.3477075083768766E-4</v>
      </c>
      <c r="AR69" s="102">
        <f t="shared" si="36"/>
        <v>-1.0479167285131765E-4</v>
      </c>
      <c r="AS69" s="103">
        <f t="shared" si="26"/>
        <v>-1.4080058637748518E-4</v>
      </c>
      <c r="AT69" s="101">
        <f t="shared" si="66"/>
        <v>1.5112362142956026E-4</v>
      </c>
      <c r="AU69" s="102">
        <f t="shared" si="37"/>
        <v>-1.0035276250640988E-4</v>
      </c>
      <c r="AV69" s="103">
        <f t="shared" si="51"/>
        <v>-1.454356123157112E-4</v>
      </c>
      <c r="AW69" s="92">
        <v>1750</v>
      </c>
      <c r="AX69" s="93">
        <v>920</v>
      </c>
      <c r="AY69" s="94">
        <v>1814</v>
      </c>
      <c r="AZ69" s="92">
        <v>28</v>
      </c>
      <c r="BA69" s="93">
        <v>25</v>
      </c>
      <c r="BB69" s="94">
        <v>25</v>
      </c>
      <c r="BC69" s="92">
        <v>61</v>
      </c>
      <c r="BD69" s="93">
        <v>54.4</v>
      </c>
      <c r="BE69" s="94">
        <v>54</v>
      </c>
      <c r="BF69" s="92">
        <f t="shared" si="52"/>
        <v>12.093333333333334</v>
      </c>
      <c r="BG69" s="93">
        <f t="shared" si="53"/>
        <v>1.6766666666666676</v>
      </c>
      <c r="BH69" s="94">
        <f t="shared" si="54"/>
        <v>-0.17333333333333201</v>
      </c>
      <c r="BI69" s="92">
        <f t="shared" si="55"/>
        <v>5.5987654320987659</v>
      </c>
      <c r="BJ69" s="93">
        <f t="shared" si="56"/>
        <v>0.81734466707144371</v>
      </c>
      <c r="BK69" s="94">
        <f t="shared" si="57"/>
        <v>-3.8489469862018844E-2</v>
      </c>
      <c r="BL69" s="92">
        <v>102</v>
      </c>
      <c r="BM69" s="93">
        <v>103</v>
      </c>
      <c r="BN69" s="94">
        <v>111</v>
      </c>
      <c r="BO69" s="92">
        <v>8339</v>
      </c>
      <c r="BP69" s="93">
        <v>5138</v>
      </c>
      <c r="BQ69" s="94">
        <v>10387</v>
      </c>
      <c r="BR69" s="92">
        <f t="shared" si="38"/>
        <v>250.36295369211516</v>
      </c>
      <c r="BS69" s="93">
        <f t="shared" si="27"/>
        <v>62.957869149604051</v>
      </c>
      <c r="BT69" s="94">
        <f t="shared" si="58"/>
        <v>-7.5582218625753796</v>
      </c>
      <c r="BU69" s="92">
        <f t="shared" si="39"/>
        <v>1433.5832414553472</v>
      </c>
      <c r="BV69" s="93">
        <f t="shared" si="28"/>
        <v>540.57124145534726</v>
      </c>
      <c r="BW69" s="94">
        <f t="shared" si="59"/>
        <v>-6.8504541968266039</v>
      </c>
      <c r="BX69" s="92">
        <f t="shared" si="40"/>
        <v>5.7260198456449833</v>
      </c>
      <c r="BY69" s="93">
        <f t="shared" si="41"/>
        <v>0.96087698850212622</v>
      </c>
      <c r="BZ69" s="94">
        <f t="shared" si="42"/>
        <v>0.14123723694933155</v>
      </c>
      <c r="CA69" s="101">
        <f t="shared" si="60"/>
        <v>0.51699766064406949</v>
      </c>
      <c r="CB69" s="102">
        <f t="shared" si="61"/>
        <v>6.5313119424266652E-2</v>
      </c>
      <c r="CC69" s="140">
        <f t="shared" si="62"/>
        <v>-3.7263396529608972E-2</v>
      </c>
      <c r="CD69" s="251"/>
      <c r="CE69" s="251"/>
      <c r="CF69" s="252"/>
    </row>
    <row r="70" spans="1:84" s="253" customFormat="1" ht="15.75" customHeight="1" x14ac:dyDescent="0.2">
      <c r="A70" s="235" t="s">
        <v>175</v>
      </c>
      <c r="B70" s="236" t="s">
        <v>177</v>
      </c>
      <c r="C70" s="93">
        <v>4680.3980000000001</v>
      </c>
      <c r="D70" s="93">
        <v>3734.3994600000001</v>
      </c>
      <c r="E70" s="93">
        <v>7216.5455400000001</v>
      </c>
      <c r="F70" s="92">
        <v>4431.1409999999996</v>
      </c>
      <c r="G70" s="93">
        <v>3740.837</v>
      </c>
      <c r="H70" s="94">
        <v>7699.866</v>
      </c>
      <c r="I70" s="154">
        <f t="shared" si="29"/>
        <v>0.93723001673016126</v>
      </c>
      <c r="J70" s="254">
        <f t="shared" si="43"/>
        <v>-0.11902118358145164</v>
      </c>
      <c r="K70" s="155">
        <f t="shared" si="44"/>
        <v>-6.1049101018086027E-2</v>
      </c>
      <c r="L70" s="92">
        <v>3022.1379999999999</v>
      </c>
      <c r="M70" s="93">
        <v>2966.1120000000001</v>
      </c>
      <c r="N70" s="93">
        <v>5938.009</v>
      </c>
      <c r="O70" s="98">
        <f t="shared" si="63"/>
        <v>0.77118342059459222</v>
      </c>
      <c r="P70" s="99">
        <f t="shared" si="45"/>
        <v>8.9160889603138727E-2</v>
      </c>
      <c r="Q70" s="100">
        <f t="shared" si="46"/>
        <v>-2.1717205655629401E-2</v>
      </c>
      <c r="R70" s="92">
        <v>893.6519999999997</v>
      </c>
      <c r="S70" s="93">
        <v>424.24099999999987</v>
      </c>
      <c r="T70" s="94">
        <v>971.11599999999999</v>
      </c>
      <c r="U70" s="101">
        <f t="shared" si="30"/>
        <v>0.12612115587466066</v>
      </c>
      <c r="V70" s="102">
        <f t="shared" si="31"/>
        <v>-7.5554213968005102E-2</v>
      </c>
      <c r="W70" s="103">
        <f t="shared" si="47"/>
        <v>1.2713113770714435E-2</v>
      </c>
      <c r="X70" s="92">
        <v>515.351</v>
      </c>
      <c r="Y70" s="93">
        <v>350.48400000000004</v>
      </c>
      <c r="Z70" s="94">
        <v>790.74099999999999</v>
      </c>
      <c r="AA70" s="101">
        <f t="shared" si="64"/>
        <v>0.10269542353074716</v>
      </c>
      <c r="AB70" s="102">
        <f t="shared" si="32"/>
        <v>-1.3606675635133597E-2</v>
      </c>
      <c r="AC70" s="103">
        <f t="shared" si="48"/>
        <v>9.0040918849149526E-3</v>
      </c>
      <c r="AD70" s="92">
        <v>2653.9009999999998</v>
      </c>
      <c r="AE70" s="93">
        <v>3376.5320500000003</v>
      </c>
      <c r="AF70" s="93">
        <v>3006.5822300000004</v>
      </c>
      <c r="AG70" s="93">
        <f t="shared" si="49"/>
        <v>352.6812300000006</v>
      </c>
      <c r="AH70" s="94">
        <f t="shared" si="50"/>
        <v>-369.94981999999982</v>
      </c>
      <c r="AI70" s="92">
        <v>677.56399999999996</v>
      </c>
      <c r="AJ70" s="93">
        <v>399.96499999999997</v>
      </c>
      <c r="AK70" s="93">
        <v>402.57299999999998</v>
      </c>
      <c r="AL70" s="93">
        <f t="shared" si="24"/>
        <v>-274.99099999999999</v>
      </c>
      <c r="AM70" s="94">
        <f t="shared" si="25"/>
        <v>2.6080000000000041</v>
      </c>
      <c r="AN70" s="101">
        <f t="shared" si="65"/>
        <v>0.41662346802012978</v>
      </c>
      <c r="AO70" s="102">
        <f t="shared" si="33"/>
        <v>-0.15040117390134783</v>
      </c>
      <c r="AP70" s="103">
        <f t="shared" si="34"/>
        <v>-0.48754655614755799</v>
      </c>
      <c r="AQ70" s="101">
        <f t="shared" si="35"/>
        <v>5.5784723836163855E-2</v>
      </c>
      <c r="AR70" s="102">
        <f t="shared" si="36"/>
        <v>-8.8981597318575537E-2</v>
      </c>
      <c r="AS70" s="103">
        <f t="shared" si="26"/>
        <v>-5.131817297070318E-2</v>
      </c>
      <c r="AT70" s="101">
        <f t="shared" si="66"/>
        <v>5.2283117654255279E-2</v>
      </c>
      <c r="AU70" s="102">
        <f t="shared" si="37"/>
        <v>-0.10062648283013464</v>
      </c>
      <c r="AV70" s="103">
        <f t="shared" si="51"/>
        <v>-5.4635467678385508E-2</v>
      </c>
      <c r="AW70" s="92">
        <v>4773</v>
      </c>
      <c r="AX70" s="93">
        <v>2205</v>
      </c>
      <c r="AY70" s="94">
        <v>4232</v>
      </c>
      <c r="AZ70" s="92">
        <v>73</v>
      </c>
      <c r="BA70" s="93">
        <v>74</v>
      </c>
      <c r="BB70" s="94">
        <v>77</v>
      </c>
      <c r="BC70" s="92">
        <v>141</v>
      </c>
      <c r="BD70" s="93">
        <v>144</v>
      </c>
      <c r="BE70" s="94">
        <v>140</v>
      </c>
      <c r="BF70" s="92">
        <f t="shared" si="52"/>
        <v>9.1601731601731604</v>
      </c>
      <c r="BG70" s="93">
        <f t="shared" si="53"/>
        <v>-1.7370871137994435</v>
      </c>
      <c r="BH70" s="94">
        <f t="shared" si="54"/>
        <v>-0.77225927225927293</v>
      </c>
      <c r="BI70" s="92">
        <f t="shared" si="55"/>
        <v>5.038095238095238</v>
      </c>
      <c r="BJ70" s="93">
        <f t="shared" si="56"/>
        <v>-0.60374873353596836</v>
      </c>
      <c r="BK70" s="94">
        <f t="shared" si="57"/>
        <v>-6.6071428571429003E-2</v>
      </c>
      <c r="BL70" s="92">
        <v>242</v>
      </c>
      <c r="BM70" s="93">
        <v>233</v>
      </c>
      <c r="BN70" s="94">
        <v>229</v>
      </c>
      <c r="BO70" s="92">
        <v>21482</v>
      </c>
      <c r="BP70" s="93">
        <v>10535</v>
      </c>
      <c r="BQ70" s="94">
        <v>20652</v>
      </c>
      <c r="BR70" s="92">
        <f t="shared" si="38"/>
        <v>372.83875653689717</v>
      </c>
      <c r="BS70" s="93">
        <f t="shared" si="27"/>
        <v>166.5664820745566</v>
      </c>
      <c r="BT70" s="94">
        <f t="shared" si="58"/>
        <v>17.75218795597641</v>
      </c>
      <c r="BU70" s="92">
        <f t="shared" si="39"/>
        <v>1819.4390359168242</v>
      </c>
      <c r="BV70" s="93">
        <f t="shared" si="28"/>
        <v>891.06254314498256</v>
      </c>
      <c r="BW70" s="94">
        <f t="shared" si="59"/>
        <v>122.91431936353615</v>
      </c>
      <c r="BX70" s="92">
        <f t="shared" si="40"/>
        <v>4.8799621928166355</v>
      </c>
      <c r="BY70" s="93">
        <f t="shared" si="41"/>
        <v>0.37922890138566956</v>
      </c>
      <c r="BZ70" s="94">
        <f t="shared" si="42"/>
        <v>0.10218441503885778</v>
      </c>
      <c r="CA70" s="101">
        <f t="shared" si="60"/>
        <v>0.49825086250572992</v>
      </c>
      <c r="CB70" s="102">
        <f t="shared" si="61"/>
        <v>7.816635758092827E-3</v>
      </c>
      <c r="CC70" s="140">
        <f t="shared" si="62"/>
        <v>-4.1334961018046901E-3</v>
      </c>
      <c r="CD70" s="251"/>
      <c r="CE70" s="251"/>
      <c r="CF70" s="252"/>
    </row>
    <row r="71" spans="1:84" s="253" customFormat="1" ht="15" customHeight="1" x14ac:dyDescent="0.2">
      <c r="A71" s="235" t="s">
        <v>175</v>
      </c>
      <c r="B71" s="236" t="s">
        <v>178</v>
      </c>
      <c r="C71" s="93">
        <v>959.14235000000008</v>
      </c>
      <c r="D71" s="93">
        <v>592.99765000000002</v>
      </c>
      <c r="E71" s="93">
        <v>812.28</v>
      </c>
      <c r="F71" s="92">
        <v>1059.2450700000002</v>
      </c>
      <c r="G71" s="93">
        <v>550.10400000000004</v>
      </c>
      <c r="H71" s="94">
        <v>904.44601999999998</v>
      </c>
      <c r="I71" s="154">
        <f t="shared" si="29"/>
        <v>0.89809671560056181</v>
      </c>
      <c r="J71" s="254">
        <f t="shared" si="43"/>
        <v>-7.399450645460881E-3</v>
      </c>
      <c r="K71" s="155">
        <f t="shared" si="44"/>
        <v>-0.17987699482510322</v>
      </c>
      <c r="L71" s="92">
        <v>653.62155000000007</v>
      </c>
      <c r="M71" s="93">
        <v>388.25200000000001</v>
      </c>
      <c r="N71" s="93">
        <v>612.58299999999997</v>
      </c>
      <c r="O71" s="98">
        <f t="shared" si="63"/>
        <v>0.67730189138319163</v>
      </c>
      <c r="P71" s="99">
        <f t="shared" si="45"/>
        <v>6.0238316095557853E-2</v>
      </c>
      <c r="Q71" s="100">
        <f t="shared" si="46"/>
        <v>-2.8477379445597029E-2</v>
      </c>
      <c r="R71" s="92">
        <v>359.18400000000008</v>
      </c>
      <c r="S71" s="93">
        <v>144.98300000000003</v>
      </c>
      <c r="T71" s="94">
        <v>269.81700000000001</v>
      </c>
      <c r="U71" s="101">
        <f t="shared" si="30"/>
        <v>0.29832294469049686</v>
      </c>
      <c r="V71" s="102">
        <f t="shared" si="31"/>
        <v>-4.0771387842011453E-2</v>
      </c>
      <c r="W71" s="103">
        <f t="shared" si="47"/>
        <v>3.476732611655442E-2</v>
      </c>
      <c r="X71" s="92">
        <v>46.439520000000002</v>
      </c>
      <c r="Y71" s="93">
        <v>16.869</v>
      </c>
      <c r="Z71" s="94">
        <v>22.046020000000002</v>
      </c>
      <c r="AA71" s="101">
        <f t="shared" si="64"/>
        <v>2.4375163926311491E-2</v>
      </c>
      <c r="AB71" s="102">
        <f t="shared" si="32"/>
        <v>-1.9466928253546373E-2</v>
      </c>
      <c r="AC71" s="103">
        <f t="shared" si="48"/>
        <v>-6.2899466709573845E-3</v>
      </c>
      <c r="AD71" s="92">
        <v>1615.27044</v>
      </c>
      <c r="AE71" s="93">
        <v>1315.9939899999999</v>
      </c>
      <c r="AF71" s="93">
        <v>1290.5791499999998</v>
      </c>
      <c r="AG71" s="93">
        <f t="shared" si="49"/>
        <v>-324.69129000000021</v>
      </c>
      <c r="AH71" s="94">
        <f t="shared" si="50"/>
        <v>-25.41484000000014</v>
      </c>
      <c r="AI71" s="92">
        <v>1500.5307299999999</v>
      </c>
      <c r="AJ71" s="93">
        <v>1089.27773</v>
      </c>
      <c r="AK71" s="93">
        <v>1236.51223</v>
      </c>
      <c r="AL71" s="93">
        <f t="shared" ref="AL71:AL127" si="67">AK71-AI71</f>
        <v>-264.0184999999999</v>
      </c>
      <c r="AM71" s="94">
        <f t="shared" ref="AM71:AM127" si="68">AK71-AJ71</f>
        <v>147.23450000000003</v>
      </c>
      <c r="AN71" s="101">
        <f t="shared" si="65"/>
        <v>1.5888353154084796</v>
      </c>
      <c r="AO71" s="102">
        <f t="shared" si="33"/>
        <v>-9.5242590232951008E-2</v>
      </c>
      <c r="AP71" s="103">
        <f t="shared" si="34"/>
        <v>-0.63038762754922018</v>
      </c>
      <c r="AQ71" s="101">
        <f t="shared" si="35"/>
        <v>1.5222733909489339</v>
      </c>
      <c r="AR71" s="102">
        <f t="shared" si="36"/>
        <v>-4.2177110063767564E-2</v>
      </c>
      <c r="AS71" s="103">
        <f t="shared" ref="AS71:AS127" si="69">AQ71-IF(D71=0,"0",(AJ71/D71))</f>
        <v>-0.31462719373297832</v>
      </c>
      <c r="AT71" s="101">
        <f t="shared" si="66"/>
        <v>1.3671487326573675</v>
      </c>
      <c r="AU71" s="102">
        <f t="shared" si="37"/>
        <v>-4.9455198291303182E-2</v>
      </c>
      <c r="AV71" s="103">
        <f t="shared" si="51"/>
        <v>-0.61298180629526677</v>
      </c>
      <c r="AW71" s="92">
        <v>722</v>
      </c>
      <c r="AX71" s="93">
        <v>222</v>
      </c>
      <c r="AY71" s="94">
        <v>282</v>
      </c>
      <c r="AZ71" s="92">
        <v>21</v>
      </c>
      <c r="BA71" s="93">
        <v>15</v>
      </c>
      <c r="BB71" s="94">
        <v>15</v>
      </c>
      <c r="BC71" s="92">
        <v>23</v>
      </c>
      <c r="BD71" s="93">
        <v>16</v>
      </c>
      <c r="BE71" s="94">
        <v>16</v>
      </c>
      <c r="BF71" s="92">
        <f t="shared" si="52"/>
        <v>3.1333333333333333</v>
      </c>
      <c r="BG71" s="93">
        <f t="shared" si="53"/>
        <v>-2.5968253968253969</v>
      </c>
      <c r="BH71" s="94">
        <f t="shared" si="54"/>
        <v>-1.8000000000000003</v>
      </c>
      <c r="BI71" s="92">
        <f t="shared" si="55"/>
        <v>2.9375</v>
      </c>
      <c r="BJ71" s="93">
        <f t="shared" si="56"/>
        <v>-2.2943840579710146</v>
      </c>
      <c r="BK71" s="94">
        <f t="shared" si="57"/>
        <v>-1.6875</v>
      </c>
      <c r="BL71" s="92">
        <v>138</v>
      </c>
      <c r="BM71" s="93">
        <v>63</v>
      </c>
      <c r="BN71" s="94">
        <v>63</v>
      </c>
      <c r="BO71" s="92">
        <v>8040</v>
      </c>
      <c r="BP71" s="93">
        <v>3139</v>
      </c>
      <c r="BQ71" s="94">
        <v>3139</v>
      </c>
      <c r="BR71" s="92">
        <f t="shared" si="38"/>
        <v>288.13189550812359</v>
      </c>
      <c r="BS71" s="93">
        <f t="shared" ref="BS71:BS127" si="70">BR71-F71*1000/BO71</f>
        <v>156.38499625439223</v>
      </c>
      <c r="BT71" s="94">
        <f t="shared" si="58"/>
        <v>112.88372730168842</v>
      </c>
      <c r="BU71" s="92">
        <f t="shared" si="39"/>
        <v>3207.2553900709222</v>
      </c>
      <c r="BV71" s="93">
        <f t="shared" ref="BV71:BV127" si="71">BU71-F71*1000/AW71</f>
        <v>1740.1569551678749</v>
      </c>
      <c r="BW71" s="94">
        <f t="shared" si="59"/>
        <v>729.30944412497638</v>
      </c>
      <c r="BX71" s="92">
        <f t="shared" si="40"/>
        <v>11.131205673758865</v>
      </c>
      <c r="BY71" s="93">
        <f t="shared" si="41"/>
        <v>-4.5283982632948749E-3</v>
      </c>
      <c r="BZ71" s="94">
        <f t="shared" si="42"/>
        <v>-3.0084339658807746</v>
      </c>
      <c r="CA71" s="101">
        <f t="shared" si="60"/>
        <v>0.27527843549942999</v>
      </c>
      <c r="CB71" s="102">
        <f t="shared" si="61"/>
        <v>-4.6604821766964455E-2</v>
      </c>
      <c r="CC71" s="140">
        <f t="shared" si="62"/>
        <v>-0.27833708478275698</v>
      </c>
      <c r="CD71" s="251"/>
      <c r="CE71" s="251"/>
      <c r="CF71" s="252"/>
    </row>
    <row r="72" spans="1:84" s="253" customFormat="1" ht="15" customHeight="1" x14ac:dyDescent="0.2">
      <c r="A72" s="235" t="s">
        <v>175</v>
      </c>
      <c r="B72" s="236" t="s">
        <v>179</v>
      </c>
      <c r="C72" s="93">
        <v>1109.758</v>
      </c>
      <c r="D72" s="93">
        <v>785.55799999999999</v>
      </c>
      <c r="E72" s="93">
        <v>1735.5509999999999</v>
      </c>
      <c r="F72" s="92">
        <v>1003.331</v>
      </c>
      <c r="G72" s="93">
        <v>754.01599999999996</v>
      </c>
      <c r="H72" s="94">
        <v>1500.7539999999999</v>
      </c>
      <c r="I72" s="154">
        <f t="shared" ref="I72:I122" si="72">IF(H72=0,"0",(E72/H72))</f>
        <v>1.1564526897812699</v>
      </c>
      <c r="J72" s="254">
        <f t="shared" si="43"/>
        <v>5.0379021171409244E-2</v>
      </c>
      <c r="K72" s="155">
        <f t="shared" si="44"/>
        <v>0.11462068621635879</v>
      </c>
      <c r="L72" s="92">
        <v>704.02</v>
      </c>
      <c r="M72" s="93">
        <v>654.06200000000001</v>
      </c>
      <c r="N72" s="93">
        <v>1306.2080000000001</v>
      </c>
      <c r="O72" s="98">
        <f t="shared" si="63"/>
        <v>0.87036782843823846</v>
      </c>
      <c r="P72" s="99">
        <f t="shared" si="45"/>
        <v>0.16868513349509406</v>
      </c>
      <c r="Q72" s="100">
        <f t="shared" si="46"/>
        <v>2.930002185214553E-3</v>
      </c>
      <c r="R72" s="92">
        <v>227.37000000000003</v>
      </c>
      <c r="S72" s="93">
        <v>71.31399999999995</v>
      </c>
      <c r="T72" s="94">
        <v>142.41899999999981</v>
      </c>
      <c r="U72" s="101">
        <f t="shared" ref="U72:U127" si="73">IF(H72=0,"0",(T72/H72))</f>
        <v>9.4898297788977959E-2</v>
      </c>
      <c r="V72" s="102">
        <f t="shared" ref="V72:V127" si="74">U72-R72/F72</f>
        <v>-0.13171684716318641</v>
      </c>
      <c r="W72" s="103">
        <f t="shared" si="47"/>
        <v>3.1940291141574484E-4</v>
      </c>
      <c r="X72" s="92">
        <v>71.941000000000003</v>
      </c>
      <c r="Y72" s="93">
        <v>28.64</v>
      </c>
      <c r="Z72" s="94">
        <v>52.127000000000002</v>
      </c>
      <c r="AA72" s="101">
        <f t="shared" si="64"/>
        <v>3.4733873772783551E-2</v>
      </c>
      <c r="AB72" s="102">
        <f t="shared" ref="AB72:AB127" si="75">AA72-X72/F72</f>
        <v>-3.696828633190772E-2</v>
      </c>
      <c r="AC72" s="103">
        <f t="shared" si="48"/>
        <v>-3.2494050966303603E-3</v>
      </c>
      <c r="AD72" s="92">
        <v>794.178</v>
      </c>
      <c r="AE72" s="93">
        <v>850.47500000000002</v>
      </c>
      <c r="AF72" s="93">
        <v>843.904</v>
      </c>
      <c r="AG72" s="93">
        <f t="shared" si="49"/>
        <v>49.725999999999999</v>
      </c>
      <c r="AH72" s="94">
        <f t="shared" si="50"/>
        <v>-6.5710000000000264</v>
      </c>
      <c r="AI72" s="92">
        <v>606.19399999999996</v>
      </c>
      <c r="AJ72" s="93">
        <v>545.83600000000001</v>
      </c>
      <c r="AK72" s="93">
        <v>544.91999999999996</v>
      </c>
      <c r="AL72" s="93">
        <f t="shared" si="67"/>
        <v>-61.274000000000001</v>
      </c>
      <c r="AM72" s="94">
        <f t="shared" si="68"/>
        <v>-0.91600000000005366</v>
      </c>
      <c r="AN72" s="101">
        <f t="shared" si="65"/>
        <v>0.48624557849351591</v>
      </c>
      <c r="AO72" s="102">
        <f t="shared" ref="AO72:AO127" si="76">AN72-IF(C72=0,"0",(AD72/C72))</f>
        <v>-0.22938611778621354</v>
      </c>
      <c r="AP72" s="103">
        <f t="shared" ref="AP72:AP127" si="77">AN72-IF(D72=0,"0",(AE72/D72))</f>
        <v>-0.59639249533425998</v>
      </c>
      <c r="AQ72" s="101">
        <f t="shared" ref="AQ72:AQ127" si="78">IF(E72=0,"0",(AK72/E72))</f>
        <v>0.31397521594006744</v>
      </c>
      <c r="AR72" s="102">
        <f t="shared" ref="AR72:AR127" si="79">AQ72-IF(C72=0,"0",(AI72/C72))</f>
        <v>-0.23226459490157542</v>
      </c>
      <c r="AS72" s="103">
        <f t="shared" si="69"/>
        <v>-0.38086335740524885</v>
      </c>
      <c r="AT72" s="101">
        <f t="shared" si="66"/>
        <v>0.36309748299854605</v>
      </c>
      <c r="AU72" s="102">
        <f t="shared" ref="AU72:AU127" si="80">AT72-AI72/F72</f>
        <v>-0.24108398851982615</v>
      </c>
      <c r="AV72" s="103">
        <f t="shared" si="51"/>
        <v>-0.36080758002398938</v>
      </c>
      <c r="AW72" s="92">
        <v>1285</v>
      </c>
      <c r="AX72" s="93">
        <v>604</v>
      </c>
      <c r="AY72" s="94">
        <v>1169</v>
      </c>
      <c r="AZ72" s="92">
        <v>22</v>
      </c>
      <c r="BA72" s="93">
        <v>25</v>
      </c>
      <c r="BB72" s="94">
        <v>24</v>
      </c>
      <c r="BC72" s="92">
        <v>28</v>
      </c>
      <c r="BD72" s="93">
        <v>32</v>
      </c>
      <c r="BE72" s="94">
        <v>33</v>
      </c>
      <c r="BF72" s="92">
        <f t="shared" si="52"/>
        <v>8.1180555555555554</v>
      </c>
      <c r="BG72" s="93">
        <f t="shared" si="53"/>
        <v>-1.6167929292929291</v>
      </c>
      <c r="BH72" s="94">
        <f t="shared" si="54"/>
        <v>6.472222222222257E-2</v>
      </c>
      <c r="BI72" s="92">
        <f t="shared" si="55"/>
        <v>5.904040404040404</v>
      </c>
      <c r="BJ72" s="93">
        <f t="shared" si="56"/>
        <v>-1.7447691197691206</v>
      </c>
      <c r="BK72" s="94">
        <f t="shared" si="57"/>
        <v>-0.38762626262626299</v>
      </c>
      <c r="BL72" s="92">
        <v>100</v>
      </c>
      <c r="BM72" s="93">
        <v>100</v>
      </c>
      <c r="BN72" s="94">
        <v>100</v>
      </c>
      <c r="BO72" s="92">
        <v>6085</v>
      </c>
      <c r="BP72" s="93">
        <v>3152</v>
      </c>
      <c r="BQ72" s="94">
        <v>6635</v>
      </c>
      <c r="BR72" s="92">
        <f t="shared" ref="BR72:BR127" si="81">H72*1000/BQ72</f>
        <v>226.18749058025622</v>
      </c>
      <c r="BS72" s="93">
        <f t="shared" si="70"/>
        <v>61.301541525202822</v>
      </c>
      <c r="BT72" s="94">
        <f t="shared" si="58"/>
        <v>-13.030783531418905</v>
      </c>
      <c r="BU72" s="92">
        <f t="shared" ref="BU72:BU127" si="82">H72*1000/AY72</f>
        <v>1283.7929854576562</v>
      </c>
      <c r="BV72" s="93">
        <f t="shared" si="71"/>
        <v>502.99065082730601</v>
      </c>
      <c r="BW72" s="94">
        <f t="shared" si="59"/>
        <v>35.422124530503879</v>
      </c>
      <c r="BX72" s="92">
        <f t="shared" ref="BX72:BX127" si="83">BQ72/AY72</f>
        <v>5.6757912745936698</v>
      </c>
      <c r="BY72" s="93">
        <f t="shared" ref="BY72:BY127" si="84">BX72-BO72/AW72</f>
        <v>0.94038271428238573</v>
      </c>
      <c r="BZ72" s="94">
        <f t="shared" ref="BZ72:BZ127" si="85">BX72-BP72/AX72</f>
        <v>0.45724822823605393</v>
      </c>
      <c r="CA72" s="101">
        <f t="shared" si="60"/>
        <v>0.36657458563535911</v>
      </c>
      <c r="CB72" s="102">
        <f t="shared" si="61"/>
        <v>3.0386740331491691E-2</v>
      </c>
      <c r="CC72" s="140">
        <f t="shared" si="62"/>
        <v>1.6352363413136894E-2</v>
      </c>
      <c r="CD72" s="251"/>
      <c r="CE72" s="251"/>
      <c r="CF72" s="252"/>
    </row>
    <row r="73" spans="1:84" s="253" customFormat="1" ht="15" customHeight="1" x14ac:dyDescent="0.2">
      <c r="A73" s="235" t="s">
        <v>180</v>
      </c>
      <c r="B73" s="236" t="s">
        <v>181</v>
      </c>
      <c r="C73" s="93">
        <v>1824.6856599999999</v>
      </c>
      <c r="D73" s="93">
        <v>1258.5760399999997</v>
      </c>
      <c r="E73" s="93">
        <v>2773.7860000000001</v>
      </c>
      <c r="F73" s="92">
        <v>1871.9517800000001</v>
      </c>
      <c r="G73" s="93">
        <v>1462.1721200000002</v>
      </c>
      <c r="H73" s="94">
        <v>2826.70991</v>
      </c>
      <c r="I73" s="154">
        <f t="shared" si="72"/>
        <v>0.98127720505992777</v>
      </c>
      <c r="J73" s="254">
        <f t="shared" ref="J73:J127" si="86">I73-IF(F73=0,"0",(C73/F73))</f>
        <v>6.5268511806201301E-3</v>
      </c>
      <c r="K73" s="155">
        <f t="shared" ref="K73:K127" si="87">I73-IF(G73=0,"0",(D73/G73))</f>
        <v>0.12051941684550094</v>
      </c>
      <c r="L73" s="92">
        <v>1251.7797800000001</v>
      </c>
      <c r="M73" s="93">
        <v>989.28611999999998</v>
      </c>
      <c r="N73" s="93">
        <v>1969.8979099999999</v>
      </c>
      <c r="O73" s="98">
        <f t="shared" si="63"/>
        <v>0.69688718429546948</v>
      </c>
      <c r="P73" s="99">
        <f t="shared" ref="P73:P127" si="88">O73-IF(F73=0,"0",(L73/F73))</f>
        <v>2.8184179563157441E-2</v>
      </c>
      <c r="Q73" s="100">
        <f t="shared" ref="Q73:Q127" si="89">O73-IF(G73=0,"0",(M73/G73))</f>
        <v>2.0300545507691337E-2</v>
      </c>
      <c r="R73" s="92">
        <v>422.88900000000001</v>
      </c>
      <c r="S73" s="93">
        <v>248.01600000000019</v>
      </c>
      <c r="T73" s="94">
        <v>438.23300000000012</v>
      </c>
      <c r="U73" s="101">
        <f t="shared" si="73"/>
        <v>0.15503288768673121</v>
      </c>
      <c r="V73" s="102">
        <f t="shared" si="74"/>
        <v>-7.0875174966463839E-2</v>
      </c>
      <c r="W73" s="103">
        <f t="shared" ref="W73:W127" si="90">U73-S73/G73</f>
        <v>-1.4588729773735876E-2</v>
      </c>
      <c r="X73" s="92">
        <v>197.28299999999999</v>
      </c>
      <c r="Y73" s="93">
        <v>224.87</v>
      </c>
      <c r="Z73" s="94">
        <v>418.57900000000001</v>
      </c>
      <c r="AA73" s="101">
        <f t="shared" si="64"/>
        <v>0.14807992801779932</v>
      </c>
      <c r="AB73" s="102">
        <f t="shared" si="75"/>
        <v>4.2690995403306453E-2</v>
      </c>
      <c r="AC73" s="103">
        <f t="shared" ref="AC73:AC127" si="91">AA73-Y73/G73</f>
        <v>-5.7118157339554332E-3</v>
      </c>
      <c r="AD73" s="92">
        <v>1158.999</v>
      </c>
      <c r="AE73" s="93">
        <v>1136.095</v>
      </c>
      <c r="AF73" s="93">
        <v>1337.5340000000001</v>
      </c>
      <c r="AG73" s="93">
        <f t="shared" ref="AG73:AG127" si="92">AF73-AD73</f>
        <v>178.53500000000008</v>
      </c>
      <c r="AH73" s="94">
        <f t="shared" ref="AH73:AH127" si="93">AF73-AE73</f>
        <v>201.43900000000008</v>
      </c>
      <c r="AI73" s="92">
        <v>687.16200000000003</v>
      </c>
      <c r="AJ73" s="93">
        <v>687.16200000000003</v>
      </c>
      <c r="AK73" s="93">
        <v>0</v>
      </c>
      <c r="AL73" s="93">
        <f t="shared" si="67"/>
        <v>-687.16200000000003</v>
      </c>
      <c r="AM73" s="94">
        <f t="shared" si="68"/>
        <v>-687.16200000000003</v>
      </c>
      <c r="AN73" s="101">
        <f t="shared" si="65"/>
        <v>0.48220518814356989</v>
      </c>
      <c r="AO73" s="102">
        <f t="shared" si="76"/>
        <v>-0.15297216070456005</v>
      </c>
      <c r="AP73" s="103">
        <f t="shared" si="77"/>
        <v>-0.4204776565099802</v>
      </c>
      <c r="AQ73" s="101">
        <f t="shared" si="78"/>
        <v>0</v>
      </c>
      <c r="AR73" s="102">
        <f t="shared" si="79"/>
        <v>-0.37659198790437148</v>
      </c>
      <c r="AS73" s="103">
        <f t="shared" si="69"/>
        <v>-0.54598369757619114</v>
      </c>
      <c r="AT73" s="101">
        <f t="shared" si="66"/>
        <v>0</v>
      </c>
      <c r="AU73" s="102">
        <f t="shared" si="80"/>
        <v>-0.36708317347789804</v>
      </c>
      <c r="AV73" s="103">
        <f t="shared" ref="AV73:AV127" si="94">AT73-AJ73/G73</f>
        <v>-0.46995971992681679</v>
      </c>
      <c r="AW73" s="92">
        <v>1692</v>
      </c>
      <c r="AX73" s="93">
        <v>790</v>
      </c>
      <c r="AY73" s="94">
        <v>1532</v>
      </c>
      <c r="AZ73" s="92">
        <v>31</v>
      </c>
      <c r="BA73" s="93">
        <v>31</v>
      </c>
      <c r="BB73" s="94">
        <v>31</v>
      </c>
      <c r="BC73" s="92">
        <v>49</v>
      </c>
      <c r="BD73" s="93">
        <v>50</v>
      </c>
      <c r="BE73" s="94">
        <v>49</v>
      </c>
      <c r="BF73" s="92">
        <f t="shared" ref="BF73:BF126" si="95">AY73/BB73/6</f>
        <v>8.236559139784946</v>
      </c>
      <c r="BG73" s="93">
        <f t="shared" ref="BG73:BG126" si="96">BF73-AW73/AZ73/6</f>
        <v>-0.8602150537634401</v>
      </c>
      <c r="BH73" s="94">
        <f t="shared" ref="BH73:BH126" si="97">BF73-AX73/BA73/3</f>
        <v>-0.25806451612903203</v>
      </c>
      <c r="BI73" s="92">
        <f t="shared" ref="BI73:BI127" si="98">AY73/BE73/6</f>
        <v>5.2108843537414966</v>
      </c>
      <c r="BJ73" s="93">
        <f t="shared" ref="BJ73:BJ127" si="99">BI73-AW73/BC73/6</f>
        <v>-0.54421768707482965</v>
      </c>
      <c r="BK73" s="94">
        <f t="shared" ref="BK73:BK127" si="100">BI73-AX73/BD73/3</f>
        <v>-5.5782312925169997E-2</v>
      </c>
      <c r="BL73" s="92">
        <v>65</v>
      </c>
      <c r="BM73" s="93">
        <v>66</v>
      </c>
      <c r="BN73" s="94">
        <v>65</v>
      </c>
      <c r="BO73" s="92">
        <v>6860</v>
      </c>
      <c r="BP73" s="93">
        <v>3105</v>
      </c>
      <c r="BQ73" s="94">
        <v>6792</v>
      </c>
      <c r="BR73" s="92">
        <f t="shared" si="81"/>
        <v>416.18226001177857</v>
      </c>
      <c r="BS73" s="93">
        <f t="shared" si="70"/>
        <v>143.3029917902042</v>
      </c>
      <c r="BT73" s="94">
        <f t="shared" ref="BT73:BT127" si="101">BR73-G73*1000/BP73</f>
        <v>-54.726635318334218</v>
      </c>
      <c r="BU73" s="92">
        <f t="shared" si="82"/>
        <v>1845.110907310705</v>
      </c>
      <c r="BV73" s="93">
        <f t="shared" si="71"/>
        <v>738.75642740526769</v>
      </c>
      <c r="BW73" s="94">
        <f t="shared" ref="BW73:BW127" si="102">BU73-G73*1000/AX73</f>
        <v>-5.7398774994217092</v>
      </c>
      <c r="BX73" s="92">
        <f t="shared" si="83"/>
        <v>4.4334203655352482</v>
      </c>
      <c r="BY73" s="93">
        <f t="shared" si="84"/>
        <v>0.37904684307661896</v>
      </c>
      <c r="BZ73" s="94">
        <f t="shared" si="85"/>
        <v>0.5030406186998051</v>
      </c>
      <c r="CA73" s="101">
        <f t="shared" ref="CA73:CA127" si="103">(BQ73/BN73)/181</f>
        <v>0.57730556736081595</v>
      </c>
      <c r="CB73" s="102">
        <f t="shared" ref="CB73:CB127" si="104">CA73-(BO73/BL73)/181</f>
        <v>-5.7798555036123744E-3</v>
      </c>
      <c r="CC73" s="140">
        <f t="shared" ref="CC73:CC127" si="105">CA73-(BP73/BM73)/90</f>
        <v>5.4578294633543245E-2</v>
      </c>
      <c r="CD73" s="251"/>
      <c r="CE73" s="251"/>
      <c r="CF73" s="252"/>
    </row>
    <row r="74" spans="1:84" s="253" customFormat="1" ht="15" customHeight="1" x14ac:dyDescent="0.2">
      <c r="A74" s="235" t="s">
        <v>180</v>
      </c>
      <c r="B74" s="236" t="s">
        <v>182</v>
      </c>
      <c r="C74" s="93">
        <v>1842.338</v>
      </c>
      <c r="D74" s="93">
        <v>1432.3579999999999</v>
      </c>
      <c r="E74" s="93">
        <v>3376.1689999999999</v>
      </c>
      <c r="F74" s="92">
        <v>1860.548</v>
      </c>
      <c r="G74" s="93">
        <v>1648.0150000000001</v>
      </c>
      <c r="H74" s="94">
        <v>3391.4609999999998</v>
      </c>
      <c r="I74" s="154">
        <f t="shared" si="72"/>
        <v>0.99549102879260587</v>
      </c>
      <c r="J74" s="254">
        <f t="shared" si="86"/>
        <v>5.2784677621997567E-3</v>
      </c>
      <c r="K74" s="155">
        <f t="shared" si="87"/>
        <v>0.12634966782198376</v>
      </c>
      <c r="L74" s="92">
        <v>1508.7280000000001</v>
      </c>
      <c r="M74" s="93">
        <v>1076.308</v>
      </c>
      <c r="N74" s="93">
        <v>2792.2840000000001</v>
      </c>
      <c r="O74" s="98">
        <f t="shared" si="63"/>
        <v>0.82332776346241343</v>
      </c>
      <c r="P74" s="99">
        <f t="shared" si="88"/>
        <v>1.2422589287922836E-2</v>
      </c>
      <c r="Q74" s="100">
        <f t="shared" si="89"/>
        <v>0.17023419331893785</v>
      </c>
      <c r="R74" s="92">
        <v>248.23399999999992</v>
      </c>
      <c r="S74" s="93">
        <v>485.39200000000011</v>
      </c>
      <c r="T74" s="94">
        <v>346.70199999999966</v>
      </c>
      <c r="U74" s="101">
        <f t="shared" si="73"/>
        <v>0.10222791888215718</v>
      </c>
      <c r="V74" s="102">
        <f t="shared" si="74"/>
        <v>-3.1191912264365212E-2</v>
      </c>
      <c r="W74" s="103">
        <f t="shared" si="90"/>
        <v>-0.19230338089363372</v>
      </c>
      <c r="X74" s="92">
        <v>103.586</v>
      </c>
      <c r="Y74" s="93">
        <v>86.314999999999998</v>
      </c>
      <c r="Z74" s="94">
        <v>252.47499999999999</v>
      </c>
      <c r="AA74" s="101">
        <f t="shared" si="64"/>
        <v>7.4444317655429332E-2</v>
      </c>
      <c r="AB74" s="102">
        <f t="shared" si="75"/>
        <v>1.8769322976442279E-2</v>
      </c>
      <c r="AC74" s="103">
        <f t="shared" si="91"/>
        <v>2.206918757469585E-2</v>
      </c>
      <c r="AD74" s="92">
        <v>992.25599999999997</v>
      </c>
      <c r="AE74" s="93">
        <v>883.07600000000002</v>
      </c>
      <c r="AF74" s="93">
        <v>1045.527</v>
      </c>
      <c r="AG74" s="93">
        <f t="shared" si="92"/>
        <v>53.271000000000072</v>
      </c>
      <c r="AH74" s="94">
        <f t="shared" si="93"/>
        <v>162.45100000000002</v>
      </c>
      <c r="AI74" s="92">
        <v>105.495</v>
      </c>
      <c r="AJ74" s="93">
        <v>42.755000000000003</v>
      </c>
      <c r="AK74" s="93">
        <v>29.866</v>
      </c>
      <c r="AL74" s="93">
        <f t="shared" si="67"/>
        <v>-75.629000000000005</v>
      </c>
      <c r="AM74" s="94">
        <f t="shared" si="68"/>
        <v>-12.889000000000003</v>
      </c>
      <c r="AN74" s="101">
        <f t="shared" si="65"/>
        <v>0.3096785143160784</v>
      </c>
      <c r="AO74" s="102">
        <f t="shared" si="76"/>
        <v>-0.22890669643243788</v>
      </c>
      <c r="AP74" s="103">
        <f t="shared" si="77"/>
        <v>-0.30684054027781504</v>
      </c>
      <c r="AQ74" s="101">
        <f t="shared" si="78"/>
        <v>8.8461211509257981E-3</v>
      </c>
      <c r="AR74" s="102">
        <f t="shared" si="79"/>
        <v>-4.841535855583811E-2</v>
      </c>
      <c r="AS74" s="103">
        <f t="shared" si="69"/>
        <v>-2.1003260079185671E-2</v>
      </c>
      <c r="AT74" s="101">
        <f t="shared" si="66"/>
        <v>8.8062342453591545E-3</v>
      </c>
      <c r="AU74" s="102">
        <f t="shared" si="80"/>
        <v>-4.7894802223466162E-2</v>
      </c>
      <c r="AV74" s="103">
        <f t="shared" si="94"/>
        <v>-1.7137097581110872E-2</v>
      </c>
      <c r="AW74" s="92">
        <v>2094</v>
      </c>
      <c r="AX74" s="93">
        <v>784</v>
      </c>
      <c r="AY74" s="94">
        <v>1996</v>
      </c>
      <c r="AZ74" s="92">
        <v>41</v>
      </c>
      <c r="BA74" s="93">
        <v>34</v>
      </c>
      <c r="BB74" s="94">
        <v>42</v>
      </c>
      <c r="BC74" s="92">
        <v>76</v>
      </c>
      <c r="BD74" s="93">
        <v>68</v>
      </c>
      <c r="BE74" s="94">
        <v>70</v>
      </c>
      <c r="BF74" s="92">
        <f t="shared" si="95"/>
        <v>7.9206349206349209</v>
      </c>
      <c r="BG74" s="93">
        <f t="shared" si="96"/>
        <v>-0.59156020131629816</v>
      </c>
      <c r="BH74" s="94">
        <f t="shared" si="97"/>
        <v>0.23436041083099912</v>
      </c>
      <c r="BI74" s="92">
        <f t="shared" si="98"/>
        <v>4.7523809523809524</v>
      </c>
      <c r="BJ74" s="93">
        <f t="shared" si="99"/>
        <v>0.16027568922305768</v>
      </c>
      <c r="BK74" s="94">
        <f t="shared" si="100"/>
        <v>0.90924369747899147</v>
      </c>
      <c r="BL74" s="92">
        <v>119</v>
      </c>
      <c r="BM74" s="93">
        <v>119</v>
      </c>
      <c r="BN74" s="94">
        <v>119</v>
      </c>
      <c r="BO74" s="92">
        <v>10967</v>
      </c>
      <c r="BP74" s="93">
        <v>5537</v>
      </c>
      <c r="BQ74" s="94">
        <v>11738</v>
      </c>
      <c r="BR74" s="92">
        <f t="shared" si="81"/>
        <v>288.93005622763673</v>
      </c>
      <c r="BS74" s="93">
        <f t="shared" si="70"/>
        <v>119.28037992600457</v>
      </c>
      <c r="BT74" s="94">
        <f t="shared" si="101"/>
        <v>-8.7067507075267372</v>
      </c>
      <c r="BU74" s="92">
        <f t="shared" si="82"/>
        <v>1699.12875751503</v>
      </c>
      <c r="BV74" s="93">
        <f t="shared" si="71"/>
        <v>810.61490842238436</v>
      </c>
      <c r="BW74" s="94">
        <f t="shared" si="102"/>
        <v>-402.93119146456183</v>
      </c>
      <c r="BX74" s="92">
        <f t="shared" si="83"/>
        <v>5.8807615230460923</v>
      </c>
      <c r="BY74" s="93">
        <f t="shared" si="84"/>
        <v>0.64341672839470743</v>
      </c>
      <c r="BZ74" s="94">
        <f t="shared" si="85"/>
        <v>-1.1817384769539077</v>
      </c>
      <c r="CA74" s="101">
        <f t="shared" si="103"/>
        <v>0.54496494730488876</v>
      </c>
      <c r="CB74" s="102">
        <f t="shared" si="104"/>
        <v>3.5795533683086411E-2</v>
      </c>
      <c r="CC74" s="140">
        <f t="shared" si="105"/>
        <v>2.7971483252601126E-2</v>
      </c>
      <c r="CD74" s="251"/>
      <c r="CE74" s="251"/>
      <c r="CF74" s="252"/>
    </row>
    <row r="75" spans="1:84" s="253" customFormat="1" ht="15" customHeight="1" x14ac:dyDescent="0.2">
      <c r="A75" s="235" t="s">
        <v>183</v>
      </c>
      <c r="B75" s="236" t="s">
        <v>184</v>
      </c>
      <c r="C75" s="93">
        <v>1936.1990000000001</v>
      </c>
      <c r="D75" s="93">
        <v>1451.827</v>
      </c>
      <c r="E75" s="93">
        <v>2853.4740000000002</v>
      </c>
      <c r="F75" s="92">
        <v>2000.6279999999999</v>
      </c>
      <c r="G75" s="93">
        <v>1654.046</v>
      </c>
      <c r="H75" s="94">
        <v>3073.1170000000002</v>
      </c>
      <c r="I75" s="154">
        <f t="shared" si="72"/>
        <v>0.9285276154471177</v>
      </c>
      <c r="J75" s="254">
        <f t="shared" si="86"/>
        <v>-3.9267996730658505E-2</v>
      </c>
      <c r="K75" s="155">
        <f t="shared" si="87"/>
        <v>5.0784795719008624E-2</v>
      </c>
      <c r="L75" s="92">
        <v>1583.55</v>
      </c>
      <c r="M75" s="93">
        <v>1364.51</v>
      </c>
      <c r="N75" s="93">
        <v>2519.2339999999999</v>
      </c>
      <c r="O75" s="98">
        <f t="shared" si="63"/>
        <v>0.81976507890848271</v>
      </c>
      <c r="P75" s="99">
        <f t="shared" si="88"/>
        <v>2.8238618217139799E-2</v>
      </c>
      <c r="Q75" s="100">
        <f t="shared" si="89"/>
        <v>-5.1877942280563749E-3</v>
      </c>
      <c r="R75" s="92">
        <v>280.154</v>
      </c>
      <c r="S75" s="93">
        <v>144.28800000000007</v>
      </c>
      <c r="T75" s="94">
        <v>332.52300000000025</v>
      </c>
      <c r="U75" s="101">
        <f t="shared" si="73"/>
        <v>0.10820382042076505</v>
      </c>
      <c r="V75" s="102">
        <f t="shared" si="74"/>
        <v>-3.1829209207931544E-2</v>
      </c>
      <c r="W75" s="103">
        <f t="shared" si="90"/>
        <v>2.0970454480519096E-2</v>
      </c>
      <c r="X75" s="92">
        <v>136.92400000000001</v>
      </c>
      <c r="Y75" s="93">
        <v>145.24799999999999</v>
      </c>
      <c r="Z75" s="94">
        <v>221.36</v>
      </c>
      <c r="AA75" s="101">
        <f t="shared" si="64"/>
        <v>7.2031100670752204E-2</v>
      </c>
      <c r="AB75" s="102">
        <f t="shared" si="75"/>
        <v>3.5905909907917033E-3</v>
      </c>
      <c r="AC75" s="103">
        <f t="shared" si="91"/>
        <v>-1.5782660252462735E-2</v>
      </c>
      <c r="AD75" s="92">
        <v>602.22699999999998</v>
      </c>
      <c r="AE75" s="93">
        <v>1068.586</v>
      </c>
      <c r="AF75" s="93">
        <v>1486.5889999999999</v>
      </c>
      <c r="AG75" s="93">
        <f t="shared" si="92"/>
        <v>884.36199999999997</v>
      </c>
      <c r="AH75" s="94">
        <f t="shared" si="93"/>
        <v>418.00299999999993</v>
      </c>
      <c r="AI75" s="92">
        <v>0</v>
      </c>
      <c r="AJ75" s="93">
        <v>0</v>
      </c>
      <c r="AK75" s="93">
        <v>0</v>
      </c>
      <c r="AL75" s="93">
        <f t="shared" si="67"/>
        <v>0</v>
      </c>
      <c r="AM75" s="94">
        <f t="shared" si="68"/>
        <v>0</v>
      </c>
      <c r="AN75" s="101">
        <f t="shared" si="65"/>
        <v>0.52097513416978736</v>
      </c>
      <c r="AO75" s="102">
        <f t="shared" si="76"/>
        <v>0.20993944000818521</v>
      </c>
      <c r="AP75" s="103">
        <f t="shared" si="77"/>
        <v>-0.21505333203176424</v>
      </c>
      <c r="AQ75" s="101">
        <f t="shared" si="78"/>
        <v>0</v>
      </c>
      <c r="AR75" s="102">
        <f t="shared" si="79"/>
        <v>0</v>
      </c>
      <c r="AS75" s="103">
        <f t="shared" si="69"/>
        <v>0</v>
      </c>
      <c r="AT75" s="101">
        <f t="shared" si="66"/>
        <v>0</v>
      </c>
      <c r="AU75" s="102">
        <f t="shared" si="80"/>
        <v>0</v>
      </c>
      <c r="AV75" s="103">
        <f t="shared" si="94"/>
        <v>0</v>
      </c>
      <c r="AW75" s="92">
        <v>2125</v>
      </c>
      <c r="AX75" s="93">
        <v>766</v>
      </c>
      <c r="AY75" s="94">
        <v>1545</v>
      </c>
      <c r="AZ75" s="92">
        <v>42</v>
      </c>
      <c r="BA75" s="93">
        <v>44</v>
      </c>
      <c r="BB75" s="94">
        <v>43</v>
      </c>
      <c r="BC75" s="92">
        <v>66</v>
      </c>
      <c r="BD75" s="93">
        <v>61</v>
      </c>
      <c r="BE75" s="94">
        <v>62</v>
      </c>
      <c r="BF75" s="92">
        <f t="shared" si="95"/>
        <v>5.9883720930232558</v>
      </c>
      <c r="BG75" s="93">
        <f t="shared" si="96"/>
        <v>-2.4441675895164261</v>
      </c>
      <c r="BH75" s="94">
        <f t="shared" si="97"/>
        <v>0.18534178999295214</v>
      </c>
      <c r="BI75" s="92">
        <f t="shared" si="98"/>
        <v>4.153225806451613</v>
      </c>
      <c r="BJ75" s="93">
        <f t="shared" si="99"/>
        <v>-1.2129358097100029</v>
      </c>
      <c r="BK75" s="94">
        <f t="shared" si="100"/>
        <v>-3.2566543275162729E-2</v>
      </c>
      <c r="BL75" s="92">
        <v>104</v>
      </c>
      <c r="BM75" s="93">
        <v>104</v>
      </c>
      <c r="BN75" s="94">
        <v>104</v>
      </c>
      <c r="BO75" s="92">
        <v>8753</v>
      </c>
      <c r="BP75" s="93">
        <v>4000</v>
      </c>
      <c r="BQ75" s="94">
        <v>7820</v>
      </c>
      <c r="BR75" s="92">
        <f t="shared" si="81"/>
        <v>392.98171355498721</v>
      </c>
      <c r="BS75" s="93">
        <f t="shared" si="70"/>
        <v>164.41687864124336</v>
      </c>
      <c r="BT75" s="94">
        <f t="shared" si="101"/>
        <v>-20.529786445012803</v>
      </c>
      <c r="BU75" s="92">
        <f t="shared" si="82"/>
        <v>1989.072491909385</v>
      </c>
      <c r="BV75" s="93">
        <f t="shared" si="71"/>
        <v>1047.600491909385</v>
      </c>
      <c r="BW75" s="94">
        <f t="shared" si="102"/>
        <v>-170.25648981385257</v>
      </c>
      <c r="BX75" s="92">
        <f t="shared" si="83"/>
        <v>5.0614886731391584</v>
      </c>
      <c r="BY75" s="93">
        <f t="shared" si="84"/>
        <v>0.94242984960974674</v>
      </c>
      <c r="BZ75" s="94">
        <f t="shared" si="85"/>
        <v>-0.16044344174334846</v>
      </c>
      <c r="CA75" s="101">
        <f t="shared" si="103"/>
        <v>0.41542711432214197</v>
      </c>
      <c r="CB75" s="102">
        <f t="shared" si="104"/>
        <v>-4.9564385890352669E-2</v>
      </c>
      <c r="CC75" s="140">
        <f t="shared" si="105"/>
        <v>-1.1923313028285365E-2</v>
      </c>
      <c r="CD75" s="251"/>
      <c r="CE75" s="251"/>
      <c r="CF75" s="252"/>
    </row>
    <row r="76" spans="1:84" s="253" customFormat="1" ht="15" customHeight="1" x14ac:dyDescent="0.2">
      <c r="A76" s="235" t="s">
        <v>183</v>
      </c>
      <c r="B76" s="236" t="s">
        <v>185</v>
      </c>
      <c r="C76" s="93">
        <v>1817.91</v>
      </c>
      <c r="D76" s="93">
        <v>1330.04</v>
      </c>
      <c r="E76" s="93">
        <v>2814.085</v>
      </c>
      <c r="F76" s="92">
        <v>1892.943</v>
      </c>
      <c r="G76" s="93">
        <v>1484.8969999999999</v>
      </c>
      <c r="H76" s="94">
        <v>2982.6869999999999</v>
      </c>
      <c r="I76" s="154">
        <f t="shared" si="72"/>
        <v>0.94347311668974987</v>
      </c>
      <c r="J76" s="254">
        <f t="shared" si="86"/>
        <v>-1.688860577098994E-2</v>
      </c>
      <c r="K76" s="155">
        <f t="shared" si="87"/>
        <v>4.7761158217209387E-2</v>
      </c>
      <c r="L76" s="92">
        <v>1461.82</v>
      </c>
      <c r="M76" s="93">
        <v>1176.885</v>
      </c>
      <c r="N76" s="93">
        <v>2330.817</v>
      </c>
      <c r="O76" s="98">
        <f t="shared" si="63"/>
        <v>0.7814487406824786</v>
      </c>
      <c r="P76" s="99">
        <f t="shared" si="88"/>
        <v>9.2015045005122698E-3</v>
      </c>
      <c r="Q76" s="100">
        <f t="shared" si="89"/>
        <v>-1.112138370998772E-2</v>
      </c>
      <c r="R76" s="92">
        <v>297.18300000000005</v>
      </c>
      <c r="S76" s="93">
        <v>183.51399999999995</v>
      </c>
      <c r="T76" s="94">
        <v>356.27399999999989</v>
      </c>
      <c r="U76" s="101">
        <f t="shared" si="73"/>
        <v>0.1194473305445727</v>
      </c>
      <c r="V76" s="102">
        <f t="shared" si="74"/>
        <v>-3.7547888011929029E-2</v>
      </c>
      <c r="W76" s="103">
        <f t="shared" si="90"/>
        <v>-4.1396926630975772E-3</v>
      </c>
      <c r="X76" s="92">
        <v>133.94</v>
      </c>
      <c r="Y76" s="93">
        <v>124.49799999999999</v>
      </c>
      <c r="Z76" s="94">
        <v>295.596</v>
      </c>
      <c r="AA76" s="101">
        <f t="shared" si="64"/>
        <v>9.9103928772948685E-2</v>
      </c>
      <c r="AB76" s="102">
        <f t="shared" si="75"/>
        <v>2.8346383511416773E-2</v>
      </c>
      <c r="AC76" s="103">
        <f t="shared" si="91"/>
        <v>1.5261076373085269E-2</v>
      </c>
      <c r="AD76" s="92">
        <v>4025.355</v>
      </c>
      <c r="AE76" s="93">
        <v>4246.4960000000001</v>
      </c>
      <c r="AF76" s="93">
        <v>4315.0770000000002</v>
      </c>
      <c r="AG76" s="93">
        <f t="shared" si="92"/>
        <v>289.72200000000021</v>
      </c>
      <c r="AH76" s="94">
        <f t="shared" si="93"/>
        <v>68.581000000000131</v>
      </c>
      <c r="AI76" s="92">
        <v>668.14300000000003</v>
      </c>
      <c r="AJ76" s="93">
        <v>567.923</v>
      </c>
      <c r="AK76" s="93">
        <v>573.58000000000004</v>
      </c>
      <c r="AL76" s="93">
        <f t="shared" si="67"/>
        <v>-94.562999999999988</v>
      </c>
      <c r="AM76" s="94">
        <f t="shared" si="68"/>
        <v>5.6570000000000391</v>
      </c>
      <c r="AN76" s="101">
        <f t="shared" si="65"/>
        <v>1.5333854521096555</v>
      </c>
      <c r="AO76" s="102">
        <f t="shared" si="76"/>
        <v>-0.68089083219484792</v>
      </c>
      <c r="AP76" s="103">
        <f t="shared" si="77"/>
        <v>-1.6593726604283137</v>
      </c>
      <c r="AQ76" s="101">
        <f t="shared" si="78"/>
        <v>0.20382468901969913</v>
      </c>
      <c r="AR76" s="102">
        <f t="shared" si="79"/>
        <v>-0.16370890725294363</v>
      </c>
      <c r="AS76" s="103">
        <f t="shared" si="69"/>
        <v>-0.22317224340338587</v>
      </c>
      <c r="AT76" s="101">
        <f t="shared" si="66"/>
        <v>0.19230311460773458</v>
      </c>
      <c r="AU76" s="102">
        <f t="shared" si="80"/>
        <v>-0.16066208297085072</v>
      </c>
      <c r="AV76" s="103">
        <f t="shared" si="94"/>
        <v>-0.19016314399471396</v>
      </c>
      <c r="AW76" s="92">
        <v>2019</v>
      </c>
      <c r="AX76" s="93">
        <v>1000</v>
      </c>
      <c r="AY76" s="94">
        <v>1884</v>
      </c>
      <c r="AZ76" s="92">
        <v>43</v>
      </c>
      <c r="BA76" s="93">
        <v>45</v>
      </c>
      <c r="BB76" s="94">
        <v>43</v>
      </c>
      <c r="BC76" s="92">
        <v>62</v>
      </c>
      <c r="BD76" s="93">
        <v>60</v>
      </c>
      <c r="BE76" s="94">
        <v>62</v>
      </c>
      <c r="BF76" s="92">
        <f t="shared" si="95"/>
        <v>7.3023255813953485</v>
      </c>
      <c r="BG76" s="93">
        <f t="shared" si="96"/>
        <v>-0.5232558139534893</v>
      </c>
      <c r="BH76" s="94">
        <f t="shared" si="97"/>
        <v>-0.10508182601205895</v>
      </c>
      <c r="BI76" s="92">
        <f t="shared" si="98"/>
        <v>5.064516129032258</v>
      </c>
      <c r="BJ76" s="93">
        <f t="shared" si="99"/>
        <v>-0.36290322580645107</v>
      </c>
      <c r="BK76" s="94">
        <f t="shared" si="100"/>
        <v>-0.49103942652329824</v>
      </c>
      <c r="BL76" s="92">
        <v>125</v>
      </c>
      <c r="BM76" s="93">
        <v>125</v>
      </c>
      <c r="BN76" s="94">
        <v>125</v>
      </c>
      <c r="BO76" s="92">
        <v>7684</v>
      </c>
      <c r="BP76" s="93">
        <v>4238</v>
      </c>
      <c r="BQ76" s="94">
        <v>8129</v>
      </c>
      <c r="BR76" s="92">
        <f t="shared" si="81"/>
        <v>366.91930126706853</v>
      </c>
      <c r="BS76" s="93">
        <f t="shared" si="70"/>
        <v>120.5706547288072</v>
      </c>
      <c r="BT76" s="94">
        <f t="shared" si="101"/>
        <v>16.542472574288922</v>
      </c>
      <c r="BU76" s="92">
        <f t="shared" si="82"/>
        <v>1583.1671974522294</v>
      </c>
      <c r="BV76" s="93">
        <f t="shared" si="71"/>
        <v>645.60256149383417</v>
      </c>
      <c r="BW76" s="94">
        <f t="shared" si="102"/>
        <v>98.270197452229468</v>
      </c>
      <c r="BX76" s="92">
        <f t="shared" si="83"/>
        <v>4.3147558386411893</v>
      </c>
      <c r="BY76" s="93">
        <f t="shared" si="84"/>
        <v>0.50891136117709834</v>
      </c>
      <c r="BZ76" s="94">
        <f t="shared" si="85"/>
        <v>7.6755838641188845E-2</v>
      </c>
      <c r="CA76" s="101">
        <f t="shared" si="103"/>
        <v>0.35929281767955801</v>
      </c>
      <c r="CB76" s="102">
        <f t="shared" si="104"/>
        <v>1.966850828729283E-2</v>
      </c>
      <c r="CC76" s="140">
        <f t="shared" si="105"/>
        <v>-1.7418293431553156E-2</v>
      </c>
      <c r="CD76" s="251"/>
      <c r="CE76" s="251"/>
      <c r="CF76" s="252"/>
    </row>
    <row r="77" spans="1:84" s="253" customFormat="1" ht="15" customHeight="1" x14ac:dyDescent="0.2">
      <c r="A77" s="235" t="s">
        <v>183</v>
      </c>
      <c r="B77" s="236" t="s">
        <v>186</v>
      </c>
      <c r="C77" s="93">
        <v>4206.8879999999999</v>
      </c>
      <c r="D77" s="93">
        <v>2836.9070000000002</v>
      </c>
      <c r="E77" s="93">
        <v>5930.9208600000002</v>
      </c>
      <c r="F77" s="92">
        <v>3621.7979999999998</v>
      </c>
      <c r="G77" s="93">
        <v>2835.2869999999998</v>
      </c>
      <c r="H77" s="94">
        <v>5561.34</v>
      </c>
      <c r="I77" s="154">
        <f t="shared" si="72"/>
        <v>1.0664553614776295</v>
      </c>
      <c r="J77" s="254">
        <f t="shared" si="86"/>
        <v>-9.5091472442981217E-2</v>
      </c>
      <c r="K77" s="155">
        <f t="shared" si="87"/>
        <v>6.5883990748669685E-2</v>
      </c>
      <c r="L77" s="92">
        <v>2578.5059999999999</v>
      </c>
      <c r="M77" s="93">
        <v>1812.2329999999999</v>
      </c>
      <c r="N77" s="93">
        <v>3600.8180000000002</v>
      </c>
      <c r="O77" s="98">
        <f t="shared" si="63"/>
        <v>0.64747309101763251</v>
      </c>
      <c r="P77" s="99">
        <f t="shared" si="88"/>
        <v>-6.4467773713089649E-2</v>
      </c>
      <c r="Q77" s="100">
        <f t="shared" si="89"/>
        <v>8.3021711072318594E-3</v>
      </c>
      <c r="R77" s="92">
        <v>634.3549999999999</v>
      </c>
      <c r="S77" s="93">
        <v>393.55499999999984</v>
      </c>
      <c r="T77" s="94">
        <v>798.60500000000002</v>
      </c>
      <c r="U77" s="101">
        <f t="shared" si="73"/>
        <v>0.14359938432104494</v>
      </c>
      <c r="V77" s="102">
        <f t="shared" si="74"/>
        <v>-3.1549809532394696E-2</v>
      </c>
      <c r="W77" s="103">
        <f t="shared" si="90"/>
        <v>4.7933304718226766E-3</v>
      </c>
      <c r="X77" s="92">
        <v>408.93700000000001</v>
      </c>
      <c r="Y77" s="93">
        <v>629.49900000000002</v>
      </c>
      <c r="Z77" s="94">
        <v>1161.9169999999999</v>
      </c>
      <c r="AA77" s="101">
        <f t="shared" si="64"/>
        <v>0.20892752466132261</v>
      </c>
      <c r="AB77" s="102">
        <f t="shared" si="75"/>
        <v>9.6017583245484386E-2</v>
      </c>
      <c r="AC77" s="103">
        <f t="shared" si="91"/>
        <v>-1.309550157905448E-2</v>
      </c>
      <c r="AD77" s="92">
        <v>71.025000000000006</v>
      </c>
      <c r="AE77" s="93">
        <v>260.23700000000002</v>
      </c>
      <c r="AF77" s="93">
        <v>262.36099999999999</v>
      </c>
      <c r="AG77" s="93">
        <f t="shared" si="92"/>
        <v>191.33599999999998</v>
      </c>
      <c r="AH77" s="94">
        <f t="shared" si="93"/>
        <v>2.1239999999999668</v>
      </c>
      <c r="AI77" s="92">
        <v>0</v>
      </c>
      <c r="AJ77" s="93">
        <v>0</v>
      </c>
      <c r="AK77" s="93">
        <v>0</v>
      </c>
      <c r="AL77" s="93">
        <f t="shared" si="67"/>
        <v>0</v>
      </c>
      <c r="AM77" s="94">
        <f t="shared" si="68"/>
        <v>0</v>
      </c>
      <c r="AN77" s="101">
        <f t="shared" si="65"/>
        <v>4.423613232971043E-2</v>
      </c>
      <c r="AO77" s="102">
        <f t="shared" si="76"/>
        <v>2.7353106206837653E-2</v>
      </c>
      <c r="AP77" s="103">
        <f t="shared" si="77"/>
        <v>-4.7496518758252622E-2</v>
      </c>
      <c r="AQ77" s="101">
        <f t="shared" si="78"/>
        <v>0</v>
      </c>
      <c r="AR77" s="102">
        <f t="shared" si="79"/>
        <v>0</v>
      </c>
      <c r="AS77" s="103">
        <f t="shared" si="69"/>
        <v>0</v>
      </c>
      <c r="AT77" s="101">
        <f t="shared" si="66"/>
        <v>0</v>
      </c>
      <c r="AU77" s="102">
        <f t="shared" si="80"/>
        <v>0</v>
      </c>
      <c r="AV77" s="103">
        <f t="shared" si="94"/>
        <v>0</v>
      </c>
      <c r="AW77" s="92">
        <v>4798</v>
      </c>
      <c r="AX77" s="93">
        <v>1889</v>
      </c>
      <c r="AY77" s="94">
        <v>3822</v>
      </c>
      <c r="AZ77" s="92">
        <v>50</v>
      </c>
      <c r="BA77" s="93">
        <v>46</v>
      </c>
      <c r="BB77" s="94">
        <v>47</v>
      </c>
      <c r="BC77" s="92">
        <v>75</v>
      </c>
      <c r="BD77" s="93">
        <v>71</v>
      </c>
      <c r="BE77" s="94">
        <v>70</v>
      </c>
      <c r="BF77" s="92">
        <f t="shared" si="95"/>
        <v>13.553191489361701</v>
      </c>
      <c r="BG77" s="93">
        <f t="shared" si="96"/>
        <v>-2.4401418439716309</v>
      </c>
      <c r="BH77" s="94">
        <f t="shared" si="97"/>
        <v>-0.13521430773974963</v>
      </c>
      <c r="BI77" s="92">
        <f t="shared" si="98"/>
        <v>9.1</v>
      </c>
      <c r="BJ77" s="93">
        <f t="shared" si="99"/>
        <v>-1.5622222222222231</v>
      </c>
      <c r="BK77" s="94">
        <f t="shared" si="100"/>
        <v>0.23145539906103352</v>
      </c>
      <c r="BL77" s="92">
        <v>153</v>
      </c>
      <c r="BM77" s="93">
        <v>153</v>
      </c>
      <c r="BN77" s="94">
        <v>153</v>
      </c>
      <c r="BO77" s="92">
        <v>19635</v>
      </c>
      <c r="BP77" s="93">
        <v>9724</v>
      </c>
      <c r="BQ77" s="94">
        <v>18945</v>
      </c>
      <c r="BR77" s="92">
        <f t="shared" si="81"/>
        <v>293.55186064924783</v>
      </c>
      <c r="BS77" s="93">
        <f t="shared" si="70"/>
        <v>109.09563452243347</v>
      </c>
      <c r="BT77" s="94">
        <f t="shared" si="101"/>
        <v>1.9756574406916911</v>
      </c>
      <c r="BU77" s="92">
        <f t="shared" si="82"/>
        <v>1455.0863422291993</v>
      </c>
      <c r="BV77" s="93">
        <f t="shared" si="71"/>
        <v>700.23056899034975</v>
      </c>
      <c r="BW77" s="94">
        <f t="shared" si="102"/>
        <v>-45.859660947084421</v>
      </c>
      <c r="BX77" s="92">
        <f t="shared" si="83"/>
        <v>4.9568288854003137</v>
      </c>
      <c r="BY77" s="93">
        <f t="shared" si="84"/>
        <v>0.86449874784299841</v>
      </c>
      <c r="BZ77" s="94">
        <f t="shared" si="85"/>
        <v>-0.19086830888237571</v>
      </c>
      <c r="CA77" s="101">
        <f t="shared" si="103"/>
        <v>0.68410789730256749</v>
      </c>
      <c r="CB77" s="102">
        <f t="shared" si="104"/>
        <v>-2.4916043765572549E-2</v>
      </c>
      <c r="CC77" s="140">
        <f t="shared" si="105"/>
        <v>-2.2064942203605331E-2</v>
      </c>
      <c r="CD77" s="251"/>
      <c r="CE77" s="251"/>
      <c r="CF77" s="252"/>
    </row>
    <row r="78" spans="1:84" s="227" customFormat="1" ht="15" customHeight="1" x14ac:dyDescent="0.2">
      <c r="A78" s="256" t="s">
        <v>187</v>
      </c>
      <c r="B78" s="257" t="s">
        <v>188</v>
      </c>
      <c r="C78" s="70">
        <v>830.33915999999988</v>
      </c>
      <c r="D78" s="70">
        <v>394.20209999999997</v>
      </c>
      <c r="E78" s="93">
        <v>943.37932000000012</v>
      </c>
      <c r="F78" s="69">
        <v>800.34</v>
      </c>
      <c r="G78" s="70">
        <v>418.971</v>
      </c>
      <c r="H78" s="94">
        <v>828.51300000000003</v>
      </c>
      <c r="I78" s="152">
        <f t="shared" si="72"/>
        <v>1.1386415421363334</v>
      </c>
      <c r="J78" s="258">
        <f t="shared" si="86"/>
        <v>0.10115852241971313</v>
      </c>
      <c r="K78" s="153">
        <f t="shared" si="87"/>
        <v>0.19775995367317012</v>
      </c>
      <c r="L78" s="69">
        <v>660.91499999999996</v>
      </c>
      <c r="M78" s="70">
        <v>335.40699999999998</v>
      </c>
      <c r="N78" s="70">
        <v>690.31100000000004</v>
      </c>
      <c r="O78" s="75">
        <f t="shared" si="63"/>
        <v>0.83319271996939093</v>
      </c>
      <c r="P78" s="76">
        <f t="shared" si="88"/>
        <v>7.3999319043186462E-3</v>
      </c>
      <c r="Q78" s="77">
        <f t="shared" si="89"/>
        <v>3.2643278599940539E-2</v>
      </c>
      <c r="R78" s="69">
        <v>114.13000000000007</v>
      </c>
      <c r="S78" s="93">
        <v>74.180000000000021</v>
      </c>
      <c r="T78" s="94">
        <v>117.74199999999999</v>
      </c>
      <c r="U78" s="78">
        <f t="shared" si="73"/>
        <v>0.1421124351699973</v>
      </c>
      <c r="V78" s="79">
        <f t="shared" si="74"/>
        <v>-4.8945902496991267E-4</v>
      </c>
      <c r="W78" s="80">
        <f t="shared" si="90"/>
        <v>-3.4940391875311366E-2</v>
      </c>
      <c r="X78" s="69">
        <v>25.295000000000002</v>
      </c>
      <c r="Y78" s="70">
        <v>9.3840000000000003</v>
      </c>
      <c r="Z78" s="71">
        <v>20.46</v>
      </c>
      <c r="AA78" s="78">
        <f t="shared" si="64"/>
        <v>2.4694844860611721E-2</v>
      </c>
      <c r="AB78" s="79">
        <f t="shared" si="75"/>
        <v>-6.910472879348796E-3</v>
      </c>
      <c r="AC78" s="80">
        <f t="shared" si="91"/>
        <v>2.2971132753707366E-3</v>
      </c>
      <c r="AD78" s="69">
        <v>412.99777</v>
      </c>
      <c r="AE78" s="70">
        <v>179.07786999999999</v>
      </c>
      <c r="AF78" s="70">
        <v>164.38528999999997</v>
      </c>
      <c r="AG78" s="70">
        <f t="shared" si="92"/>
        <v>-248.61248000000003</v>
      </c>
      <c r="AH78" s="71">
        <f t="shared" si="93"/>
        <v>-14.692580000000021</v>
      </c>
      <c r="AI78" s="69">
        <v>0</v>
      </c>
      <c r="AJ78" s="70">
        <v>0</v>
      </c>
      <c r="AK78" s="70">
        <v>0</v>
      </c>
      <c r="AL78" s="70">
        <f t="shared" si="67"/>
        <v>0</v>
      </c>
      <c r="AM78" s="71">
        <f t="shared" si="68"/>
        <v>0</v>
      </c>
      <c r="AN78" s="78">
        <f t="shared" si="65"/>
        <v>0.17425153012682104</v>
      </c>
      <c r="AO78" s="79">
        <f t="shared" si="76"/>
        <v>-0.32313290011009571</v>
      </c>
      <c r="AP78" s="80">
        <f t="shared" si="77"/>
        <v>-0.28002781034346058</v>
      </c>
      <c r="AQ78" s="78">
        <f t="shared" si="78"/>
        <v>0</v>
      </c>
      <c r="AR78" s="79">
        <f t="shared" si="79"/>
        <v>0</v>
      </c>
      <c r="AS78" s="80">
        <f t="shared" si="69"/>
        <v>0</v>
      </c>
      <c r="AT78" s="78">
        <f t="shared" si="66"/>
        <v>0</v>
      </c>
      <c r="AU78" s="79">
        <f t="shared" si="80"/>
        <v>0</v>
      </c>
      <c r="AV78" s="80">
        <f t="shared" si="94"/>
        <v>0</v>
      </c>
      <c r="AW78" s="69">
        <v>856</v>
      </c>
      <c r="AX78" s="70">
        <v>238</v>
      </c>
      <c r="AY78" s="71">
        <v>547</v>
      </c>
      <c r="AZ78" s="69">
        <v>17.829999999999998</v>
      </c>
      <c r="BA78" s="70">
        <v>14</v>
      </c>
      <c r="BB78" s="71">
        <v>15</v>
      </c>
      <c r="BC78" s="69">
        <v>36</v>
      </c>
      <c r="BD78" s="70">
        <v>29</v>
      </c>
      <c r="BE78" s="71">
        <v>29</v>
      </c>
      <c r="BF78" s="92">
        <f t="shared" si="95"/>
        <v>6.0777777777777784</v>
      </c>
      <c r="BG78" s="93">
        <f t="shared" si="96"/>
        <v>-1.9237178288776731</v>
      </c>
      <c r="BH78" s="94">
        <f t="shared" si="97"/>
        <v>0.41111111111111143</v>
      </c>
      <c r="BI78" s="92">
        <f t="shared" si="98"/>
        <v>3.1436781609195403</v>
      </c>
      <c r="BJ78" s="93">
        <f t="shared" si="99"/>
        <v>-0.81928480204342291</v>
      </c>
      <c r="BK78" s="94">
        <f t="shared" si="100"/>
        <v>0.40804597701149392</v>
      </c>
      <c r="BL78" s="69">
        <v>85</v>
      </c>
      <c r="BM78" s="70">
        <v>85</v>
      </c>
      <c r="BN78" s="71">
        <v>85</v>
      </c>
      <c r="BO78" s="69">
        <v>7079</v>
      </c>
      <c r="BP78" s="70">
        <v>2668</v>
      </c>
      <c r="BQ78" s="71">
        <v>5458</v>
      </c>
      <c r="BR78" s="69">
        <f t="shared" si="81"/>
        <v>151.79791132282887</v>
      </c>
      <c r="BS78" s="70">
        <f t="shared" si="70"/>
        <v>38.739569749160268</v>
      </c>
      <c r="BT78" s="71">
        <f t="shared" si="101"/>
        <v>-5.2376958735729318</v>
      </c>
      <c r="BU78" s="69">
        <f t="shared" si="82"/>
        <v>1514.6489945155392</v>
      </c>
      <c r="BV78" s="70">
        <f t="shared" si="71"/>
        <v>579.67235900152059</v>
      </c>
      <c r="BW78" s="71">
        <f t="shared" si="102"/>
        <v>-245.73335842563733</v>
      </c>
      <c r="BX78" s="69">
        <f t="shared" si="83"/>
        <v>9.9780621572212063</v>
      </c>
      <c r="BY78" s="70">
        <f t="shared" si="84"/>
        <v>1.7082023441370939</v>
      </c>
      <c r="BZ78" s="71">
        <f t="shared" si="85"/>
        <v>-1.2320218763922384</v>
      </c>
      <c r="CA78" s="101">
        <f t="shared" si="103"/>
        <v>0.35476113097172574</v>
      </c>
      <c r="CB78" s="102">
        <f t="shared" si="104"/>
        <v>-0.10536236594085147</v>
      </c>
      <c r="CC78" s="140">
        <f t="shared" si="105"/>
        <v>6.0029610370852526E-3</v>
      </c>
      <c r="CD78" s="251"/>
      <c r="CE78" s="251"/>
      <c r="CF78" s="252"/>
    </row>
    <row r="79" spans="1:84" s="253" customFormat="1" ht="15" customHeight="1" x14ac:dyDescent="0.2">
      <c r="A79" s="235" t="s">
        <v>189</v>
      </c>
      <c r="B79" s="236" t="s">
        <v>190</v>
      </c>
      <c r="C79" s="93">
        <v>1044.934</v>
      </c>
      <c r="D79" s="93">
        <v>618.75800000000004</v>
      </c>
      <c r="E79" s="93">
        <v>1372.797</v>
      </c>
      <c r="F79" s="92">
        <v>924.50400000000002</v>
      </c>
      <c r="G79" s="93">
        <v>637.61099999999999</v>
      </c>
      <c r="H79" s="94">
        <v>1345.8979999999999</v>
      </c>
      <c r="I79" s="154">
        <f t="shared" si="72"/>
        <v>1.0199859127511892</v>
      </c>
      <c r="J79" s="254">
        <f t="shared" si="86"/>
        <v>-0.11027853175094382</v>
      </c>
      <c r="K79" s="155">
        <f t="shared" si="87"/>
        <v>4.9554097741724146E-2</v>
      </c>
      <c r="L79" s="92">
        <v>707.66</v>
      </c>
      <c r="M79" s="93">
        <v>510.81400000000002</v>
      </c>
      <c r="N79" s="93">
        <v>1114.8399999999999</v>
      </c>
      <c r="O79" s="98">
        <f t="shared" si="63"/>
        <v>0.82832428609003061</v>
      </c>
      <c r="P79" s="99">
        <f t="shared" si="88"/>
        <v>6.2876002469840819E-2</v>
      </c>
      <c r="Q79" s="100">
        <f t="shared" si="89"/>
        <v>2.7186915498870756E-2</v>
      </c>
      <c r="R79" s="92">
        <v>144.60500000000005</v>
      </c>
      <c r="S79" s="93">
        <v>94.141999999999967</v>
      </c>
      <c r="T79" s="94">
        <v>160.37199999999999</v>
      </c>
      <c r="U79" s="101">
        <f t="shared" si="73"/>
        <v>0.11915613218832333</v>
      </c>
      <c r="V79" s="102">
        <f t="shared" si="74"/>
        <v>-3.7257469050827663E-2</v>
      </c>
      <c r="W79" s="103">
        <f t="shared" si="90"/>
        <v>-2.8491885176496229E-2</v>
      </c>
      <c r="X79" s="92">
        <v>72.239000000000004</v>
      </c>
      <c r="Y79" s="93">
        <v>32.655000000000001</v>
      </c>
      <c r="Z79" s="94">
        <v>70.686000000000007</v>
      </c>
      <c r="AA79" s="101">
        <f t="shared" si="64"/>
        <v>5.2519581721646079E-2</v>
      </c>
      <c r="AB79" s="102">
        <f t="shared" si="75"/>
        <v>-2.5618533419013136E-2</v>
      </c>
      <c r="AC79" s="103">
        <f t="shared" si="91"/>
        <v>1.3049696776255074E-3</v>
      </c>
      <c r="AD79" s="92">
        <v>145.38900000000001</v>
      </c>
      <c r="AE79" s="93">
        <v>215.75399999999999</v>
      </c>
      <c r="AF79" s="93">
        <v>207.08500000000001</v>
      </c>
      <c r="AG79" s="93">
        <f t="shared" si="92"/>
        <v>61.695999999999998</v>
      </c>
      <c r="AH79" s="94">
        <f t="shared" si="93"/>
        <v>-8.6689999999999827</v>
      </c>
      <c r="AI79" s="92">
        <v>0</v>
      </c>
      <c r="AJ79" s="93">
        <v>0</v>
      </c>
      <c r="AK79" s="93">
        <v>0</v>
      </c>
      <c r="AL79" s="93">
        <f t="shared" si="67"/>
        <v>0</v>
      </c>
      <c r="AM79" s="94">
        <f t="shared" si="68"/>
        <v>0</v>
      </c>
      <c r="AN79" s="101">
        <f t="shared" si="65"/>
        <v>0.15084896018857849</v>
      </c>
      <c r="AO79" s="102">
        <f t="shared" si="76"/>
        <v>1.1711942922416202E-2</v>
      </c>
      <c r="AP79" s="103">
        <f t="shared" si="77"/>
        <v>-0.19783986484479479</v>
      </c>
      <c r="AQ79" s="101">
        <f t="shared" si="78"/>
        <v>0</v>
      </c>
      <c r="AR79" s="102">
        <f t="shared" si="79"/>
        <v>0</v>
      </c>
      <c r="AS79" s="103">
        <f t="shared" si="69"/>
        <v>0</v>
      </c>
      <c r="AT79" s="101">
        <f t="shared" si="66"/>
        <v>0</v>
      </c>
      <c r="AU79" s="102">
        <f t="shared" si="80"/>
        <v>0</v>
      </c>
      <c r="AV79" s="103">
        <f t="shared" si="94"/>
        <v>0</v>
      </c>
      <c r="AW79" s="92">
        <v>683</v>
      </c>
      <c r="AX79" s="93">
        <v>223</v>
      </c>
      <c r="AY79" s="94">
        <v>479</v>
      </c>
      <c r="AZ79" s="92">
        <v>20</v>
      </c>
      <c r="BA79" s="93">
        <v>19</v>
      </c>
      <c r="BB79" s="94">
        <v>19</v>
      </c>
      <c r="BC79" s="92">
        <v>32</v>
      </c>
      <c r="BD79" s="93">
        <v>26</v>
      </c>
      <c r="BE79" s="94">
        <v>27</v>
      </c>
      <c r="BF79" s="92">
        <f t="shared" si="95"/>
        <v>4.2017543859649118</v>
      </c>
      <c r="BG79" s="93">
        <f t="shared" si="96"/>
        <v>-1.4899122807017546</v>
      </c>
      <c r="BH79" s="94">
        <f t="shared" si="97"/>
        <v>0.28947368421052611</v>
      </c>
      <c r="BI79" s="92">
        <f t="shared" si="98"/>
        <v>2.9567901234567899</v>
      </c>
      <c r="BJ79" s="93">
        <f t="shared" si="99"/>
        <v>-0.60050154320987659</v>
      </c>
      <c r="BK79" s="94">
        <f t="shared" si="100"/>
        <v>9.78157644824309E-2</v>
      </c>
      <c r="BL79" s="92">
        <v>55</v>
      </c>
      <c r="BM79" s="93">
        <v>55</v>
      </c>
      <c r="BN79" s="94">
        <v>55</v>
      </c>
      <c r="BO79" s="92">
        <v>3447</v>
      </c>
      <c r="BP79" s="93">
        <v>1149</v>
      </c>
      <c r="BQ79" s="94">
        <v>2525</v>
      </c>
      <c r="BR79" s="92">
        <f t="shared" si="81"/>
        <v>533.02891089108914</v>
      </c>
      <c r="BS79" s="93">
        <f t="shared" si="70"/>
        <v>264.82351489457045</v>
      </c>
      <c r="BT79" s="94">
        <f t="shared" si="101"/>
        <v>-21.897982059302535</v>
      </c>
      <c r="BU79" s="92">
        <f t="shared" si="82"/>
        <v>2809.8079331941544</v>
      </c>
      <c r="BV79" s="93">
        <f t="shared" si="71"/>
        <v>1456.2149610126025</v>
      </c>
      <c r="BW79" s="94">
        <f t="shared" si="102"/>
        <v>-49.43421927221334</v>
      </c>
      <c r="BX79" s="92">
        <f t="shared" si="83"/>
        <v>5.2713987473903963</v>
      </c>
      <c r="BY79" s="93">
        <f t="shared" si="84"/>
        <v>0.22454662440357342</v>
      </c>
      <c r="BZ79" s="94">
        <f t="shared" si="85"/>
        <v>0.11893237967739179</v>
      </c>
      <c r="CA79" s="101">
        <f t="shared" si="103"/>
        <v>0.25364138623807131</v>
      </c>
      <c r="CB79" s="102">
        <f t="shared" si="104"/>
        <v>-9.2616775489703651E-2</v>
      </c>
      <c r="CC79" s="140">
        <f t="shared" si="105"/>
        <v>2.1520174116859192E-2</v>
      </c>
      <c r="CD79" s="251"/>
      <c r="CE79" s="251"/>
      <c r="CF79" s="252"/>
    </row>
    <row r="80" spans="1:84" s="253" customFormat="1" ht="15" customHeight="1" x14ac:dyDescent="0.2">
      <c r="A80" s="235" t="s">
        <v>91</v>
      </c>
      <c r="B80" s="236" t="s">
        <v>191</v>
      </c>
      <c r="C80" s="93">
        <v>3786.1590000000001</v>
      </c>
      <c r="D80" s="93">
        <v>1837.5288</v>
      </c>
      <c r="E80" s="93">
        <v>5908.2068099999997</v>
      </c>
      <c r="F80" s="92">
        <v>3258.9949999999999</v>
      </c>
      <c r="G80" s="93">
        <v>1578.16876</v>
      </c>
      <c r="H80" s="94">
        <v>3764.5999699999998</v>
      </c>
      <c r="I80" s="154">
        <f t="shared" si="72"/>
        <v>1.569411586113358</v>
      </c>
      <c r="J80" s="254">
        <f t="shared" si="86"/>
        <v>0.40765497096052705</v>
      </c>
      <c r="K80" s="155">
        <f t="shared" si="87"/>
        <v>0.40506918714203377</v>
      </c>
      <c r="L80" s="92">
        <v>1014.932</v>
      </c>
      <c r="M80" s="93">
        <v>690.67075999999997</v>
      </c>
      <c r="N80" s="93">
        <v>1440.3519699999999</v>
      </c>
      <c r="O80" s="98">
        <f t="shared" si="63"/>
        <v>0.38260425582482277</v>
      </c>
      <c r="P80" s="99">
        <f t="shared" si="88"/>
        <v>7.117941473117273E-2</v>
      </c>
      <c r="Q80" s="100">
        <f t="shared" si="89"/>
        <v>-5.5036367602547542E-2</v>
      </c>
      <c r="R80" s="92">
        <v>26.992000000000189</v>
      </c>
      <c r="S80" s="93">
        <v>15.980000000000018</v>
      </c>
      <c r="T80" s="94">
        <v>93.235999999999422</v>
      </c>
      <c r="U80" s="101">
        <f t="shared" si="73"/>
        <v>2.4766509255430776E-2</v>
      </c>
      <c r="V80" s="102">
        <f t="shared" si="74"/>
        <v>1.6484201366035366E-2</v>
      </c>
      <c r="W80" s="103">
        <f t="shared" si="90"/>
        <v>1.4640849436895262E-2</v>
      </c>
      <c r="X80" s="92">
        <v>2217.0709999999999</v>
      </c>
      <c r="Y80" s="93">
        <v>871.51800000000003</v>
      </c>
      <c r="Z80" s="94">
        <v>2231.0120000000002</v>
      </c>
      <c r="AA80" s="101">
        <f t="shared" si="64"/>
        <v>0.59262923491974639</v>
      </c>
      <c r="AB80" s="102">
        <f t="shared" si="75"/>
        <v>-8.7663616097208186E-2</v>
      </c>
      <c r="AC80" s="103">
        <f t="shared" si="91"/>
        <v>4.0395518165652233E-2</v>
      </c>
      <c r="AD80" s="92">
        <v>2197.5002799999997</v>
      </c>
      <c r="AE80" s="93">
        <v>2618.8906299999999</v>
      </c>
      <c r="AF80" s="93">
        <v>3183.6077999999998</v>
      </c>
      <c r="AG80" s="93">
        <f t="shared" si="92"/>
        <v>986.10752000000002</v>
      </c>
      <c r="AH80" s="94">
        <f t="shared" si="93"/>
        <v>564.7171699999999</v>
      </c>
      <c r="AI80" s="92">
        <v>739.39599999999996</v>
      </c>
      <c r="AJ80" s="93">
        <v>1057.2570000000001</v>
      </c>
      <c r="AK80" s="93">
        <v>1177.2570000000001</v>
      </c>
      <c r="AL80" s="93">
        <f t="shared" si="67"/>
        <v>437.8610000000001</v>
      </c>
      <c r="AM80" s="94">
        <f t="shared" si="68"/>
        <v>120</v>
      </c>
      <c r="AN80" s="101">
        <f t="shared" si="65"/>
        <v>0.53884501717366251</v>
      </c>
      <c r="AO80" s="102">
        <f t="shared" si="76"/>
        <v>-4.1558573906373963E-2</v>
      </c>
      <c r="AP80" s="103">
        <f t="shared" si="77"/>
        <v>-0.88637924597802242</v>
      </c>
      <c r="AQ80" s="101">
        <f t="shared" si="78"/>
        <v>0.19925792001854453</v>
      </c>
      <c r="AR80" s="102">
        <f t="shared" si="79"/>
        <v>3.9687100302688294E-3</v>
      </c>
      <c r="AS80" s="103">
        <f t="shared" si="69"/>
        <v>-0.37611102113764311</v>
      </c>
      <c r="AT80" s="101">
        <f t="shared" si="66"/>
        <v>0.31271768830195262</v>
      </c>
      <c r="AU80" s="102">
        <f t="shared" si="80"/>
        <v>8.5839156730103033E-2</v>
      </c>
      <c r="AV80" s="103">
        <f t="shared" si="94"/>
        <v>-0.35720876493743353</v>
      </c>
      <c r="AW80" s="92">
        <v>3019</v>
      </c>
      <c r="AX80" s="93">
        <v>1577</v>
      </c>
      <c r="AY80" s="94">
        <v>3117</v>
      </c>
      <c r="AZ80" s="92">
        <v>31</v>
      </c>
      <c r="BA80" s="93">
        <v>30</v>
      </c>
      <c r="BB80" s="94">
        <v>30</v>
      </c>
      <c r="BC80" s="92">
        <v>53</v>
      </c>
      <c r="BD80" s="93">
        <v>46</v>
      </c>
      <c r="BE80" s="94">
        <v>48</v>
      </c>
      <c r="BF80" s="92">
        <f t="shared" si="95"/>
        <v>17.316666666666666</v>
      </c>
      <c r="BG80" s="93">
        <f t="shared" si="96"/>
        <v>1.0854838709677423</v>
      </c>
      <c r="BH80" s="94">
        <f t="shared" si="97"/>
        <v>-0.20555555555555571</v>
      </c>
      <c r="BI80" s="92">
        <f t="shared" si="98"/>
        <v>10.822916666666666</v>
      </c>
      <c r="BJ80" s="93">
        <f t="shared" si="99"/>
        <v>1.3292059748427665</v>
      </c>
      <c r="BK80" s="94">
        <f t="shared" si="100"/>
        <v>-0.60461956521739069</v>
      </c>
      <c r="BL80" s="92">
        <v>108</v>
      </c>
      <c r="BM80" s="93">
        <v>109</v>
      </c>
      <c r="BN80" s="94">
        <v>108</v>
      </c>
      <c r="BO80" s="92">
        <v>8322</v>
      </c>
      <c r="BP80" s="93">
        <v>4392</v>
      </c>
      <c r="BQ80" s="94">
        <v>8929</v>
      </c>
      <c r="BR80" s="92">
        <f t="shared" si="81"/>
        <v>421.6149591219621</v>
      </c>
      <c r="BS80" s="93">
        <f t="shared" si="70"/>
        <v>30.002966812421107</v>
      </c>
      <c r="BT80" s="94">
        <f t="shared" si="101"/>
        <v>62.28691722760874</v>
      </c>
      <c r="BU80" s="92">
        <f t="shared" si="82"/>
        <v>1207.7638658966955</v>
      </c>
      <c r="BV80" s="93">
        <f t="shared" si="71"/>
        <v>128.26900004707636</v>
      </c>
      <c r="BW80" s="94">
        <f t="shared" si="102"/>
        <v>207.02273717126752</v>
      </c>
      <c r="BX80" s="92">
        <f t="shared" si="83"/>
        <v>2.8646134103304459</v>
      </c>
      <c r="BY80" s="93">
        <f t="shared" si="84"/>
        <v>0.1080715090386275</v>
      </c>
      <c r="BZ80" s="94">
        <f t="shared" si="85"/>
        <v>7.9578533982950894E-2</v>
      </c>
      <c r="CA80" s="101">
        <f t="shared" si="103"/>
        <v>0.4567730714139554</v>
      </c>
      <c r="CB80" s="102">
        <f t="shared" si="104"/>
        <v>3.1051770002046231E-2</v>
      </c>
      <c r="CC80" s="140">
        <f t="shared" si="105"/>
        <v>9.0666493956068073E-3</v>
      </c>
      <c r="CD80" s="251"/>
      <c r="CE80" s="251"/>
      <c r="CF80" s="252"/>
    </row>
    <row r="81" spans="1:84" s="253" customFormat="1" ht="15" customHeight="1" x14ac:dyDescent="0.2">
      <c r="A81" s="235" t="s">
        <v>91</v>
      </c>
      <c r="B81" s="236" t="s">
        <v>192</v>
      </c>
      <c r="C81" s="93">
        <v>819.00023999999996</v>
      </c>
      <c r="D81" s="93">
        <v>499.46996000000001</v>
      </c>
      <c r="E81" s="93">
        <v>998.32789999999989</v>
      </c>
      <c r="F81" s="92">
        <v>715.22116000000005</v>
      </c>
      <c r="G81" s="93">
        <v>504.41146999999995</v>
      </c>
      <c r="H81" s="94">
        <v>957.04529000000002</v>
      </c>
      <c r="I81" s="154">
        <f t="shared" si="72"/>
        <v>1.0431354821254069</v>
      </c>
      <c r="J81" s="254">
        <f t="shared" si="86"/>
        <v>-0.10196520253554464</v>
      </c>
      <c r="K81" s="155">
        <f t="shared" si="87"/>
        <v>5.2932067440962682E-2</v>
      </c>
      <c r="L81" s="92">
        <v>545.12679000000003</v>
      </c>
      <c r="M81" s="93">
        <v>383.69236000000001</v>
      </c>
      <c r="N81" s="93">
        <v>718.94760999999994</v>
      </c>
      <c r="O81" s="98">
        <f t="shared" si="63"/>
        <v>0.75121586983621214</v>
      </c>
      <c r="P81" s="99">
        <f t="shared" si="88"/>
        <v>-1.0963467810901073E-2</v>
      </c>
      <c r="Q81" s="100">
        <f t="shared" si="89"/>
        <v>-9.4574748837246148E-3</v>
      </c>
      <c r="R81" s="92">
        <v>115.99702000000002</v>
      </c>
      <c r="S81" s="93">
        <v>66.163339999999948</v>
      </c>
      <c r="T81" s="94">
        <v>133.41048000000009</v>
      </c>
      <c r="U81" s="101">
        <f t="shared" si="73"/>
        <v>0.13939829326154471</v>
      </c>
      <c r="V81" s="102">
        <f t="shared" si="74"/>
        <v>-2.2785135427841385E-2</v>
      </c>
      <c r="W81" s="103">
        <f t="shared" si="90"/>
        <v>8.2289128348863871E-3</v>
      </c>
      <c r="X81" s="92">
        <v>54.097349999999999</v>
      </c>
      <c r="Y81" s="93">
        <v>54.555769999999995</v>
      </c>
      <c r="Z81" s="94">
        <v>104.68719999999999</v>
      </c>
      <c r="AA81" s="101">
        <f t="shared" si="64"/>
        <v>0.10938583690224314</v>
      </c>
      <c r="AB81" s="102">
        <f t="shared" si="75"/>
        <v>3.3748603238742472E-2</v>
      </c>
      <c r="AC81" s="103">
        <f t="shared" si="91"/>
        <v>1.2285620488382415E-3</v>
      </c>
      <c r="AD81" s="92">
        <v>125.58417999999999</v>
      </c>
      <c r="AE81" s="93">
        <v>221.39419000000004</v>
      </c>
      <c r="AF81" s="93">
        <v>167.49038000000002</v>
      </c>
      <c r="AG81" s="93">
        <f t="shared" si="92"/>
        <v>41.906200000000027</v>
      </c>
      <c r="AH81" s="94">
        <f t="shared" si="93"/>
        <v>-53.903810000000021</v>
      </c>
      <c r="AI81" s="92">
        <v>0</v>
      </c>
      <c r="AJ81" s="93">
        <v>0</v>
      </c>
      <c r="AK81" s="93">
        <v>0</v>
      </c>
      <c r="AL81" s="93">
        <f t="shared" si="67"/>
        <v>0</v>
      </c>
      <c r="AM81" s="94">
        <f t="shared" si="68"/>
        <v>0</v>
      </c>
      <c r="AN81" s="101">
        <f t="shared" si="65"/>
        <v>0.16777090973817324</v>
      </c>
      <c r="AO81" s="102">
        <f t="shared" si="76"/>
        <v>1.4432517554063495E-2</v>
      </c>
      <c r="AP81" s="103">
        <f t="shared" si="77"/>
        <v>-0.27548735948786796</v>
      </c>
      <c r="AQ81" s="101">
        <f t="shared" si="78"/>
        <v>0</v>
      </c>
      <c r="AR81" s="102">
        <f t="shared" si="79"/>
        <v>0</v>
      </c>
      <c r="AS81" s="103">
        <f t="shared" si="69"/>
        <v>0</v>
      </c>
      <c r="AT81" s="101">
        <f t="shared" si="66"/>
        <v>0</v>
      </c>
      <c r="AU81" s="102">
        <f t="shared" si="80"/>
        <v>0</v>
      </c>
      <c r="AV81" s="103">
        <f t="shared" si="94"/>
        <v>0</v>
      </c>
      <c r="AW81" s="92">
        <v>830</v>
      </c>
      <c r="AX81" s="93">
        <v>288</v>
      </c>
      <c r="AY81" s="94">
        <v>553</v>
      </c>
      <c r="AZ81" s="92">
        <v>6.5</v>
      </c>
      <c r="BA81" s="93">
        <v>6.5</v>
      </c>
      <c r="BB81" s="94">
        <v>6.5</v>
      </c>
      <c r="BC81" s="92">
        <v>12</v>
      </c>
      <c r="BD81" s="93">
        <v>13</v>
      </c>
      <c r="BE81" s="94">
        <v>13</v>
      </c>
      <c r="BF81" s="92">
        <f t="shared" si="95"/>
        <v>14.179487179487181</v>
      </c>
      <c r="BG81" s="93">
        <f t="shared" si="96"/>
        <v>-7.1025641025641004</v>
      </c>
      <c r="BH81" s="94">
        <f t="shared" si="97"/>
        <v>-0.58974358974358765</v>
      </c>
      <c r="BI81" s="92">
        <f t="shared" si="98"/>
        <v>7.0897435897435903</v>
      </c>
      <c r="BJ81" s="93">
        <f t="shared" si="99"/>
        <v>-4.4380341880341883</v>
      </c>
      <c r="BK81" s="94">
        <f t="shared" si="100"/>
        <v>-0.29487179487179382</v>
      </c>
      <c r="BL81" s="92">
        <v>45</v>
      </c>
      <c r="BM81" s="93">
        <v>45</v>
      </c>
      <c r="BN81" s="94">
        <v>45</v>
      </c>
      <c r="BO81" s="92">
        <v>7494</v>
      </c>
      <c r="BP81" s="93">
        <v>2690</v>
      </c>
      <c r="BQ81" s="94">
        <v>4977</v>
      </c>
      <c r="BR81" s="92">
        <f t="shared" si="81"/>
        <v>192.29360859955798</v>
      </c>
      <c r="BS81" s="93">
        <f t="shared" si="70"/>
        <v>96.854435928087469</v>
      </c>
      <c r="BT81" s="94">
        <f t="shared" si="101"/>
        <v>4.7800509787401495</v>
      </c>
      <c r="BU81" s="92">
        <f t="shared" si="82"/>
        <v>1730.6424773960218</v>
      </c>
      <c r="BV81" s="93">
        <f t="shared" si="71"/>
        <v>868.93023643216634</v>
      </c>
      <c r="BW81" s="94">
        <f t="shared" si="102"/>
        <v>-20.786237881755824</v>
      </c>
      <c r="BX81" s="92">
        <f t="shared" si="83"/>
        <v>9</v>
      </c>
      <c r="BY81" s="93">
        <f t="shared" si="84"/>
        <v>-2.8915662650602414E-2</v>
      </c>
      <c r="BZ81" s="94">
        <f t="shared" si="85"/>
        <v>-0.34027777777777857</v>
      </c>
      <c r="CA81" s="101">
        <f t="shared" si="103"/>
        <v>0.61104972375690603</v>
      </c>
      <c r="CB81" s="102">
        <f t="shared" si="104"/>
        <v>-0.30902394106814002</v>
      </c>
      <c r="CC81" s="140">
        <f t="shared" si="105"/>
        <v>-5.31478071072915E-2</v>
      </c>
      <c r="CD81" s="251"/>
      <c r="CE81" s="251"/>
      <c r="CF81" s="252"/>
    </row>
    <row r="82" spans="1:84" s="253" customFormat="1" ht="15" customHeight="1" x14ac:dyDescent="0.2">
      <c r="A82" s="235" t="s">
        <v>95</v>
      </c>
      <c r="B82" s="236" t="s">
        <v>193</v>
      </c>
      <c r="C82" s="93">
        <v>1030.1488899999999</v>
      </c>
      <c r="D82" s="93">
        <v>818.28830000000005</v>
      </c>
      <c r="E82" s="93">
        <v>1506.2715799999999</v>
      </c>
      <c r="F82" s="92">
        <v>1001.8692</v>
      </c>
      <c r="G82" s="93">
        <v>792.12199999999996</v>
      </c>
      <c r="H82" s="94">
        <v>1495.9262699999999</v>
      </c>
      <c r="I82" s="154">
        <f t="shared" si="72"/>
        <v>1.0069156550075158</v>
      </c>
      <c r="J82" s="254">
        <f t="shared" si="86"/>
        <v>-2.1311273218244553E-2</v>
      </c>
      <c r="K82" s="155">
        <f t="shared" si="87"/>
        <v>-2.6117514125521879E-2</v>
      </c>
      <c r="L82" s="92">
        <v>548.51912000000004</v>
      </c>
      <c r="M82" s="93">
        <v>503.55500000000001</v>
      </c>
      <c r="N82" s="93">
        <v>995.35742000000005</v>
      </c>
      <c r="O82" s="98">
        <f t="shared" si="63"/>
        <v>0.66537866201119666</v>
      </c>
      <c r="P82" s="99">
        <f t="shared" si="88"/>
        <v>0.11788292105020093</v>
      </c>
      <c r="Q82" s="100">
        <f t="shared" si="89"/>
        <v>2.9674818411347115E-2</v>
      </c>
      <c r="R82" s="92">
        <v>341.91385999999994</v>
      </c>
      <c r="S82" s="93">
        <v>182.11799999999994</v>
      </c>
      <c r="T82" s="94">
        <v>335.44284999999991</v>
      </c>
      <c r="U82" s="101">
        <f t="shared" si="73"/>
        <v>0.22423755550465727</v>
      </c>
      <c r="V82" s="102">
        <f t="shared" si="74"/>
        <v>-0.11703839149521053</v>
      </c>
      <c r="W82" s="103">
        <f t="shared" si="90"/>
        <v>-5.6739985236362867E-3</v>
      </c>
      <c r="X82" s="92">
        <v>111.43622000000001</v>
      </c>
      <c r="Y82" s="93">
        <v>106.449</v>
      </c>
      <c r="Z82" s="94">
        <v>165.126</v>
      </c>
      <c r="AA82" s="101">
        <f t="shared" si="64"/>
        <v>0.1103837824841461</v>
      </c>
      <c r="AB82" s="102">
        <f t="shared" si="75"/>
        <v>-8.4452955499035587E-4</v>
      </c>
      <c r="AC82" s="103">
        <f t="shared" si="91"/>
        <v>-2.4000819887710773E-2</v>
      </c>
      <c r="AD82" s="92">
        <v>190.09768999999997</v>
      </c>
      <c r="AE82" s="93">
        <v>410.04435999999998</v>
      </c>
      <c r="AF82" s="93">
        <v>391.29399999999998</v>
      </c>
      <c r="AG82" s="93">
        <f t="shared" si="92"/>
        <v>201.19631000000001</v>
      </c>
      <c r="AH82" s="94">
        <f t="shared" si="93"/>
        <v>-18.750360000000001</v>
      </c>
      <c r="AI82" s="92">
        <v>0</v>
      </c>
      <c r="AJ82" s="93">
        <v>0</v>
      </c>
      <c r="AK82" s="93">
        <v>0</v>
      </c>
      <c r="AL82" s="93">
        <f t="shared" si="67"/>
        <v>0</v>
      </c>
      <c r="AM82" s="94">
        <f t="shared" si="68"/>
        <v>0</v>
      </c>
      <c r="AN82" s="101">
        <f t="shared" si="65"/>
        <v>0.25977652715189647</v>
      </c>
      <c r="AO82" s="102">
        <f t="shared" si="76"/>
        <v>7.5242338118309327E-2</v>
      </c>
      <c r="AP82" s="103">
        <f t="shared" si="77"/>
        <v>-0.24132358634111073</v>
      </c>
      <c r="AQ82" s="101">
        <f t="shared" si="78"/>
        <v>0</v>
      </c>
      <c r="AR82" s="102">
        <f t="shared" si="79"/>
        <v>0</v>
      </c>
      <c r="AS82" s="103">
        <f t="shared" si="69"/>
        <v>0</v>
      </c>
      <c r="AT82" s="101">
        <f t="shared" si="66"/>
        <v>0</v>
      </c>
      <c r="AU82" s="102">
        <f t="shared" si="80"/>
        <v>0</v>
      </c>
      <c r="AV82" s="103">
        <f t="shared" si="94"/>
        <v>0</v>
      </c>
      <c r="AW82" s="92">
        <v>1068</v>
      </c>
      <c r="AX82" s="93">
        <v>532</v>
      </c>
      <c r="AY82" s="94">
        <v>938</v>
      </c>
      <c r="AZ82" s="92">
        <v>13</v>
      </c>
      <c r="BA82" s="93">
        <v>13</v>
      </c>
      <c r="BB82" s="94">
        <v>14</v>
      </c>
      <c r="BC82" s="92">
        <v>28</v>
      </c>
      <c r="BD82" s="93">
        <v>25</v>
      </c>
      <c r="BE82" s="94">
        <v>24</v>
      </c>
      <c r="BF82" s="92">
        <f t="shared" si="95"/>
        <v>11.166666666666666</v>
      </c>
      <c r="BG82" s="93">
        <f t="shared" si="96"/>
        <v>-2.5256410256410273</v>
      </c>
      <c r="BH82" s="94">
        <f t="shared" si="97"/>
        <v>-2.4743589743589745</v>
      </c>
      <c r="BI82" s="92">
        <f t="shared" si="98"/>
        <v>6.5138888888888893</v>
      </c>
      <c r="BJ82" s="93">
        <f t="shared" si="99"/>
        <v>0.15674603174603163</v>
      </c>
      <c r="BK82" s="94">
        <f t="shared" si="100"/>
        <v>-0.57944444444444443</v>
      </c>
      <c r="BL82" s="92">
        <v>82</v>
      </c>
      <c r="BM82" s="93">
        <v>75</v>
      </c>
      <c r="BN82" s="94">
        <v>73</v>
      </c>
      <c r="BO82" s="92">
        <v>10420</v>
      </c>
      <c r="BP82" s="93">
        <v>4906</v>
      </c>
      <c r="BQ82" s="94">
        <v>9410</v>
      </c>
      <c r="BR82" s="92">
        <f t="shared" si="81"/>
        <v>158.97197343251861</v>
      </c>
      <c r="BS82" s="93">
        <f t="shared" si="70"/>
        <v>62.823297808718223</v>
      </c>
      <c r="BT82" s="94">
        <f t="shared" si="101"/>
        <v>-2.4878716551291689</v>
      </c>
      <c r="BU82" s="92">
        <f t="shared" si="82"/>
        <v>1594.8041257995735</v>
      </c>
      <c r="BV82" s="93">
        <f t="shared" si="71"/>
        <v>656.72435051867467</v>
      </c>
      <c r="BW82" s="94">
        <f t="shared" si="102"/>
        <v>105.85299798002461</v>
      </c>
      <c r="BX82" s="92">
        <f t="shared" si="83"/>
        <v>10.031982942430703</v>
      </c>
      <c r="BY82" s="93">
        <f t="shared" si="84"/>
        <v>0.27542863531459894</v>
      </c>
      <c r="BZ82" s="94">
        <f t="shared" si="85"/>
        <v>0.81017843115250798</v>
      </c>
      <c r="CA82" s="101">
        <f t="shared" si="103"/>
        <v>0.71217740104442595</v>
      </c>
      <c r="CB82" s="102">
        <f t="shared" si="104"/>
        <v>1.0115684294661698E-2</v>
      </c>
      <c r="CC82" s="140">
        <f t="shared" si="105"/>
        <v>-1.4637413770388741E-2</v>
      </c>
      <c r="CD82" s="251"/>
      <c r="CE82" s="251"/>
      <c r="CF82" s="252"/>
    </row>
    <row r="83" spans="1:84" s="227" customFormat="1" ht="15" customHeight="1" x14ac:dyDescent="0.2">
      <c r="A83" s="256" t="s">
        <v>100</v>
      </c>
      <c r="B83" s="257" t="s">
        <v>194</v>
      </c>
      <c r="C83" s="70">
        <v>2953.7164099999995</v>
      </c>
      <c r="D83" s="70">
        <v>1947.6525800000002</v>
      </c>
      <c r="E83" s="93">
        <v>3963.3598099999999</v>
      </c>
      <c r="F83" s="69">
        <v>3003.80683</v>
      </c>
      <c r="G83" s="70">
        <v>1843.97291</v>
      </c>
      <c r="H83" s="94">
        <v>3856.2050099999997</v>
      </c>
      <c r="I83" s="152">
        <f t="shared" si="72"/>
        <v>1.0277876305129328</v>
      </c>
      <c r="J83" s="258">
        <f t="shared" si="86"/>
        <v>4.4463276729504009E-2</v>
      </c>
      <c r="K83" s="153">
        <f t="shared" si="87"/>
        <v>-2.8438613071090524E-2</v>
      </c>
      <c r="L83" s="69">
        <v>2311.0038599999998</v>
      </c>
      <c r="M83" s="70">
        <v>1400.3052</v>
      </c>
      <c r="N83" s="70">
        <v>2967.8382200000001</v>
      </c>
      <c r="O83" s="75">
        <f t="shared" si="63"/>
        <v>0.76962666982272299</v>
      </c>
      <c r="P83" s="76">
        <f t="shared" si="88"/>
        <v>2.6832196917614404E-4</v>
      </c>
      <c r="Q83" s="77">
        <f t="shared" si="89"/>
        <v>1.0230914925217438E-2</v>
      </c>
      <c r="R83" s="69">
        <v>492.70018000000016</v>
      </c>
      <c r="S83" s="93">
        <v>334.49810999999994</v>
      </c>
      <c r="T83" s="94">
        <v>651.9871399999995</v>
      </c>
      <c r="U83" s="78">
        <f t="shared" si="73"/>
        <v>0.16907481275223996</v>
      </c>
      <c r="V83" s="79">
        <f t="shared" si="74"/>
        <v>5.0495581722042049E-3</v>
      </c>
      <c r="W83" s="80">
        <f t="shared" si="90"/>
        <v>-1.2325959561709038E-2</v>
      </c>
      <c r="X83" s="69">
        <v>200.10279</v>
      </c>
      <c r="Y83" s="70">
        <v>109.1696</v>
      </c>
      <c r="Z83" s="71">
        <v>236.37965000000003</v>
      </c>
      <c r="AA83" s="78">
        <f t="shared" si="64"/>
        <v>6.1298517425037016E-2</v>
      </c>
      <c r="AB83" s="79">
        <f t="shared" si="75"/>
        <v>-5.3178801413803906E-3</v>
      </c>
      <c r="AC83" s="80">
        <f t="shared" si="91"/>
        <v>2.0950446364915443E-3</v>
      </c>
      <c r="AD83" s="69">
        <v>3002.2481200000002</v>
      </c>
      <c r="AE83" s="70">
        <v>3033.8490899999997</v>
      </c>
      <c r="AF83" s="70">
        <v>1676.8404900000003</v>
      </c>
      <c r="AG83" s="70">
        <f t="shared" si="92"/>
        <v>-1325.4076299999999</v>
      </c>
      <c r="AH83" s="71">
        <f t="shared" si="93"/>
        <v>-1357.0085999999994</v>
      </c>
      <c r="AI83" s="69">
        <v>67.916110000000003</v>
      </c>
      <c r="AJ83" s="70">
        <v>0</v>
      </c>
      <c r="AK83" s="70">
        <v>0</v>
      </c>
      <c r="AL83" s="70">
        <f t="shared" si="67"/>
        <v>-67.916110000000003</v>
      </c>
      <c r="AM83" s="71">
        <f t="shared" si="68"/>
        <v>0</v>
      </c>
      <c r="AN83" s="78">
        <f t="shared" si="65"/>
        <v>0.42308560675443702</v>
      </c>
      <c r="AO83" s="79">
        <f t="shared" si="76"/>
        <v>-0.59334512093346592</v>
      </c>
      <c r="AP83" s="80">
        <f t="shared" si="77"/>
        <v>-1.134609600878538</v>
      </c>
      <c r="AQ83" s="78">
        <f t="shared" si="78"/>
        <v>0</v>
      </c>
      <c r="AR83" s="79">
        <f t="shared" si="79"/>
        <v>-2.2993443029962382E-2</v>
      </c>
      <c r="AS83" s="80">
        <f t="shared" si="69"/>
        <v>0</v>
      </c>
      <c r="AT83" s="78">
        <f t="shared" si="66"/>
        <v>0</v>
      </c>
      <c r="AU83" s="79">
        <f t="shared" si="80"/>
        <v>-2.2610012508693843E-2</v>
      </c>
      <c r="AV83" s="80">
        <f t="shared" si="94"/>
        <v>0</v>
      </c>
      <c r="AW83" s="69">
        <v>2965</v>
      </c>
      <c r="AX83" s="70">
        <v>1568</v>
      </c>
      <c r="AY83" s="71">
        <v>3013</v>
      </c>
      <c r="AZ83" s="69">
        <v>40.473333333333336</v>
      </c>
      <c r="BA83" s="70">
        <v>40.17</v>
      </c>
      <c r="BB83" s="71">
        <v>41.486666666666672</v>
      </c>
      <c r="BC83" s="69">
        <v>130.995</v>
      </c>
      <c r="BD83" s="70">
        <v>133.86000000000001</v>
      </c>
      <c r="BE83" s="71">
        <v>135.27499999999998</v>
      </c>
      <c r="BF83" s="92">
        <f t="shared" si="95"/>
        <v>12.10429053511168</v>
      </c>
      <c r="BG83" s="93">
        <f t="shared" si="96"/>
        <v>-0.10539485444522967</v>
      </c>
      <c r="BH83" s="94">
        <f t="shared" si="97"/>
        <v>-0.90707781606249682</v>
      </c>
      <c r="BI83" s="92">
        <f t="shared" si="98"/>
        <v>3.7121912154253689</v>
      </c>
      <c r="BJ83" s="93">
        <f t="shared" si="99"/>
        <v>-6.0217400679571487E-2</v>
      </c>
      <c r="BK83" s="94">
        <f t="shared" si="100"/>
        <v>-0.19238570573604319</v>
      </c>
      <c r="BL83" s="69">
        <v>140</v>
      </c>
      <c r="BM83" s="70">
        <v>140</v>
      </c>
      <c r="BN83" s="71">
        <v>140</v>
      </c>
      <c r="BO83" s="69">
        <v>12456</v>
      </c>
      <c r="BP83" s="70">
        <v>6632</v>
      </c>
      <c r="BQ83" s="71">
        <v>13390</v>
      </c>
      <c r="BR83" s="69">
        <f t="shared" si="81"/>
        <v>287.99141224794619</v>
      </c>
      <c r="BS83" s="70">
        <f t="shared" si="70"/>
        <v>46.838005857451634</v>
      </c>
      <c r="BT83" s="71">
        <f t="shared" si="101"/>
        <v>9.9496586291283506</v>
      </c>
      <c r="BU83" s="69">
        <f t="shared" si="82"/>
        <v>1279.8556289412545</v>
      </c>
      <c r="BV83" s="70">
        <f t="shared" si="71"/>
        <v>266.76732202725782</v>
      </c>
      <c r="BW83" s="71">
        <f t="shared" si="102"/>
        <v>103.85249756370354</v>
      </c>
      <c r="BX83" s="69">
        <f t="shared" si="83"/>
        <v>4.44407567208762</v>
      </c>
      <c r="BY83" s="70">
        <f t="shared" si="84"/>
        <v>0.24306386770313448</v>
      </c>
      <c r="BZ83" s="71">
        <f t="shared" si="85"/>
        <v>0.21448383535292592</v>
      </c>
      <c r="CA83" s="101">
        <f t="shared" si="103"/>
        <v>0.5284135753749013</v>
      </c>
      <c r="CB83" s="102">
        <f t="shared" si="104"/>
        <v>3.6858721389108062E-2</v>
      </c>
      <c r="CC83" s="140">
        <f t="shared" si="105"/>
        <v>2.0643690256949565E-3</v>
      </c>
      <c r="CD83" s="251"/>
      <c r="CE83" s="251"/>
      <c r="CF83" s="252"/>
    </row>
    <row r="84" spans="1:84" s="253" customFormat="1" ht="15" customHeight="1" x14ac:dyDescent="0.2">
      <c r="A84" s="235" t="s">
        <v>100</v>
      </c>
      <c r="B84" s="236" t="s">
        <v>195</v>
      </c>
      <c r="C84" s="93">
        <v>101.71342999999999</v>
      </c>
      <c r="D84" s="93">
        <v>66.109189999999998</v>
      </c>
      <c r="E84" s="93">
        <v>153.00346999999999</v>
      </c>
      <c r="F84" s="92">
        <v>363.64239000000003</v>
      </c>
      <c r="G84" s="93">
        <v>201.14289000000002</v>
      </c>
      <c r="H84" s="94">
        <v>385.55132000000003</v>
      </c>
      <c r="I84" s="154">
        <f t="shared" si="72"/>
        <v>0.39684333073999067</v>
      </c>
      <c r="J84" s="254">
        <f t="shared" si="86"/>
        <v>0.11713603368917108</v>
      </c>
      <c r="K84" s="155">
        <f t="shared" si="87"/>
        <v>6.8175536417258265E-2</v>
      </c>
      <c r="L84" s="92">
        <v>242.45699999999999</v>
      </c>
      <c r="M84" s="93">
        <v>130.61490000000001</v>
      </c>
      <c r="N84" s="93">
        <v>256.42009000000002</v>
      </c>
      <c r="O84" s="98">
        <f t="shared" si="63"/>
        <v>0.66507382207899068</v>
      </c>
      <c r="P84" s="99">
        <f t="shared" si="88"/>
        <v>-1.6718782778900598E-3</v>
      </c>
      <c r="Q84" s="100">
        <f t="shared" si="89"/>
        <v>1.5710078722215859E-2</v>
      </c>
      <c r="R84" s="92">
        <v>117.30320000000005</v>
      </c>
      <c r="S84" s="93">
        <v>67.18310000000001</v>
      </c>
      <c r="T84" s="94">
        <v>121.21703000000002</v>
      </c>
      <c r="U84" s="101">
        <f t="shared" si="73"/>
        <v>0.31439920890427769</v>
      </c>
      <c r="V84" s="102">
        <f t="shared" si="74"/>
        <v>-8.1792451642923591E-3</v>
      </c>
      <c r="W84" s="103">
        <f t="shared" si="90"/>
        <v>-1.9607625739492207E-2</v>
      </c>
      <c r="X84" s="92">
        <v>3.8821900000000005</v>
      </c>
      <c r="Y84" s="93">
        <v>3.3448899999999999</v>
      </c>
      <c r="Z84" s="94">
        <v>7.914200000000001</v>
      </c>
      <c r="AA84" s="101">
        <f t="shared" si="64"/>
        <v>2.0526969016731678E-2</v>
      </c>
      <c r="AB84" s="102">
        <f t="shared" si="75"/>
        <v>9.8511234421824623E-3</v>
      </c>
      <c r="AC84" s="103">
        <f t="shared" si="91"/>
        <v>3.8975470172764662E-3</v>
      </c>
      <c r="AD84" s="92">
        <v>886.26972000000001</v>
      </c>
      <c r="AE84" s="93">
        <v>1175.56168</v>
      </c>
      <c r="AF84" s="93">
        <v>1270.12201</v>
      </c>
      <c r="AG84" s="93">
        <f t="shared" si="92"/>
        <v>383.85229000000004</v>
      </c>
      <c r="AH84" s="94">
        <f t="shared" si="93"/>
        <v>94.560330000000022</v>
      </c>
      <c r="AI84" s="92">
        <v>30.824000000000002</v>
      </c>
      <c r="AJ84" s="93">
        <v>913.73694999999998</v>
      </c>
      <c r="AK84" s="93">
        <v>907.20100000000002</v>
      </c>
      <c r="AL84" s="93">
        <f t="shared" si="67"/>
        <v>876.37700000000007</v>
      </c>
      <c r="AM84" s="94">
        <f t="shared" si="68"/>
        <v>-6.5359499999999571</v>
      </c>
      <c r="AN84" s="101">
        <f t="shared" si="65"/>
        <v>8.3012627752821562</v>
      </c>
      <c r="AO84" s="102">
        <f t="shared" si="76"/>
        <v>-0.41213642873642975</v>
      </c>
      <c r="AP84" s="103">
        <f t="shared" si="77"/>
        <v>-9.4808591959596651</v>
      </c>
      <c r="AQ84" s="101">
        <f t="shared" si="78"/>
        <v>5.9292838260465599</v>
      </c>
      <c r="AR84" s="102">
        <f t="shared" si="79"/>
        <v>5.6262363327116089</v>
      </c>
      <c r="AS84" s="103">
        <f t="shared" si="69"/>
        <v>-7.8923489908129421</v>
      </c>
      <c r="AT84" s="101">
        <f t="shared" si="66"/>
        <v>2.3529967424310723</v>
      </c>
      <c r="AU84" s="102">
        <f t="shared" si="80"/>
        <v>2.268232147192327</v>
      </c>
      <c r="AV84" s="103">
        <f t="shared" si="94"/>
        <v>-2.1897288294248352</v>
      </c>
      <c r="AW84" s="92">
        <v>49</v>
      </c>
      <c r="AX84" s="93">
        <v>25</v>
      </c>
      <c r="AY84" s="94">
        <v>34</v>
      </c>
      <c r="AZ84" s="92">
        <v>3.5</v>
      </c>
      <c r="BA84" s="93">
        <v>4</v>
      </c>
      <c r="BB84" s="94">
        <v>3.5</v>
      </c>
      <c r="BC84" s="92">
        <v>11.5</v>
      </c>
      <c r="BD84" s="93">
        <v>12</v>
      </c>
      <c r="BE84" s="94">
        <v>10.5</v>
      </c>
      <c r="BF84" s="92">
        <f t="shared" si="95"/>
        <v>1.6190476190476188</v>
      </c>
      <c r="BG84" s="93">
        <f t="shared" si="96"/>
        <v>-0.71428571428571463</v>
      </c>
      <c r="BH84" s="94">
        <f t="shared" si="97"/>
        <v>-0.46428571428571463</v>
      </c>
      <c r="BI84" s="92">
        <f t="shared" si="98"/>
        <v>0.53968253968253965</v>
      </c>
      <c r="BJ84" s="93">
        <f t="shared" si="99"/>
        <v>-0.17046238785369228</v>
      </c>
      <c r="BK84" s="94">
        <f t="shared" si="100"/>
        <v>-0.15476190476190488</v>
      </c>
      <c r="BL84" s="92">
        <v>30</v>
      </c>
      <c r="BM84" s="93">
        <v>30</v>
      </c>
      <c r="BN84" s="94">
        <v>30</v>
      </c>
      <c r="BO84" s="92">
        <v>2782</v>
      </c>
      <c r="BP84" s="93">
        <v>1031</v>
      </c>
      <c r="BQ84" s="94">
        <v>1607</v>
      </c>
      <c r="BR84" s="92">
        <f t="shared" si="81"/>
        <v>239.9199253266957</v>
      </c>
      <c r="BS84" s="93">
        <f t="shared" si="70"/>
        <v>109.20734804416514</v>
      </c>
      <c r="BT84" s="94">
        <f t="shared" si="101"/>
        <v>44.824978672961464</v>
      </c>
      <c r="BU84" s="92">
        <f>H84*1000/AY84</f>
        <v>11339.744705882353</v>
      </c>
      <c r="BV84" s="93">
        <f t="shared" si="71"/>
        <v>3918.4714405762297</v>
      </c>
      <c r="BW84" s="94">
        <f t="shared" si="102"/>
        <v>3294.0291058823523</v>
      </c>
      <c r="BX84" s="92">
        <f t="shared" si="83"/>
        <v>47.264705882352942</v>
      </c>
      <c r="BY84" s="93">
        <f t="shared" si="84"/>
        <v>-9.5108043217286919</v>
      </c>
      <c r="BZ84" s="94">
        <f t="shared" si="85"/>
        <v>6.02470588235294</v>
      </c>
      <c r="CA84" s="101">
        <f t="shared" si="103"/>
        <v>0.29594843462246778</v>
      </c>
      <c r="CB84" s="102">
        <f t="shared" si="104"/>
        <v>-0.21639042357274396</v>
      </c>
      <c r="CC84" s="140">
        <f t="shared" si="105"/>
        <v>-8.5903417229384049E-2</v>
      </c>
      <c r="CD84" s="251"/>
      <c r="CE84" s="251"/>
      <c r="CF84" s="252"/>
    </row>
    <row r="85" spans="1:84" s="253" customFormat="1" ht="15" customHeight="1" x14ac:dyDescent="0.2">
      <c r="A85" s="235" t="s">
        <v>100</v>
      </c>
      <c r="B85" s="236" t="s">
        <v>196</v>
      </c>
      <c r="C85" s="93">
        <v>18669.936950000003</v>
      </c>
      <c r="D85" s="93">
        <v>9989.9826499999999</v>
      </c>
      <c r="E85" s="93">
        <v>21395.499520000001</v>
      </c>
      <c r="F85" s="92">
        <v>18663.509140000002</v>
      </c>
      <c r="G85" s="93">
        <v>9950.7301099999986</v>
      </c>
      <c r="H85" s="94">
        <v>21200.475200000001</v>
      </c>
      <c r="I85" s="154">
        <f t="shared" si="72"/>
        <v>1.0091990541796911</v>
      </c>
      <c r="J85" s="254">
        <f t="shared" si="86"/>
        <v>8.8546489581551313E-3</v>
      </c>
      <c r="K85" s="155">
        <f t="shared" si="87"/>
        <v>5.2543647382043979E-3</v>
      </c>
      <c r="L85" s="92">
        <v>3290.5022000000004</v>
      </c>
      <c r="M85" s="93">
        <v>1769.8444500000001</v>
      </c>
      <c r="N85" s="93">
        <v>3602.8719999999998</v>
      </c>
      <c r="O85" s="98">
        <f t="shared" si="63"/>
        <v>0.16994298316483017</v>
      </c>
      <c r="P85" s="99">
        <f t="shared" si="88"/>
        <v>-6.3637432560726959E-3</v>
      </c>
      <c r="Q85" s="100">
        <f t="shared" si="89"/>
        <v>-7.917779858115509E-3</v>
      </c>
      <c r="R85" s="92">
        <v>1500.6064500000011</v>
      </c>
      <c r="S85" s="93">
        <v>1290.5950599999978</v>
      </c>
      <c r="T85" s="94">
        <v>2382.6495300000006</v>
      </c>
      <c r="U85" s="101">
        <f t="shared" si="73"/>
        <v>0.11238660961712785</v>
      </c>
      <c r="V85" s="102">
        <f t="shared" si="74"/>
        <v>3.1983377902044224E-2</v>
      </c>
      <c r="W85" s="103">
        <f t="shared" si="90"/>
        <v>-1.731191960968867E-2</v>
      </c>
      <c r="X85" s="92">
        <v>13872.40049</v>
      </c>
      <c r="Y85" s="93">
        <v>6890.2906000000003</v>
      </c>
      <c r="Z85" s="94">
        <v>15214.953670000001</v>
      </c>
      <c r="AA85" s="101">
        <f t="shared" si="64"/>
        <v>0.71767040721804198</v>
      </c>
      <c r="AB85" s="102">
        <f t="shared" si="75"/>
        <v>-2.5619634645971501E-2</v>
      </c>
      <c r="AC85" s="103">
        <f t="shared" si="91"/>
        <v>2.5229699467804179E-2</v>
      </c>
      <c r="AD85" s="92">
        <v>6398.4410399999988</v>
      </c>
      <c r="AE85" s="93">
        <v>8798.621509999999</v>
      </c>
      <c r="AF85" s="93">
        <v>6184.27556</v>
      </c>
      <c r="AG85" s="93">
        <f t="shared" si="92"/>
        <v>-214.16547999999875</v>
      </c>
      <c r="AH85" s="94">
        <f t="shared" si="93"/>
        <v>-2614.345949999999</v>
      </c>
      <c r="AI85" s="92">
        <v>0</v>
      </c>
      <c r="AJ85" s="93">
        <v>201</v>
      </c>
      <c r="AK85" s="93">
        <v>0</v>
      </c>
      <c r="AL85" s="93">
        <f t="shared" si="67"/>
        <v>0</v>
      </c>
      <c r="AM85" s="94">
        <f t="shared" si="68"/>
        <v>-201</v>
      </c>
      <c r="AN85" s="101">
        <f t="shared" si="65"/>
        <v>0.28904562635796782</v>
      </c>
      <c r="AO85" s="102">
        <f t="shared" si="76"/>
        <v>-5.3667959506605634E-2</v>
      </c>
      <c r="AP85" s="103">
        <f t="shared" si="77"/>
        <v>-0.59169879715712193</v>
      </c>
      <c r="AQ85" s="101">
        <f t="shared" si="78"/>
        <v>0</v>
      </c>
      <c r="AR85" s="102">
        <f t="shared" si="79"/>
        <v>0</v>
      </c>
      <c r="AS85" s="103">
        <f t="shared" si="69"/>
        <v>-2.0120155063532569E-2</v>
      </c>
      <c r="AT85" s="101">
        <f t="shared" si="66"/>
        <v>0</v>
      </c>
      <c r="AU85" s="102">
        <f t="shared" si="80"/>
        <v>0</v>
      </c>
      <c r="AV85" s="103">
        <f t="shared" si="94"/>
        <v>-2.0199522826772762E-2</v>
      </c>
      <c r="AW85" s="92">
        <v>4587</v>
      </c>
      <c r="AX85" s="93">
        <v>2426</v>
      </c>
      <c r="AY85" s="94">
        <v>4697</v>
      </c>
      <c r="AZ85" s="92">
        <v>74</v>
      </c>
      <c r="BA85" s="93">
        <v>75</v>
      </c>
      <c r="BB85" s="94">
        <v>75</v>
      </c>
      <c r="BC85" s="92">
        <v>111</v>
      </c>
      <c r="BD85" s="93">
        <v>112</v>
      </c>
      <c r="BE85" s="94">
        <v>112</v>
      </c>
      <c r="BF85" s="92">
        <f t="shared" si="95"/>
        <v>10.437777777777777</v>
      </c>
      <c r="BG85" s="93">
        <f t="shared" si="96"/>
        <v>0.10669669669669624</v>
      </c>
      <c r="BH85" s="94">
        <f t="shared" si="97"/>
        <v>-0.344444444444445</v>
      </c>
      <c r="BI85" s="92">
        <f t="shared" si="98"/>
        <v>6.989583333333333</v>
      </c>
      <c r="BJ85" s="93">
        <f t="shared" si="99"/>
        <v>0.10219594594594561</v>
      </c>
      <c r="BK85" s="94">
        <f t="shared" si="100"/>
        <v>-0.23065476190476186</v>
      </c>
      <c r="BL85" s="92">
        <v>151</v>
      </c>
      <c r="BM85" s="93">
        <v>151</v>
      </c>
      <c r="BN85" s="94">
        <v>151</v>
      </c>
      <c r="BO85" s="92">
        <v>18443</v>
      </c>
      <c r="BP85" s="93">
        <v>9003</v>
      </c>
      <c r="BQ85" s="94">
        <v>17211</v>
      </c>
      <c r="BR85" s="92">
        <f t="shared" si="81"/>
        <v>1231.797989657777</v>
      </c>
      <c r="BS85" s="93">
        <f t="shared" si="70"/>
        <v>219.84173850557829</v>
      </c>
      <c r="BT85" s="94">
        <f t="shared" si="101"/>
        <v>126.52973352093363</v>
      </c>
      <c r="BU85" s="92">
        <f t="shared" si="82"/>
        <v>4513.6204385778155</v>
      </c>
      <c r="BV85" s="93">
        <f t="shared" si="71"/>
        <v>444.83710742455605</v>
      </c>
      <c r="BW85" s="94">
        <f t="shared" si="102"/>
        <v>411.91800246899493</v>
      </c>
      <c r="BX85" s="92">
        <f t="shared" si="83"/>
        <v>3.6642537790078773</v>
      </c>
      <c r="BY85" s="93">
        <f t="shared" si="84"/>
        <v>-0.35645692515606431</v>
      </c>
      <c r="BZ85" s="94">
        <f t="shared" si="85"/>
        <v>-4.6793211923697342E-2</v>
      </c>
      <c r="CA85" s="101">
        <f t="shared" si="103"/>
        <v>0.62972448867586261</v>
      </c>
      <c r="CB85" s="102">
        <f t="shared" si="104"/>
        <v>-4.5077018769894894E-2</v>
      </c>
      <c r="CC85" s="140">
        <f t="shared" si="105"/>
        <v>-3.2747917505152824E-2</v>
      </c>
      <c r="CD85" s="251"/>
      <c r="CE85" s="251"/>
      <c r="CF85" s="252"/>
    </row>
    <row r="86" spans="1:84" s="227" customFormat="1" ht="15" customHeight="1" x14ac:dyDescent="0.2">
      <c r="A86" s="256" t="s">
        <v>100</v>
      </c>
      <c r="B86" s="257" t="s">
        <v>197</v>
      </c>
      <c r="C86" s="70">
        <v>1345.6271899999999</v>
      </c>
      <c r="D86" s="70">
        <v>788.15496999999993</v>
      </c>
      <c r="E86" s="93">
        <v>1748.96</v>
      </c>
      <c r="F86" s="69">
        <v>1315.6747800000001</v>
      </c>
      <c r="G86" s="70">
        <v>782.78499999999997</v>
      </c>
      <c r="H86" s="94">
        <v>1725.4670000000001</v>
      </c>
      <c r="I86" s="152">
        <f t="shared" si="72"/>
        <v>1.013615444398531</v>
      </c>
      <c r="J86" s="258">
        <f t="shared" si="86"/>
        <v>-9.1503716339080832E-3</v>
      </c>
      <c r="K86" s="153">
        <f t="shared" si="87"/>
        <v>6.7553614894309E-3</v>
      </c>
      <c r="L86" s="69">
        <v>681.65260999999998</v>
      </c>
      <c r="M86" s="70">
        <v>430.87900000000002</v>
      </c>
      <c r="N86" s="70">
        <v>905.88900000000001</v>
      </c>
      <c r="O86" s="75">
        <f t="shared" si="63"/>
        <v>0.52501091008984813</v>
      </c>
      <c r="P86" s="76">
        <f t="shared" si="88"/>
        <v>6.9097650637194308E-3</v>
      </c>
      <c r="Q86" s="77">
        <f t="shared" si="89"/>
        <v>-2.5432698308371138E-2</v>
      </c>
      <c r="R86" s="69">
        <v>158.40810000000005</v>
      </c>
      <c r="S86" s="93">
        <v>104.14899999999994</v>
      </c>
      <c r="T86" s="94">
        <v>210.50100000000009</v>
      </c>
      <c r="U86" s="78">
        <f t="shared" si="73"/>
        <v>0.12199653774891092</v>
      </c>
      <c r="V86" s="79">
        <f t="shared" si="74"/>
        <v>1.5958867612861222E-3</v>
      </c>
      <c r="W86" s="80">
        <f t="shared" si="90"/>
        <v>-1.1052766977163231E-2</v>
      </c>
      <c r="X86" s="69">
        <v>475.61407000000003</v>
      </c>
      <c r="Y86" s="70">
        <v>247.75700000000001</v>
      </c>
      <c r="Z86" s="71">
        <v>609.077</v>
      </c>
      <c r="AA86" s="78">
        <f t="shared" si="64"/>
        <v>0.35299255216124098</v>
      </c>
      <c r="AB86" s="79">
        <f t="shared" si="75"/>
        <v>-8.5056518250055113E-3</v>
      </c>
      <c r="AC86" s="80">
        <f t="shared" si="91"/>
        <v>3.6485465285534369E-2</v>
      </c>
      <c r="AD86" s="69">
        <v>1263.6248600000001</v>
      </c>
      <c r="AE86" s="70">
        <v>759.31054000000006</v>
      </c>
      <c r="AF86" s="70">
        <v>859.79723000000001</v>
      </c>
      <c r="AG86" s="70">
        <f t="shared" si="92"/>
        <v>-403.82763000000011</v>
      </c>
      <c r="AH86" s="71">
        <f t="shared" si="93"/>
        <v>100.48668999999995</v>
      </c>
      <c r="AI86" s="69">
        <v>0</v>
      </c>
      <c r="AJ86" s="70">
        <v>0</v>
      </c>
      <c r="AK86" s="70">
        <v>0</v>
      </c>
      <c r="AL86" s="70">
        <f t="shared" si="67"/>
        <v>0</v>
      </c>
      <c r="AM86" s="71">
        <f t="shared" si="68"/>
        <v>0</v>
      </c>
      <c r="AN86" s="78">
        <f t="shared" si="65"/>
        <v>0.49160485660049402</v>
      </c>
      <c r="AO86" s="79">
        <f t="shared" si="76"/>
        <v>-0.4474552853099858</v>
      </c>
      <c r="AP86" s="80">
        <f t="shared" si="77"/>
        <v>-0.47179773413619841</v>
      </c>
      <c r="AQ86" s="78">
        <f t="shared" si="78"/>
        <v>0</v>
      </c>
      <c r="AR86" s="79">
        <f t="shared" si="79"/>
        <v>0</v>
      </c>
      <c r="AS86" s="80">
        <f t="shared" si="69"/>
        <v>0</v>
      </c>
      <c r="AT86" s="78">
        <f t="shared" si="66"/>
        <v>0</v>
      </c>
      <c r="AU86" s="79">
        <f t="shared" si="80"/>
        <v>0</v>
      </c>
      <c r="AV86" s="80">
        <f t="shared" si="94"/>
        <v>0</v>
      </c>
      <c r="AW86" s="69">
        <v>1197</v>
      </c>
      <c r="AX86" s="70">
        <v>715</v>
      </c>
      <c r="AY86" s="71">
        <v>1569</v>
      </c>
      <c r="AZ86" s="69">
        <v>16</v>
      </c>
      <c r="BA86" s="70">
        <v>16</v>
      </c>
      <c r="BB86" s="71">
        <v>16</v>
      </c>
      <c r="BC86" s="69">
        <v>21</v>
      </c>
      <c r="BD86" s="70">
        <v>21</v>
      </c>
      <c r="BE86" s="71">
        <v>21</v>
      </c>
      <c r="BF86" s="92">
        <f t="shared" si="95"/>
        <v>16.34375</v>
      </c>
      <c r="BG86" s="93">
        <f t="shared" si="96"/>
        <v>3.875</v>
      </c>
      <c r="BH86" s="94">
        <f t="shared" si="97"/>
        <v>1.4479166666666661</v>
      </c>
      <c r="BI86" s="92">
        <f t="shared" si="98"/>
        <v>12.452380952380951</v>
      </c>
      <c r="BJ86" s="93">
        <f t="shared" si="99"/>
        <v>2.9523809523809508</v>
      </c>
      <c r="BK86" s="94">
        <f t="shared" si="100"/>
        <v>1.103174603174601</v>
      </c>
      <c r="BL86" s="69">
        <v>40</v>
      </c>
      <c r="BM86" s="70">
        <v>40</v>
      </c>
      <c r="BN86" s="71">
        <v>40</v>
      </c>
      <c r="BO86" s="69">
        <v>1841</v>
      </c>
      <c r="BP86" s="70">
        <v>820</v>
      </c>
      <c r="BQ86" s="71">
        <v>1780</v>
      </c>
      <c r="BR86" s="69">
        <f t="shared" si="81"/>
        <v>969.36348314606744</v>
      </c>
      <c r="BS86" s="70">
        <f t="shared" si="70"/>
        <v>254.71123980005984</v>
      </c>
      <c r="BT86" s="71">
        <f t="shared" si="101"/>
        <v>14.747629487530844</v>
      </c>
      <c r="BU86" s="69">
        <f t="shared" si="82"/>
        <v>1099.7240280433398</v>
      </c>
      <c r="BV86" s="70">
        <f t="shared" si="71"/>
        <v>0.58051927140991211</v>
      </c>
      <c r="BW86" s="71">
        <f t="shared" si="102"/>
        <v>4.9198322391439433</v>
      </c>
      <c r="BX86" s="69">
        <f t="shared" si="83"/>
        <v>1.1344805608667941</v>
      </c>
      <c r="BY86" s="70">
        <f t="shared" si="84"/>
        <v>-0.40353113503963867</v>
      </c>
      <c r="BZ86" s="71">
        <f t="shared" si="85"/>
        <v>-1.2372585986352824E-2</v>
      </c>
      <c r="CA86" s="101">
        <f t="shared" si="103"/>
        <v>0.24585635359116023</v>
      </c>
      <c r="CB86" s="102">
        <f t="shared" si="104"/>
        <v>-8.4254143646408652E-3</v>
      </c>
      <c r="CC86" s="140">
        <f t="shared" si="105"/>
        <v>1.8078575813382458E-2</v>
      </c>
      <c r="CD86" s="251"/>
      <c r="CE86" s="251"/>
      <c r="CF86" s="252"/>
    </row>
    <row r="87" spans="1:84" s="253" customFormat="1" ht="15" customHeight="1" x14ac:dyDescent="0.2">
      <c r="A87" s="235" t="s">
        <v>103</v>
      </c>
      <c r="B87" s="236" t="s">
        <v>198</v>
      </c>
      <c r="C87" s="93">
        <v>611.68700000000001</v>
      </c>
      <c r="D87" s="93">
        <v>468.04199999999997</v>
      </c>
      <c r="E87" s="93">
        <v>994.36900000000003</v>
      </c>
      <c r="F87" s="92">
        <v>601.83000000000004</v>
      </c>
      <c r="G87" s="93">
        <v>519.81399999999996</v>
      </c>
      <c r="H87" s="94">
        <v>1000.39</v>
      </c>
      <c r="I87" s="154">
        <f t="shared" si="72"/>
        <v>0.993981347274563</v>
      </c>
      <c r="J87" s="254">
        <f t="shared" si="86"/>
        <v>-2.2397032001976735E-2</v>
      </c>
      <c r="K87" s="155">
        <f t="shared" si="87"/>
        <v>9.3578510875389487E-2</v>
      </c>
      <c r="L87" s="92">
        <v>396.61700000000002</v>
      </c>
      <c r="M87" s="93">
        <v>338.91500000000002</v>
      </c>
      <c r="N87" s="93">
        <v>663.00800000000004</v>
      </c>
      <c r="O87" s="98">
        <f t="shared" si="63"/>
        <v>0.66274952768420325</v>
      </c>
      <c r="P87" s="99">
        <f t="shared" si="88"/>
        <v>3.731200249545652E-3</v>
      </c>
      <c r="Q87" s="100">
        <f t="shared" si="89"/>
        <v>1.0756699480268694E-2</v>
      </c>
      <c r="R87" s="92">
        <v>170.44200000000001</v>
      </c>
      <c r="S87" s="93">
        <v>164.31599999999995</v>
      </c>
      <c r="T87" s="94">
        <v>302.41699999999992</v>
      </c>
      <c r="U87" s="101">
        <f t="shared" si="73"/>
        <v>0.30229910334969357</v>
      </c>
      <c r="V87" s="102">
        <f t="shared" si="74"/>
        <v>1.9092882323822502E-2</v>
      </c>
      <c r="W87" s="103">
        <f t="shared" si="90"/>
        <v>-1.3806272804084418E-2</v>
      </c>
      <c r="X87" s="92">
        <v>34.771000000000001</v>
      </c>
      <c r="Y87" s="93">
        <v>16.582999999999998</v>
      </c>
      <c r="Z87" s="94">
        <v>34.965000000000003</v>
      </c>
      <c r="AA87" s="101">
        <f t="shared" si="64"/>
        <v>3.4951368966103222E-2</v>
      </c>
      <c r="AB87" s="102">
        <f t="shared" si="75"/>
        <v>-2.2824082573368057E-2</v>
      </c>
      <c r="AC87" s="103">
        <f t="shared" si="91"/>
        <v>3.0495733238157866E-3</v>
      </c>
      <c r="AD87" s="92">
        <v>783.40700000000004</v>
      </c>
      <c r="AE87" s="93">
        <v>848.58500000000004</v>
      </c>
      <c r="AF87" s="93">
        <v>848.10529000000008</v>
      </c>
      <c r="AG87" s="93">
        <f t="shared" si="92"/>
        <v>64.698290000000043</v>
      </c>
      <c r="AH87" s="94">
        <f t="shared" si="93"/>
        <v>-0.47970999999995456</v>
      </c>
      <c r="AI87" s="92">
        <v>19.201000000000001</v>
      </c>
      <c r="AJ87" s="93">
        <v>19.143000000000001</v>
      </c>
      <c r="AK87" s="93">
        <v>23.556999999999999</v>
      </c>
      <c r="AL87" s="93">
        <f t="shared" si="67"/>
        <v>4.3559999999999981</v>
      </c>
      <c r="AM87" s="94">
        <f t="shared" si="68"/>
        <v>4.4139999999999979</v>
      </c>
      <c r="AN87" s="101">
        <f t="shared" si="65"/>
        <v>0.8529080150326489</v>
      </c>
      <c r="AO87" s="102">
        <f t="shared" si="76"/>
        <v>-0.42782379715234109</v>
      </c>
      <c r="AP87" s="103">
        <f t="shared" si="77"/>
        <v>-0.9601450870393875</v>
      </c>
      <c r="AQ87" s="101">
        <f t="shared" si="78"/>
        <v>2.3690400646037838E-2</v>
      </c>
      <c r="AR87" s="102">
        <f t="shared" si="79"/>
        <v>-7.6998365177403695E-3</v>
      </c>
      <c r="AS87" s="103">
        <f t="shared" si="69"/>
        <v>-1.7209774979226562E-2</v>
      </c>
      <c r="AT87" s="101">
        <f t="shared" si="66"/>
        <v>2.3547816351622865E-2</v>
      </c>
      <c r="AU87" s="102">
        <f t="shared" si="80"/>
        <v>-8.3565420220042368E-3</v>
      </c>
      <c r="AV87" s="103">
        <f t="shared" si="94"/>
        <v>-1.3278817790589547E-2</v>
      </c>
      <c r="AW87" s="92">
        <v>613</v>
      </c>
      <c r="AX87" s="93">
        <v>222</v>
      </c>
      <c r="AY87" s="94">
        <v>506</v>
      </c>
      <c r="AZ87" s="92">
        <v>12</v>
      </c>
      <c r="BA87" s="93">
        <v>11</v>
      </c>
      <c r="BB87" s="94">
        <v>10</v>
      </c>
      <c r="BC87" s="92">
        <v>17</v>
      </c>
      <c r="BD87" s="93">
        <v>20</v>
      </c>
      <c r="BE87" s="94">
        <v>20</v>
      </c>
      <c r="BF87" s="92">
        <f t="shared" si="95"/>
        <v>8.4333333333333336</v>
      </c>
      <c r="BG87" s="93">
        <f t="shared" si="96"/>
        <v>-8.0555555555555713E-2</v>
      </c>
      <c r="BH87" s="94">
        <f t="shared" si="97"/>
        <v>1.7060606060606061</v>
      </c>
      <c r="BI87" s="92">
        <f t="shared" si="98"/>
        <v>4.2166666666666668</v>
      </c>
      <c r="BJ87" s="93">
        <f t="shared" si="99"/>
        <v>-1.7931372549019615</v>
      </c>
      <c r="BK87" s="94">
        <f t="shared" si="100"/>
        <v>0.51666666666666705</v>
      </c>
      <c r="BL87" s="92">
        <v>53</v>
      </c>
      <c r="BM87" s="93">
        <v>53</v>
      </c>
      <c r="BN87" s="94">
        <v>53</v>
      </c>
      <c r="BO87" s="92">
        <v>4936</v>
      </c>
      <c r="BP87" s="93">
        <v>1594</v>
      </c>
      <c r="BQ87" s="94">
        <v>3942</v>
      </c>
      <c r="BR87" s="92">
        <f t="shared" si="81"/>
        <v>253.77727042110604</v>
      </c>
      <c r="BS87" s="93">
        <f t="shared" si="70"/>
        <v>131.85060915692452</v>
      </c>
      <c r="BT87" s="94">
        <f t="shared" si="101"/>
        <v>-72.329379516158667</v>
      </c>
      <c r="BU87" s="92">
        <f t="shared" si="82"/>
        <v>1977.0553359683795</v>
      </c>
      <c r="BV87" s="93">
        <f t="shared" si="71"/>
        <v>995.27719567474162</v>
      </c>
      <c r="BW87" s="94">
        <f t="shared" si="102"/>
        <v>-364.44916853612494</v>
      </c>
      <c r="BX87" s="92">
        <f t="shared" si="83"/>
        <v>7.7905138339920947</v>
      </c>
      <c r="BY87" s="93">
        <f t="shared" si="84"/>
        <v>-0.26168844985782425</v>
      </c>
      <c r="BZ87" s="94">
        <f t="shared" si="85"/>
        <v>0.61033365381191462</v>
      </c>
      <c r="CA87" s="101">
        <f t="shared" si="103"/>
        <v>0.41092463254456374</v>
      </c>
      <c r="CB87" s="102">
        <f t="shared" si="104"/>
        <v>-0.10361722089023245</v>
      </c>
      <c r="CC87" s="140">
        <f t="shared" si="105"/>
        <v>7.6752724787750304E-2</v>
      </c>
      <c r="CD87" s="251"/>
      <c r="CE87" s="251"/>
      <c r="CF87" s="252"/>
    </row>
    <row r="88" spans="1:84" s="253" customFormat="1" ht="15" customHeight="1" x14ac:dyDescent="0.2">
      <c r="A88" s="235" t="s">
        <v>109</v>
      </c>
      <c r="B88" s="236" t="s">
        <v>199</v>
      </c>
      <c r="C88" s="93">
        <v>1292.3340000000001</v>
      </c>
      <c r="D88" s="93">
        <v>1395.7639999999999</v>
      </c>
      <c r="E88" s="93">
        <v>2561.3470000000002</v>
      </c>
      <c r="F88" s="92">
        <v>1367.9590000000001</v>
      </c>
      <c r="G88" s="93">
        <v>1484.135</v>
      </c>
      <c r="H88" s="94">
        <v>2795.1860000000001</v>
      </c>
      <c r="I88" s="154">
        <f t="shared" si="72"/>
        <v>0.91634223983663343</v>
      </c>
      <c r="J88" s="254">
        <f t="shared" si="86"/>
        <v>-2.837467053860443E-2</v>
      </c>
      <c r="K88" s="155">
        <f t="shared" si="87"/>
        <v>-2.411398550674837E-2</v>
      </c>
      <c r="L88" s="92">
        <v>1018.4589999999999</v>
      </c>
      <c r="M88" s="93">
        <v>984.89200000000005</v>
      </c>
      <c r="N88" s="93">
        <v>1916.442</v>
      </c>
      <c r="O88" s="98">
        <f t="shared" si="63"/>
        <v>0.68562235214400757</v>
      </c>
      <c r="P88" s="99">
        <f t="shared" si="88"/>
        <v>-5.8887534482711446E-2</v>
      </c>
      <c r="Q88" s="100">
        <f t="shared" si="89"/>
        <v>2.2008866847858632E-2</v>
      </c>
      <c r="R88" s="92">
        <v>244.19900000000013</v>
      </c>
      <c r="S88" s="93">
        <v>211.63099999999991</v>
      </c>
      <c r="T88" s="94">
        <v>387.12500000000011</v>
      </c>
      <c r="U88" s="101">
        <f t="shared" si="73"/>
        <v>0.13849704456161419</v>
      </c>
      <c r="V88" s="102">
        <f t="shared" si="74"/>
        <v>-4.0016346556102145E-2</v>
      </c>
      <c r="W88" s="103">
        <f t="shared" si="90"/>
        <v>-4.0984740401301956E-3</v>
      </c>
      <c r="X88" s="92">
        <v>105.301</v>
      </c>
      <c r="Y88" s="93">
        <v>287.61200000000002</v>
      </c>
      <c r="Z88" s="94">
        <v>491.61900000000003</v>
      </c>
      <c r="AA88" s="101">
        <f t="shared" si="64"/>
        <v>0.17588060329437827</v>
      </c>
      <c r="AB88" s="102">
        <f t="shared" si="75"/>
        <v>9.890388103881359E-2</v>
      </c>
      <c r="AC88" s="103">
        <f t="shared" si="91"/>
        <v>-1.7910392807728354E-2</v>
      </c>
      <c r="AD88" s="92">
        <v>222.94394</v>
      </c>
      <c r="AE88" s="93">
        <v>468.39100000000002</v>
      </c>
      <c r="AF88" s="93">
        <v>343.74400000000003</v>
      </c>
      <c r="AG88" s="93">
        <f t="shared" si="92"/>
        <v>120.80006000000003</v>
      </c>
      <c r="AH88" s="94">
        <f t="shared" si="93"/>
        <v>-124.64699999999999</v>
      </c>
      <c r="AI88" s="92">
        <v>0</v>
      </c>
      <c r="AJ88" s="93">
        <v>0</v>
      </c>
      <c r="AK88" s="93">
        <v>0</v>
      </c>
      <c r="AL88" s="93">
        <f t="shared" si="67"/>
        <v>0</v>
      </c>
      <c r="AM88" s="94">
        <f t="shared" si="68"/>
        <v>0</v>
      </c>
      <c r="AN88" s="101">
        <f t="shared" si="65"/>
        <v>0.1342043854268867</v>
      </c>
      <c r="AO88" s="102">
        <f t="shared" si="76"/>
        <v>-3.8308246756434322E-2</v>
      </c>
      <c r="AP88" s="103">
        <f t="shared" si="77"/>
        <v>-0.20137598489359734</v>
      </c>
      <c r="AQ88" s="101">
        <f t="shared" si="78"/>
        <v>0</v>
      </c>
      <c r="AR88" s="102">
        <f t="shared" si="79"/>
        <v>0</v>
      </c>
      <c r="AS88" s="103">
        <f t="shared" si="69"/>
        <v>0</v>
      </c>
      <c r="AT88" s="101">
        <f t="shared" si="66"/>
        <v>0</v>
      </c>
      <c r="AU88" s="102">
        <f t="shared" si="80"/>
        <v>0</v>
      </c>
      <c r="AV88" s="103">
        <f t="shared" si="94"/>
        <v>0</v>
      </c>
      <c r="AW88" s="92">
        <v>1362</v>
      </c>
      <c r="AX88" s="93">
        <v>719</v>
      </c>
      <c r="AY88" s="94">
        <v>1239</v>
      </c>
      <c r="AZ88" s="92">
        <v>10</v>
      </c>
      <c r="BA88" s="93">
        <v>17</v>
      </c>
      <c r="BB88" s="94">
        <v>17</v>
      </c>
      <c r="BC88" s="92">
        <v>6</v>
      </c>
      <c r="BD88" s="93">
        <v>42</v>
      </c>
      <c r="BE88" s="94">
        <v>41</v>
      </c>
      <c r="BF88" s="92">
        <f t="shared" si="95"/>
        <v>12.147058823529411</v>
      </c>
      <c r="BG88" s="93">
        <f t="shared" si="96"/>
        <v>-10.552941176470588</v>
      </c>
      <c r="BH88" s="94">
        <f t="shared" si="97"/>
        <v>-1.9509803921568647</v>
      </c>
      <c r="BI88" s="92">
        <f t="shared" si="98"/>
        <v>5.0365853658536581</v>
      </c>
      <c r="BJ88" s="93">
        <f t="shared" si="99"/>
        <v>-32.796747967479675</v>
      </c>
      <c r="BK88" s="94">
        <f t="shared" si="100"/>
        <v>-0.66976384049554838</v>
      </c>
      <c r="BL88" s="92">
        <v>80</v>
      </c>
      <c r="BM88" s="93">
        <v>80</v>
      </c>
      <c r="BN88" s="94">
        <v>80</v>
      </c>
      <c r="BO88" s="92">
        <v>8939</v>
      </c>
      <c r="BP88" s="93">
        <v>4926</v>
      </c>
      <c r="BQ88" s="94">
        <v>8921</v>
      </c>
      <c r="BR88" s="92">
        <f t="shared" si="81"/>
        <v>313.32653289989912</v>
      </c>
      <c r="BS88" s="93">
        <f t="shared" si="70"/>
        <v>160.29386705360758</v>
      </c>
      <c r="BT88" s="94">
        <f t="shared" si="101"/>
        <v>12.04049960716668</v>
      </c>
      <c r="BU88" s="92">
        <f t="shared" si="82"/>
        <v>2256.001614205004</v>
      </c>
      <c r="BV88" s="93">
        <f t="shared" si="71"/>
        <v>1251.6264306514063</v>
      </c>
      <c r="BW88" s="94">
        <f t="shared" si="102"/>
        <v>191.83610655549091</v>
      </c>
      <c r="BX88" s="92">
        <f t="shared" si="83"/>
        <v>7.2001614205004039</v>
      </c>
      <c r="BY88" s="93">
        <f t="shared" si="84"/>
        <v>0.6370189829086268</v>
      </c>
      <c r="BZ88" s="94">
        <f t="shared" si="85"/>
        <v>0.34897922300388107</v>
      </c>
      <c r="CA88" s="101">
        <f t="shared" si="103"/>
        <v>0.61609116022099453</v>
      </c>
      <c r="CB88" s="102">
        <f t="shared" si="104"/>
        <v>-1.2430939226518722E-3</v>
      </c>
      <c r="CC88" s="140">
        <f t="shared" si="105"/>
        <v>-6.8075506445672174E-2</v>
      </c>
      <c r="CD88" s="251"/>
      <c r="CE88" s="251"/>
      <c r="CF88" s="252"/>
    </row>
    <row r="89" spans="1:84" s="253" customFormat="1" ht="15" customHeight="1" x14ac:dyDescent="0.2">
      <c r="A89" s="235" t="s">
        <v>132</v>
      </c>
      <c r="B89" s="236" t="s">
        <v>200</v>
      </c>
      <c r="C89" s="93">
        <v>587.77080000000001</v>
      </c>
      <c r="D89" s="93">
        <v>487.49099999999999</v>
      </c>
      <c r="E89" s="93">
        <v>1132.7529999999999</v>
      </c>
      <c r="F89" s="92">
        <v>596.57234000000005</v>
      </c>
      <c r="G89" s="93">
        <v>662.54600000000005</v>
      </c>
      <c r="H89" s="94">
        <v>1311.462</v>
      </c>
      <c r="I89" s="154">
        <f t="shared" si="72"/>
        <v>0.86373299416986538</v>
      </c>
      <c r="J89" s="254">
        <f t="shared" si="86"/>
        <v>-0.12151348909819892</v>
      </c>
      <c r="K89" s="155">
        <f t="shared" si="87"/>
        <v>0.12794861089685494</v>
      </c>
      <c r="L89" s="92">
        <v>344.8999</v>
      </c>
      <c r="M89" s="93">
        <v>348.34100000000001</v>
      </c>
      <c r="N89" s="93">
        <v>724.12099999999998</v>
      </c>
      <c r="O89" s="98">
        <f t="shared" si="63"/>
        <v>0.55214790821236148</v>
      </c>
      <c r="P89" s="99">
        <f t="shared" si="88"/>
        <v>-2.5988014079979416E-2</v>
      </c>
      <c r="Q89" s="100">
        <f t="shared" si="89"/>
        <v>2.638667804872008E-2</v>
      </c>
      <c r="R89" s="92">
        <v>172.01946000000004</v>
      </c>
      <c r="S89" s="93">
        <v>250.45700000000005</v>
      </c>
      <c r="T89" s="94">
        <v>483.64300000000003</v>
      </c>
      <c r="U89" s="101">
        <f t="shared" si="73"/>
        <v>0.36878155829143355</v>
      </c>
      <c r="V89" s="102">
        <f t="shared" si="74"/>
        <v>8.0435202843576192E-2</v>
      </c>
      <c r="W89" s="103">
        <f t="shared" si="90"/>
        <v>-9.2404960263044456E-3</v>
      </c>
      <c r="X89" s="92">
        <v>79.652980000000014</v>
      </c>
      <c r="Y89" s="93">
        <v>63.748000000000005</v>
      </c>
      <c r="Z89" s="94">
        <v>103.69799999999999</v>
      </c>
      <c r="AA89" s="101">
        <f t="shared" si="64"/>
        <v>7.9070533496204992E-2</v>
      </c>
      <c r="AB89" s="102">
        <f t="shared" si="75"/>
        <v>-5.4447188763596749E-2</v>
      </c>
      <c r="AC89" s="103">
        <f t="shared" si="91"/>
        <v>-1.7146182022415607E-2</v>
      </c>
      <c r="AD89" s="92">
        <v>108.34518</v>
      </c>
      <c r="AE89" s="93">
        <v>322.51724000000002</v>
      </c>
      <c r="AF89" s="93">
        <v>346.81799999999998</v>
      </c>
      <c r="AG89" s="93">
        <f t="shared" si="92"/>
        <v>238.47281999999998</v>
      </c>
      <c r="AH89" s="94">
        <f t="shared" si="93"/>
        <v>24.300759999999968</v>
      </c>
      <c r="AI89" s="92">
        <v>0</v>
      </c>
      <c r="AJ89" s="93">
        <v>0</v>
      </c>
      <c r="AK89" s="93">
        <v>0</v>
      </c>
      <c r="AL89" s="93">
        <f t="shared" si="67"/>
        <v>0</v>
      </c>
      <c r="AM89" s="94">
        <f t="shared" si="68"/>
        <v>0</v>
      </c>
      <c r="AN89" s="101">
        <f t="shared" si="65"/>
        <v>0.30617266076540961</v>
      </c>
      <c r="AO89" s="102">
        <f t="shared" si="76"/>
        <v>0.12184029855891687</v>
      </c>
      <c r="AP89" s="103">
        <f t="shared" si="77"/>
        <v>-0.35541337877173063</v>
      </c>
      <c r="AQ89" s="101">
        <f t="shared" si="78"/>
        <v>0</v>
      </c>
      <c r="AR89" s="102">
        <f t="shared" si="79"/>
        <v>0</v>
      </c>
      <c r="AS89" s="103">
        <f t="shared" si="69"/>
        <v>0</v>
      </c>
      <c r="AT89" s="101">
        <f t="shared" si="66"/>
        <v>0</v>
      </c>
      <c r="AU89" s="102">
        <f t="shared" si="80"/>
        <v>0</v>
      </c>
      <c r="AV89" s="103">
        <f t="shared" si="94"/>
        <v>0</v>
      </c>
      <c r="AW89" s="92">
        <v>417</v>
      </c>
      <c r="AX89" s="93">
        <v>250</v>
      </c>
      <c r="AY89" s="94">
        <v>450</v>
      </c>
      <c r="AZ89" s="92">
        <v>10</v>
      </c>
      <c r="BA89" s="93">
        <v>9</v>
      </c>
      <c r="BB89" s="94">
        <v>9</v>
      </c>
      <c r="BC89" s="92">
        <v>14</v>
      </c>
      <c r="BD89" s="93">
        <v>15</v>
      </c>
      <c r="BE89" s="94">
        <v>15</v>
      </c>
      <c r="BF89" s="92">
        <f t="shared" si="95"/>
        <v>8.3333333333333339</v>
      </c>
      <c r="BG89" s="93">
        <f t="shared" si="96"/>
        <v>1.3833333333333337</v>
      </c>
      <c r="BH89" s="94">
        <f t="shared" si="97"/>
        <v>-0.9259259259259256</v>
      </c>
      <c r="BI89" s="92">
        <f t="shared" si="98"/>
        <v>5</v>
      </c>
      <c r="BJ89" s="93">
        <f t="shared" si="99"/>
        <v>3.5714285714285587E-2</v>
      </c>
      <c r="BK89" s="94">
        <f t="shared" si="100"/>
        <v>-0.55555555555555625</v>
      </c>
      <c r="BL89" s="92">
        <v>36</v>
      </c>
      <c r="BM89" s="93">
        <v>36</v>
      </c>
      <c r="BN89" s="94">
        <v>36</v>
      </c>
      <c r="BO89" s="92">
        <v>3502</v>
      </c>
      <c r="BP89" s="93">
        <v>1984</v>
      </c>
      <c r="BQ89" s="94">
        <v>3792</v>
      </c>
      <c r="BR89" s="92">
        <f t="shared" si="81"/>
        <v>345.84968354430379</v>
      </c>
      <c r="BS89" s="93">
        <f t="shared" si="70"/>
        <v>175.49778748490914</v>
      </c>
      <c r="BT89" s="94">
        <f t="shared" si="101"/>
        <v>11.905127092690861</v>
      </c>
      <c r="BU89" s="92">
        <f t="shared" si="82"/>
        <v>2914.36</v>
      </c>
      <c r="BV89" s="93">
        <f t="shared" si="71"/>
        <v>1483.7308872901679</v>
      </c>
      <c r="BW89" s="94">
        <f t="shared" si="102"/>
        <v>264.17599999999993</v>
      </c>
      <c r="BX89" s="92">
        <f t="shared" si="83"/>
        <v>8.4266666666666659</v>
      </c>
      <c r="BY89" s="93">
        <f t="shared" si="84"/>
        <v>2.8585131894484306E-2</v>
      </c>
      <c r="BZ89" s="94">
        <f t="shared" si="85"/>
        <v>0.49066666666666592</v>
      </c>
      <c r="CA89" s="101">
        <f t="shared" si="103"/>
        <v>0.58195211786372003</v>
      </c>
      <c r="CB89" s="102">
        <f t="shared" si="104"/>
        <v>4.450583179864942E-2</v>
      </c>
      <c r="CC89" s="140">
        <f t="shared" si="105"/>
        <v>-3.0393561148625681E-2</v>
      </c>
      <c r="CD89" s="251"/>
      <c r="CE89" s="251"/>
      <c r="CF89" s="252"/>
    </row>
    <row r="90" spans="1:84" s="253" customFormat="1" ht="15" customHeight="1" x14ac:dyDescent="0.2">
      <c r="A90" s="235" t="s">
        <v>151</v>
      </c>
      <c r="B90" s="236" t="s">
        <v>201</v>
      </c>
      <c r="C90" s="93">
        <v>1457.6878199999999</v>
      </c>
      <c r="D90" s="93">
        <v>1234.48</v>
      </c>
      <c r="E90" s="93">
        <v>2492.52</v>
      </c>
      <c r="F90" s="92">
        <v>1406.3040000000001</v>
      </c>
      <c r="G90" s="93">
        <v>1234.48</v>
      </c>
      <c r="H90" s="94">
        <v>2278.806</v>
      </c>
      <c r="I90" s="154">
        <f t="shared" si="72"/>
        <v>1.0937833233719763</v>
      </c>
      <c r="J90" s="254">
        <f t="shared" si="86"/>
        <v>5.7245121105610197E-2</v>
      </c>
      <c r="K90" s="155">
        <f t="shared" si="87"/>
        <v>9.3783323371976257E-2</v>
      </c>
      <c r="L90" s="92">
        <v>860.58399999999995</v>
      </c>
      <c r="M90" s="93">
        <v>822.92899999999997</v>
      </c>
      <c r="N90" s="93">
        <v>1608.202</v>
      </c>
      <c r="O90" s="98">
        <f t="shared" si="63"/>
        <v>0.70572132950325739</v>
      </c>
      <c r="P90" s="99">
        <f t="shared" si="88"/>
        <v>9.3773983836886621E-2</v>
      </c>
      <c r="Q90" s="100">
        <f t="shared" si="89"/>
        <v>3.9101376162579582E-2</v>
      </c>
      <c r="R90" s="92">
        <v>369.29000000000013</v>
      </c>
      <c r="S90" s="93">
        <v>285.68000000000006</v>
      </c>
      <c r="T90" s="94">
        <v>413.32000000000005</v>
      </c>
      <c r="U90" s="101">
        <f t="shared" si="73"/>
        <v>0.18137568533697035</v>
      </c>
      <c r="V90" s="102">
        <f t="shared" si="74"/>
        <v>-8.1220453193532383E-2</v>
      </c>
      <c r="W90" s="103">
        <f t="shared" si="90"/>
        <v>-5.0041591573145694E-2</v>
      </c>
      <c r="X90" s="92">
        <v>176.43</v>
      </c>
      <c r="Y90" s="93">
        <v>125.87100000000001</v>
      </c>
      <c r="Z90" s="94">
        <v>257.28399999999999</v>
      </c>
      <c r="AA90" s="101">
        <f t="shared" si="64"/>
        <v>0.11290298515977226</v>
      </c>
      <c r="AB90" s="102">
        <f t="shared" si="75"/>
        <v>-1.2553530643354238E-2</v>
      </c>
      <c r="AC90" s="103">
        <f t="shared" si="91"/>
        <v>1.0940215410566112E-2</v>
      </c>
      <c r="AD90" s="92">
        <v>230.30665999999999</v>
      </c>
      <c r="AE90" s="93">
        <v>398.11900000000003</v>
      </c>
      <c r="AF90" s="93">
        <v>387.471</v>
      </c>
      <c r="AG90" s="93">
        <f t="shared" si="92"/>
        <v>157.16434000000001</v>
      </c>
      <c r="AH90" s="94">
        <f t="shared" si="93"/>
        <v>-10.648000000000025</v>
      </c>
      <c r="AI90" s="92">
        <v>0</v>
      </c>
      <c r="AJ90" s="93">
        <v>0</v>
      </c>
      <c r="AK90" s="93">
        <v>0</v>
      </c>
      <c r="AL90" s="93">
        <f t="shared" si="67"/>
        <v>0</v>
      </c>
      <c r="AM90" s="94">
        <f t="shared" si="68"/>
        <v>0</v>
      </c>
      <c r="AN90" s="101">
        <f t="shared" si="65"/>
        <v>0.15545351692263251</v>
      </c>
      <c r="AO90" s="102">
        <f t="shared" si="76"/>
        <v>-2.540984259383261E-3</v>
      </c>
      <c r="AP90" s="103">
        <f t="shared" si="77"/>
        <v>-0.16704583503122664</v>
      </c>
      <c r="AQ90" s="101">
        <f t="shared" si="78"/>
        <v>0</v>
      </c>
      <c r="AR90" s="102">
        <f t="shared" si="79"/>
        <v>0</v>
      </c>
      <c r="AS90" s="103">
        <f t="shared" si="69"/>
        <v>0</v>
      </c>
      <c r="AT90" s="101">
        <f t="shared" si="66"/>
        <v>0</v>
      </c>
      <c r="AU90" s="102">
        <f t="shared" si="80"/>
        <v>0</v>
      </c>
      <c r="AV90" s="103">
        <f t="shared" si="94"/>
        <v>0</v>
      </c>
      <c r="AW90" s="92">
        <v>1388</v>
      </c>
      <c r="AX90" s="93">
        <v>656</v>
      </c>
      <c r="AY90" s="94">
        <v>1273</v>
      </c>
      <c r="AZ90" s="92">
        <v>18</v>
      </c>
      <c r="BA90" s="93">
        <v>18</v>
      </c>
      <c r="BB90" s="94">
        <v>18</v>
      </c>
      <c r="BC90" s="92">
        <v>43</v>
      </c>
      <c r="BD90" s="93">
        <v>39</v>
      </c>
      <c r="BE90" s="94">
        <v>38</v>
      </c>
      <c r="BF90" s="92">
        <f t="shared" si="95"/>
        <v>11.787037037037038</v>
      </c>
      <c r="BG90" s="93">
        <f t="shared" si="96"/>
        <v>-1.0648148148148149</v>
      </c>
      <c r="BH90" s="94">
        <f t="shared" si="97"/>
        <v>-0.36111111111110894</v>
      </c>
      <c r="BI90" s="92">
        <f t="shared" si="98"/>
        <v>5.583333333333333</v>
      </c>
      <c r="BJ90" s="93">
        <f t="shared" si="99"/>
        <v>0.20348837209302317</v>
      </c>
      <c r="BK90" s="94">
        <f t="shared" si="100"/>
        <v>-2.3504273504274309E-2</v>
      </c>
      <c r="BL90" s="92">
        <v>88</v>
      </c>
      <c r="BM90" s="93">
        <v>88</v>
      </c>
      <c r="BN90" s="94">
        <v>88</v>
      </c>
      <c r="BO90" s="92">
        <v>9418</v>
      </c>
      <c r="BP90" s="93">
        <v>4247</v>
      </c>
      <c r="BQ90" s="94">
        <v>8462</v>
      </c>
      <c r="BR90" s="92">
        <f t="shared" si="81"/>
        <v>269.29874734105414</v>
      </c>
      <c r="BS90" s="93">
        <f t="shared" si="70"/>
        <v>119.97787242068887</v>
      </c>
      <c r="BT90" s="94">
        <f t="shared" si="101"/>
        <v>-21.372314585011338</v>
      </c>
      <c r="BU90" s="92">
        <f t="shared" si="82"/>
        <v>1790.1068342498036</v>
      </c>
      <c r="BV90" s="93">
        <f t="shared" si="71"/>
        <v>776.91951436507736</v>
      </c>
      <c r="BW90" s="94">
        <f t="shared" si="102"/>
        <v>-91.722434042879286</v>
      </c>
      <c r="BX90" s="92">
        <f t="shared" si="83"/>
        <v>6.6472898664571876</v>
      </c>
      <c r="BY90" s="93">
        <f t="shared" si="84"/>
        <v>-0.1380127272027547</v>
      </c>
      <c r="BZ90" s="94">
        <f t="shared" si="85"/>
        <v>0.17320450060352943</v>
      </c>
      <c r="CA90" s="101">
        <f t="shared" si="103"/>
        <v>0.53126569563033654</v>
      </c>
      <c r="CB90" s="102">
        <f t="shared" si="104"/>
        <v>-6.0020090406830651E-2</v>
      </c>
      <c r="CC90" s="140">
        <f t="shared" si="105"/>
        <v>-4.9716781070371363E-3</v>
      </c>
      <c r="CD90" s="251"/>
      <c r="CE90" s="251"/>
      <c r="CF90" s="252"/>
    </row>
    <row r="91" spans="1:84" s="253" customFormat="1" ht="15" customHeight="1" x14ac:dyDescent="0.2">
      <c r="A91" s="235" t="s">
        <v>162</v>
      </c>
      <c r="B91" s="236" t="s">
        <v>202</v>
      </c>
      <c r="C91" s="93">
        <v>4970.259</v>
      </c>
      <c r="D91" s="93">
        <v>2538.8020000000001</v>
      </c>
      <c r="E91" s="93">
        <v>5646.3469999999998</v>
      </c>
      <c r="F91" s="92">
        <v>5042.68</v>
      </c>
      <c r="G91" s="93">
        <v>2798.549</v>
      </c>
      <c r="H91" s="94">
        <v>5688.6109999999999</v>
      </c>
      <c r="I91" s="154">
        <f t="shared" si="72"/>
        <v>0.9925704183323486</v>
      </c>
      <c r="J91" s="254">
        <f t="shared" si="86"/>
        <v>6.9320276353382893E-3</v>
      </c>
      <c r="K91" s="155">
        <f t="shared" si="87"/>
        <v>8.5385302045301259E-2</v>
      </c>
      <c r="L91" s="92">
        <v>3522.2150000000001</v>
      </c>
      <c r="M91" s="93">
        <v>1782.104</v>
      </c>
      <c r="N91" s="93">
        <v>4247.9059999999999</v>
      </c>
      <c r="O91" s="98">
        <f t="shared" si="63"/>
        <v>0.74673870299797263</v>
      </c>
      <c r="P91" s="99">
        <f t="shared" si="88"/>
        <v>4.8257934835011618E-2</v>
      </c>
      <c r="Q91" s="100">
        <f t="shared" si="89"/>
        <v>0.10994299207777791</v>
      </c>
      <c r="R91" s="92">
        <v>998.78300000000013</v>
      </c>
      <c r="S91" s="93">
        <v>637.08299999999997</v>
      </c>
      <c r="T91" s="94">
        <v>660.38099999999997</v>
      </c>
      <c r="U91" s="101">
        <f t="shared" si="73"/>
        <v>0.11608826829607438</v>
      </c>
      <c r="V91" s="102">
        <f t="shared" si="74"/>
        <v>-8.1977641101309562E-2</v>
      </c>
      <c r="W91" s="103">
        <f t="shared" si="90"/>
        <v>-0.11155934480628688</v>
      </c>
      <c r="X91" s="92">
        <v>521.68200000000002</v>
      </c>
      <c r="Y91" s="93">
        <v>379.36199999999997</v>
      </c>
      <c r="Z91" s="94">
        <v>780.32399999999996</v>
      </c>
      <c r="AA91" s="101">
        <f t="shared" si="64"/>
        <v>0.13717302870595299</v>
      </c>
      <c r="AB91" s="102">
        <f t="shared" si="75"/>
        <v>3.3719706266297889E-2</v>
      </c>
      <c r="AC91" s="103">
        <f t="shared" si="91"/>
        <v>1.6163527285089907E-3</v>
      </c>
      <c r="AD91" s="92">
        <v>1894.2439999999999</v>
      </c>
      <c r="AE91" s="93">
        <v>2239.5680000000002</v>
      </c>
      <c r="AF91" s="93">
        <v>2019.569</v>
      </c>
      <c r="AG91" s="93">
        <f t="shared" si="92"/>
        <v>125.32500000000005</v>
      </c>
      <c r="AH91" s="94">
        <f t="shared" si="93"/>
        <v>-219.99900000000025</v>
      </c>
      <c r="AI91" s="92">
        <v>90.126000000000005</v>
      </c>
      <c r="AJ91" s="93">
        <v>35.642000000000003</v>
      </c>
      <c r="AK91" s="93">
        <v>4.5289999999999999</v>
      </c>
      <c r="AL91" s="93">
        <f t="shared" si="67"/>
        <v>-85.597000000000008</v>
      </c>
      <c r="AM91" s="94">
        <f t="shared" si="68"/>
        <v>-31.113000000000003</v>
      </c>
      <c r="AN91" s="101">
        <f t="shared" si="65"/>
        <v>0.35767709635982342</v>
      </c>
      <c r="AO91" s="102">
        <f t="shared" si="76"/>
        <v>-2.3438656360507626E-2</v>
      </c>
      <c r="AP91" s="103">
        <f t="shared" si="77"/>
        <v>-0.52445865113052847</v>
      </c>
      <c r="AQ91" s="101">
        <f t="shared" si="78"/>
        <v>8.0211152449539502E-4</v>
      </c>
      <c r="AR91" s="102">
        <f t="shared" si="79"/>
        <v>-1.733094753741667E-2</v>
      </c>
      <c r="AS91" s="103">
        <f t="shared" si="69"/>
        <v>-1.3236793439341881E-2</v>
      </c>
      <c r="AT91" s="101">
        <f t="shared" si="66"/>
        <v>7.9615217141759209E-4</v>
      </c>
      <c r="AU91" s="102">
        <f t="shared" si="80"/>
        <v>-1.7076486980779255E-2</v>
      </c>
      <c r="AV91" s="103">
        <f t="shared" si="94"/>
        <v>-1.1939733460743934E-2</v>
      </c>
      <c r="AW91" s="92">
        <v>4112</v>
      </c>
      <c r="AX91" s="93">
        <v>1971</v>
      </c>
      <c r="AY91" s="94">
        <v>4027</v>
      </c>
      <c r="AZ91" s="92">
        <v>64</v>
      </c>
      <c r="BA91" s="93">
        <v>66</v>
      </c>
      <c r="BB91" s="94">
        <v>64</v>
      </c>
      <c r="BC91" s="92">
        <v>123</v>
      </c>
      <c r="BD91" s="93">
        <v>124</v>
      </c>
      <c r="BE91" s="94">
        <v>121</v>
      </c>
      <c r="BF91" s="92">
        <f t="shared" si="95"/>
        <v>10.486979166666666</v>
      </c>
      <c r="BG91" s="93">
        <f t="shared" si="96"/>
        <v>-0.22135416666666785</v>
      </c>
      <c r="BH91" s="94">
        <f t="shared" si="97"/>
        <v>0.53243371212121104</v>
      </c>
      <c r="BI91" s="92">
        <f t="shared" si="98"/>
        <v>5.5468319559228654</v>
      </c>
      <c r="BJ91" s="93">
        <f t="shared" si="99"/>
        <v>-2.4983762234316309E-2</v>
      </c>
      <c r="BK91" s="94">
        <f t="shared" si="100"/>
        <v>0.24844485914867231</v>
      </c>
      <c r="BL91" s="92">
        <v>150</v>
      </c>
      <c r="BM91" s="93">
        <v>150</v>
      </c>
      <c r="BN91" s="94">
        <v>150</v>
      </c>
      <c r="BO91" s="92">
        <v>18895</v>
      </c>
      <c r="BP91" s="93">
        <v>8634</v>
      </c>
      <c r="BQ91" s="94">
        <v>17680</v>
      </c>
      <c r="BR91" s="92">
        <f t="shared" si="81"/>
        <v>321.75401583710408</v>
      </c>
      <c r="BS91" s="93">
        <f t="shared" si="70"/>
        <v>54.874947300454153</v>
      </c>
      <c r="BT91" s="94">
        <f t="shared" si="101"/>
        <v>-2.3772095508968505</v>
      </c>
      <c r="BU91" s="92">
        <f t="shared" si="82"/>
        <v>1412.6175813260493</v>
      </c>
      <c r="BV91" s="93">
        <f t="shared" si="71"/>
        <v>186.28489650114648</v>
      </c>
      <c r="BW91" s="94">
        <f t="shared" si="102"/>
        <v>-7.2449250159090752</v>
      </c>
      <c r="BX91" s="92">
        <f t="shared" si="83"/>
        <v>4.390365036006953</v>
      </c>
      <c r="BY91" s="93">
        <f t="shared" si="84"/>
        <v>-0.20472251263117958</v>
      </c>
      <c r="BZ91" s="94">
        <f t="shared" si="85"/>
        <v>9.847532201778364E-3</v>
      </c>
      <c r="CA91" s="101">
        <f t="shared" si="103"/>
        <v>0.65119705340699807</v>
      </c>
      <c r="CB91" s="102">
        <f t="shared" si="104"/>
        <v>-4.4751381215469732E-2</v>
      </c>
      <c r="CC91" s="140">
        <f t="shared" si="105"/>
        <v>1.1641497851442528E-2</v>
      </c>
      <c r="CD91" s="251"/>
      <c r="CE91" s="251"/>
      <c r="CF91" s="252"/>
    </row>
    <row r="92" spans="1:84" s="253" customFormat="1" ht="15" customHeight="1" x14ac:dyDescent="0.2">
      <c r="A92" s="235" t="s">
        <v>162</v>
      </c>
      <c r="B92" s="236" t="s">
        <v>203</v>
      </c>
      <c r="C92" s="93">
        <v>10038.83749</v>
      </c>
      <c r="D92" s="93">
        <v>4935.9449999999997</v>
      </c>
      <c r="E92" s="93">
        <v>9952.6810399999995</v>
      </c>
      <c r="F92" s="92">
        <v>9988.01</v>
      </c>
      <c r="G92" s="93">
        <v>4921.8739999999998</v>
      </c>
      <c r="H92" s="94">
        <v>9869.3639999999996</v>
      </c>
      <c r="I92" s="154">
        <f t="shared" si="72"/>
        <v>1.0084419867379499</v>
      </c>
      <c r="J92" s="254">
        <f t="shared" si="86"/>
        <v>3.3531362061622882E-3</v>
      </c>
      <c r="K92" s="155">
        <f t="shared" si="87"/>
        <v>5.5831163158301944E-3</v>
      </c>
      <c r="L92" s="92">
        <v>1217.029</v>
      </c>
      <c r="M92" s="93">
        <v>744.73099999999999</v>
      </c>
      <c r="N92" s="93">
        <v>1551.4580000000001</v>
      </c>
      <c r="O92" s="98">
        <f t="shared" si="63"/>
        <v>0.15719938995055813</v>
      </c>
      <c r="P92" s="99">
        <f t="shared" si="88"/>
        <v>3.5350393003218267E-2</v>
      </c>
      <c r="Q92" s="100">
        <f t="shared" si="89"/>
        <v>5.8889338112908529E-3</v>
      </c>
      <c r="R92" s="92">
        <v>1048.9609999999993</v>
      </c>
      <c r="S92" s="93">
        <v>337.9050000000002</v>
      </c>
      <c r="T92" s="94">
        <v>626.83999999999924</v>
      </c>
      <c r="U92" s="101">
        <f t="shared" si="73"/>
        <v>6.3513717803902997E-2</v>
      </c>
      <c r="V92" s="102">
        <f t="shared" si="74"/>
        <v>-4.1508303599759919E-2</v>
      </c>
      <c r="W92" s="103">
        <f t="shared" si="90"/>
        <v>-5.1400104305053262E-3</v>
      </c>
      <c r="X92" s="92">
        <v>7722.02</v>
      </c>
      <c r="Y92" s="93">
        <v>3839.2379999999998</v>
      </c>
      <c r="Z92" s="94">
        <v>7691.0659999999998</v>
      </c>
      <c r="AA92" s="101">
        <f t="shared" si="64"/>
        <v>0.77928689224553882</v>
      </c>
      <c r="AB92" s="102">
        <f t="shared" si="75"/>
        <v>6.1579105965416936E-3</v>
      </c>
      <c r="AC92" s="103">
        <f t="shared" si="91"/>
        <v>-7.4892338078558218E-4</v>
      </c>
      <c r="AD92" s="92">
        <v>1086.61671</v>
      </c>
      <c r="AE92" s="93">
        <v>990.31193999999994</v>
      </c>
      <c r="AF92" s="93">
        <v>1404.6774800000001</v>
      </c>
      <c r="AG92" s="93">
        <f t="shared" si="92"/>
        <v>318.06077000000005</v>
      </c>
      <c r="AH92" s="94">
        <f t="shared" si="93"/>
        <v>414.36554000000012</v>
      </c>
      <c r="AI92" s="92">
        <v>0</v>
      </c>
      <c r="AJ92" s="93">
        <v>0</v>
      </c>
      <c r="AK92" s="93">
        <v>0</v>
      </c>
      <c r="AL92" s="93">
        <f t="shared" si="67"/>
        <v>0</v>
      </c>
      <c r="AM92" s="94">
        <f t="shared" si="68"/>
        <v>0</v>
      </c>
      <c r="AN92" s="101">
        <f t="shared" si="65"/>
        <v>0.14113558691920064</v>
      </c>
      <c r="AO92" s="102">
        <f t="shared" si="76"/>
        <v>3.2894297917121174E-2</v>
      </c>
      <c r="AP92" s="103">
        <f t="shared" si="77"/>
        <v>-5.9497106516402887E-2</v>
      </c>
      <c r="AQ92" s="101">
        <f t="shared" si="78"/>
        <v>0</v>
      </c>
      <c r="AR92" s="102">
        <f t="shared" si="79"/>
        <v>0</v>
      </c>
      <c r="AS92" s="103">
        <f t="shared" si="69"/>
        <v>0</v>
      </c>
      <c r="AT92" s="101">
        <f t="shared" si="66"/>
        <v>0</v>
      </c>
      <c r="AU92" s="102">
        <f t="shared" si="80"/>
        <v>0</v>
      </c>
      <c r="AV92" s="103">
        <f t="shared" si="94"/>
        <v>0</v>
      </c>
      <c r="AW92" s="92">
        <v>3554</v>
      </c>
      <c r="AX92" s="93">
        <v>1615</v>
      </c>
      <c r="AY92" s="94">
        <v>3263</v>
      </c>
      <c r="AZ92" s="92">
        <v>27</v>
      </c>
      <c r="BA92" s="93">
        <v>28</v>
      </c>
      <c r="BB92" s="94">
        <v>28</v>
      </c>
      <c r="BC92" s="92">
        <v>41</v>
      </c>
      <c r="BD92" s="93">
        <v>40</v>
      </c>
      <c r="BE92" s="94">
        <v>40</v>
      </c>
      <c r="BF92" s="92">
        <f t="shared" si="95"/>
        <v>19.422619047619047</v>
      </c>
      <c r="BG92" s="93">
        <f t="shared" si="96"/>
        <v>-2.5156525573192212</v>
      </c>
      <c r="BH92" s="94">
        <f t="shared" si="97"/>
        <v>0.1964285714285694</v>
      </c>
      <c r="BI92" s="92">
        <f t="shared" si="98"/>
        <v>13.595833333333333</v>
      </c>
      <c r="BJ92" s="93">
        <f t="shared" si="99"/>
        <v>-0.85132113821138233</v>
      </c>
      <c r="BK92" s="94">
        <f t="shared" si="100"/>
        <v>0.13749999999999929</v>
      </c>
      <c r="BL92" s="92">
        <v>48</v>
      </c>
      <c r="BM92" s="93">
        <v>48</v>
      </c>
      <c r="BN92" s="94">
        <v>48</v>
      </c>
      <c r="BO92" s="92">
        <v>5085</v>
      </c>
      <c r="BP92" s="93">
        <v>2278</v>
      </c>
      <c r="BQ92" s="94">
        <v>4596</v>
      </c>
      <c r="BR92" s="92">
        <f t="shared" si="81"/>
        <v>2147.3812010443862</v>
      </c>
      <c r="BS92" s="93">
        <f t="shared" si="70"/>
        <v>183.17077823219347</v>
      </c>
      <c r="BT92" s="94">
        <f t="shared" si="101"/>
        <v>-13.23073925412109</v>
      </c>
      <c r="BU92" s="92">
        <f t="shared" si="82"/>
        <v>3024.6288691388295</v>
      </c>
      <c r="BV92" s="93">
        <f t="shared" si="71"/>
        <v>214.27152530090052</v>
      </c>
      <c r="BW92" s="94">
        <f t="shared" si="102"/>
        <v>-22.971130861170423</v>
      </c>
      <c r="BX92" s="92">
        <f t="shared" si="83"/>
        <v>1.4085197670855041</v>
      </c>
      <c r="BY92" s="93">
        <f t="shared" si="84"/>
        <v>-2.2262450134529654E-2</v>
      </c>
      <c r="BZ92" s="94">
        <f t="shared" si="85"/>
        <v>-2.0065487039695462E-3</v>
      </c>
      <c r="CA92" s="101">
        <f t="shared" si="103"/>
        <v>0.52900552486187846</v>
      </c>
      <c r="CB92" s="102">
        <f t="shared" si="104"/>
        <v>-5.6284530386740306E-2</v>
      </c>
      <c r="CC92" s="140">
        <f t="shared" si="105"/>
        <v>1.6907100470636705E-3</v>
      </c>
      <c r="CD92" s="251"/>
      <c r="CE92" s="251"/>
      <c r="CF92" s="252"/>
    </row>
    <row r="93" spans="1:84" s="253" customFormat="1" ht="15.75" customHeight="1" x14ac:dyDescent="0.2">
      <c r="A93" s="235" t="s">
        <v>162</v>
      </c>
      <c r="B93" s="236" t="s">
        <v>204</v>
      </c>
      <c r="C93" s="93">
        <v>4525.192</v>
      </c>
      <c r="D93" s="93">
        <v>2955.8040000000001</v>
      </c>
      <c r="E93" s="93">
        <v>6029.5389999999998</v>
      </c>
      <c r="F93" s="92">
        <v>4491.4520000000002</v>
      </c>
      <c r="G93" s="93">
        <v>2906.998</v>
      </c>
      <c r="H93" s="94">
        <v>5701.2879999999996</v>
      </c>
      <c r="I93" s="154">
        <f t="shared" si="72"/>
        <v>1.0575748848330413</v>
      </c>
      <c r="J93" s="254">
        <f t="shared" si="86"/>
        <v>5.0062837504026181E-2</v>
      </c>
      <c r="K93" s="155">
        <f t="shared" si="87"/>
        <v>4.0785743595242119E-2</v>
      </c>
      <c r="L93" s="92">
        <v>3062.71</v>
      </c>
      <c r="M93" s="93">
        <v>2048.9029999999998</v>
      </c>
      <c r="N93" s="93">
        <v>4116.1850000000004</v>
      </c>
      <c r="O93" s="98">
        <f t="shared" si="63"/>
        <v>0.72197457837597412</v>
      </c>
      <c r="P93" s="99">
        <f t="shared" si="88"/>
        <v>4.0077053922857431E-2</v>
      </c>
      <c r="Q93" s="100">
        <f t="shared" si="89"/>
        <v>1.7157100001376047E-2</v>
      </c>
      <c r="R93" s="92">
        <v>805.64200000000017</v>
      </c>
      <c r="S93" s="93">
        <v>482.85200000000026</v>
      </c>
      <c r="T93" s="94">
        <v>824.54799999999921</v>
      </c>
      <c r="U93" s="101">
        <f t="shared" si="73"/>
        <v>0.14462486371500602</v>
      </c>
      <c r="V93" s="102">
        <f t="shared" si="74"/>
        <v>-3.4747419457562712E-2</v>
      </c>
      <c r="W93" s="103">
        <f t="shared" si="90"/>
        <v>-2.147500976271921E-2</v>
      </c>
      <c r="X93" s="92">
        <v>623.1</v>
      </c>
      <c r="Y93" s="93">
        <v>375.24299999999999</v>
      </c>
      <c r="Z93" s="94">
        <v>760.55499999999995</v>
      </c>
      <c r="AA93" s="101">
        <f t="shared" si="64"/>
        <v>0.13340055790901986</v>
      </c>
      <c r="AB93" s="102">
        <f t="shared" si="75"/>
        <v>-5.3296344652947192E-3</v>
      </c>
      <c r="AC93" s="103">
        <f t="shared" si="91"/>
        <v>4.3179097613431083E-3</v>
      </c>
      <c r="AD93" s="92">
        <v>2312.4360000000001</v>
      </c>
      <c r="AE93" s="93">
        <v>2119.5459999999998</v>
      </c>
      <c r="AF93" s="93">
        <v>1972.5820000000001</v>
      </c>
      <c r="AG93" s="93">
        <f t="shared" si="92"/>
        <v>-339.85400000000004</v>
      </c>
      <c r="AH93" s="94">
        <f t="shared" si="93"/>
        <v>-146.96399999999971</v>
      </c>
      <c r="AI93" s="92">
        <v>0</v>
      </c>
      <c r="AJ93" s="93">
        <v>0</v>
      </c>
      <c r="AK93" s="93">
        <v>0</v>
      </c>
      <c r="AL93" s="93">
        <f t="shared" si="67"/>
        <v>0</v>
      </c>
      <c r="AM93" s="94">
        <f t="shared" si="68"/>
        <v>0</v>
      </c>
      <c r="AN93" s="101">
        <f t="shared" si="65"/>
        <v>0.32715303773638421</v>
      </c>
      <c r="AO93" s="102">
        <f t="shared" si="76"/>
        <v>-0.18386085957449233</v>
      </c>
      <c r="AP93" s="103">
        <f t="shared" si="77"/>
        <v>-0.38992630852608773</v>
      </c>
      <c r="AQ93" s="101">
        <f t="shared" si="78"/>
        <v>0</v>
      </c>
      <c r="AR93" s="102">
        <f t="shared" si="79"/>
        <v>0</v>
      </c>
      <c r="AS93" s="103">
        <f t="shared" si="69"/>
        <v>0</v>
      </c>
      <c r="AT93" s="101">
        <f t="shared" si="66"/>
        <v>0</v>
      </c>
      <c r="AU93" s="102">
        <f t="shared" si="80"/>
        <v>0</v>
      </c>
      <c r="AV93" s="103">
        <f t="shared" si="94"/>
        <v>0</v>
      </c>
      <c r="AW93" s="92">
        <v>4002</v>
      </c>
      <c r="AX93" s="93">
        <v>2236</v>
      </c>
      <c r="AY93" s="94">
        <v>4569</v>
      </c>
      <c r="AZ93" s="92">
        <v>60.5</v>
      </c>
      <c r="BA93" s="93">
        <v>61.5</v>
      </c>
      <c r="BB93" s="94">
        <v>59</v>
      </c>
      <c r="BC93" s="92">
        <v>91.75</v>
      </c>
      <c r="BD93" s="93">
        <v>96</v>
      </c>
      <c r="BE93" s="94">
        <v>96</v>
      </c>
      <c r="BF93" s="92">
        <f t="shared" si="95"/>
        <v>12.906779661016948</v>
      </c>
      <c r="BG93" s="93">
        <f t="shared" si="96"/>
        <v>1.8819862725871968</v>
      </c>
      <c r="BH93" s="94">
        <f t="shared" si="97"/>
        <v>0.78753846860502286</v>
      </c>
      <c r="BI93" s="92">
        <f t="shared" si="98"/>
        <v>7.932291666666667</v>
      </c>
      <c r="BJ93" s="93">
        <f t="shared" si="99"/>
        <v>0.66253689827429607</v>
      </c>
      <c r="BK93" s="94">
        <f t="shared" si="100"/>
        <v>0.16840277777777768</v>
      </c>
      <c r="BL93" s="92">
        <v>174</v>
      </c>
      <c r="BM93" s="93">
        <v>174</v>
      </c>
      <c r="BN93" s="94">
        <v>174</v>
      </c>
      <c r="BO93" s="92">
        <v>16547</v>
      </c>
      <c r="BP93" s="93">
        <v>8959</v>
      </c>
      <c r="BQ93" s="94">
        <v>18841</v>
      </c>
      <c r="BR93" s="92">
        <f t="shared" si="81"/>
        <v>302.60007430603468</v>
      </c>
      <c r="BS93" s="93">
        <f t="shared" si="70"/>
        <v>31.164043605605627</v>
      </c>
      <c r="BT93" s="94">
        <f t="shared" si="101"/>
        <v>-21.87788082288597</v>
      </c>
      <c r="BU93" s="92">
        <f t="shared" si="82"/>
        <v>1247.8196541912891</v>
      </c>
      <c r="BV93" s="93">
        <f t="shared" si="71"/>
        <v>125.51780511582683</v>
      </c>
      <c r="BW93" s="94">
        <f t="shared" si="102"/>
        <v>-52.268896792610576</v>
      </c>
      <c r="BX93" s="92">
        <f t="shared" si="83"/>
        <v>4.1236594440796672</v>
      </c>
      <c r="BY93" s="93">
        <f t="shared" si="84"/>
        <v>-1.1023214590997199E-2</v>
      </c>
      <c r="BZ93" s="94">
        <f t="shared" si="85"/>
        <v>0.11695103620846847</v>
      </c>
      <c r="CA93" s="101">
        <f t="shared" si="103"/>
        <v>0.5982409347812282</v>
      </c>
      <c r="CB93" s="102">
        <f t="shared" si="104"/>
        <v>7.2839270972248737E-2</v>
      </c>
      <c r="CC93" s="140">
        <f t="shared" si="105"/>
        <v>2.6146426479823348E-2</v>
      </c>
      <c r="CD93" s="251"/>
      <c r="CE93" s="251"/>
      <c r="CF93" s="252"/>
    </row>
    <row r="94" spans="1:84" s="253" customFormat="1" ht="15" customHeight="1" x14ac:dyDescent="0.2">
      <c r="A94" s="235" t="s">
        <v>175</v>
      </c>
      <c r="B94" s="236" t="s">
        <v>242</v>
      </c>
      <c r="C94" s="93">
        <v>362.75700000000001</v>
      </c>
      <c r="D94" s="93">
        <v>391.10340000000002</v>
      </c>
      <c r="E94" s="93">
        <v>811.85199999999998</v>
      </c>
      <c r="F94" s="92">
        <v>378.87400000000002</v>
      </c>
      <c r="G94" s="93">
        <v>392.589</v>
      </c>
      <c r="H94" s="94">
        <v>827.04700000000003</v>
      </c>
      <c r="I94" s="154">
        <f>IF(H94=0,"0",(E94/H94))</f>
        <v>0.98162740448849939</v>
      </c>
      <c r="J94" s="258">
        <f t="shared" si="86"/>
        <v>2.4166612774103591E-2</v>
      </c>
      <c r="K94" s="153">
        <f t="shared" si="87"/>
        <v>-1.4588485411625274E-2</v>
      </c>
      <c r="L94" s="92">
        <v>267.48</v>
      </c>
      <c r="M94" s="93">
        <v>305.93</v>
      </c>
      <c r="N94" s="93">
        <v>603.57799999999997</v>
      </c>
      <c r="O94" s="98">
        <f t="shared" si="63"/>
        <v>0.72979891106551376</v>
      </c>
      <c r="P94" s="76">
        <f t="shared" si="88"/>
        <v>2.381222419863982E-2</v>
      </c>
      <c r="Q94" s="77">
        <f t="shared" si="89"/>
        <v>-4.9463880301539365E-2</v>
      </c>
      <c r="R94" s="92">
        <v>84.09</v>
      </c>
      <c r="S94" s="93">
        <v>42.064999999999998</v>
      </c>
      <c r="T94" s="94">
        <v>132.91530999999998</v>
      </c>
      <c r="U94" s="78">
        <f t="shared" si="73"/>
        <v>0.16071070930672618</v>
      </c>
      <c r="V94" s="79">
        <f t="shared" si="74"/>
        <v>-6.1236428791955705E-2</v>
      </c>
      <c r="W94" s="80">
        <f t="shared" si="90"/>
        <v>5.3563030691176586E-2</v>
      </c>
      <c r="X94" s="92">
        <v>27.300999999999998</v>
      </c>
      <c r="Y94" s="93">
        <v>44.593999999999994</v>
      </c>
      <c r="Z94" s="71">
        <v>90.553269999999998</v>
      </c>
      <c r="AA94" s="78">
        <f t="shared" si="64"/>
        <v>0.10948987179688699</v>
      </c>
      <c r="AB94" s="79">
        <f t="shared" si="75"/>
        <v>3.7431614962160936E-2</v>
      </c>
      <c r="AC94" s="80">
        <f t="shared" si="91"/>
        <v>-4.0996582205103244E-3</v>
      </c>
      <c r="AD94" s="92">
        <v>244.73</v>
      </c>
      <c r="AE94" s="93">
        <v>321.55709000000002</v>
      </c>
      <c r="AF94" s="93">
        <v>278.85305999999997</v>
      </c>
      <c r="AG94" s="70">
        <f t="shared" si="92"/>
        <v>34.123059999999981</v>
      </c>
      <c r="AH94" s="71">
        <f t="shared" si="93"/>
        <v>-42.704030000000046</v>
      </c>
      <c r="AI94" s="92">
        <v>35.369999999999997</v>
      </c>
      <c r="AJ94" s="93">
        <v>1.3120000000000001</v>
      </c>
      <c r="AK94" s="93">
        <v>0</v>
      </c>
      <c r="AL94" s="70">
        <f t="shared" si="67"/>
        <v>-35.369999999999997</v>
      </c>
      <c r="AM94" s="71">
        <f t="shared" si="68"/>
        <v>-1.3120000000000001</v>
      </c>
      <c r="AN94" s="101">
        <f t="shared" si="65"/>
        <v>0.34347770283253598</v>
      </c>
      <c r="AO94" s="79">
        <f t="shared" si="76"/>
        <v>-0.3311612427977344</v>
      </c>
      <c r="AP94" s="80">
        <f t="shared" si="77"/>
        <v>-0.47870152138285049</v>
      </c>
      <c r="AQ94" s="101">
        <f t="shared" si="78"/>
        <v>0</v>
      </c>
      <c r="AR94" s="79">
        <f t="shared" si="79"/>
        <v>-9.7503287324572641E-2</v>
      </c>
      <c r="AS94" s="80">
        <f t="shared" si="69"/>
        <v>-3.3546115937626722E-3</v>
      </c>
      <c r="AT94" s="78">
        <f t="shared" si="66"/>
        <v>0</v>
      </c>
      <c r="AU94" s="79">
        <f t="shared" si="80"/>
        <v>-9.3355574676541528E-2</v>
      </c>
      <c r="AV94" s="80">
        <f t="shared" si="94"/>
        <v>-3.3419173741495562E-3</v>
      </c>
      <c r="AW94" s="92">
        <v>374</v>
      </c>
      <c r="AX94" s="93">
        <v>236</v>
      </c>
      <c r="AY94" s="71">
        <v>476</v>
      </c>
      <c r="AZ94" s="92">
        <v>9</v>
      </c>
      <c r="BA94" s="93">
        <v>10</v>
      </c>
      <c r="BB94" s="71">
        <v>9</v>
      </c>
      <c r="BC94" s="92">
        <v>13</v>
      </c>
      <c r="BD94" s="93">
        <v>14.5</v>
      </c>
      <c r="BE94" s="71">
        <v>14</v>
      </c>
      <c r="BF94" s="92">
        <f t="shared" si="95"/>
        <v>8.8148148148148149</v>
      </c>
      <c r="BG94" s="93">
        <f t="shared" si="96"/>
        <v>1.8888888888888884</v>
      </c>
      <c r="BH94" s="94">
        <f t="shared" si="97"/>
        <v>0.94814814814814774</v>
      </c>
      <c r="BI94" s="92">
        <f t="shared" si="98"/>
        <v>5.666666666666667</v>
      </c>
      <c r="BJ94" s="93">
        <f t="shared" si="99"/>
        <v>0.87179487179487225</v>
      </c>
      <c r="BK94" s="94">
        <f t="shared" si="100"/>
        <v>0.24137931034482829</v>
      </c>
      <c r="BL94" s="92">
        <v>50</v>
      </c>
      <c r="BM94" s="93">
        <v>50</v>
      </c>
      <c r="BN94" s="71">
        <v>50</v>
      </c>
      <c r="BO94" s="92">
        <v>2544</v>
      </c>
      <c r="BP94" s="93">
        <v>1493</v>
      </c>
      <c r="BQ94" s="71">
        <v>3253</v>
      </c>
      <c r="BR94" s="92">
        <f t="shared" si="81"/>
        <v>254.24131570857671</v>
      </c>
      <c r="BS94" s="70">
        <f t="shared" si="70"/>
        <v>105.31285658907984</v>
      </c>
      <c r="BT94" s="71">
        <f t="shared" si="101"/>
        <v>-8.7117988259176116</v>
      </c>
      <c r="BU94" s="92">
        <f>H94*1000/AY94</f>
        <v>1737.4936974789916</v>
      </c>
      <c r="BV94" s="93">
        <f t="shared" si="71"/>
        <v>724.46161191749434</v>
      </c>
      <c r="BW94" s="94">
        <f t="shared" si="102"/>
        <v>73.980985614584824</v>
      </c>
      <c r="BX94" s="92">
        <f t="shared" si="83"/>
        <v>6.8340336134453779</v>
      </c>
      <c r="BY94" s="70">
        <f t="shared" si="84"/>
        <v>3.1894576012223119E-2</v>
      </c>
      <c r="BZ94" s="71">
        <f t="shared" si="85"/>
        <v>0.50776242700469965</v>
      </c>
      <c r="CA94" s="101">
        <f t="shared" si="103"/>
        <v>0.35944751381215473</v>
      </c>
      <c r="CB94" s="102">
        <f t="shared" si="104"/>
        <v>7.834254143646413E-2</v>
      </c>
      <c r="CC94" s="140">
        <f t="shared" si="105"/>
        <v>2.7669736034376946E-2</v>
      </c>
      <c r="CD94" s="251"/>
      <c r="CE94" s="251"/>
      <c r="CF94" s="252"/>
    </row>
    <row r="95" spans="1:84" s="253" customFormat="1" ht="15" customHeight="1" x14ac:dyDescent="0.2">
      <c r="A95" s="235" t="s">
        <v>183</v>
      </c>
      <c r="B95" s="236" t="s">
        <v>205</v>
      </c>
      <c r="C95" s="93">
        <v>649.93760999999995</v>
      </c>
      <c r="D95" s="93">
        <v>632.17807999999991</v>
      </c>
      <c r="E95" s="93">
        <v>1404.5221200000001</v>
      </c>
      <c r="F95" s="92">
        <v>620.28425000000004</v>
      </c>
      <c r="G95" s="93">
        <v>636.21878000000004</v>
      </c>
      <c r="H95" s="94">
        <v>1369.01126</v>
      </c>
      <c r="I95" s="154">
        <f t="shared" si="72"/>
        <v>1.0259390561915467</v>
      </c>
      <c r="J95" s="254">
        <f t="shared" si="86"/>
        <v>-2.1867026261779943E-2</v>
      </c>
      <c r="K95" s="155">
        <f t="shared" si="87"/>
        <v>3.2290173333986427E-2</v>
      </c>
      <c r="L95" s="92">
        <v>403.97017999999997</v>
      </c>
      <c r="M95" s="93">
        <v>460.96100000000001</v>
      </c>
      <c r="N95" s="93">
        <v>956.54499999999996</v>
      </c>
      <c r="O95" s="98">
        <f t="shared" si="63"/>
        <v>0.69871229547082025</v>
      </c>
      <c r="P95" s="99">
        <f t="shared" si="88"/>
        <v>4.7446073573359615E-2</v>
      </c>
      <c r="Q95" s="100">
        <f t="shared" si="89"/>
        <v>-2.5819916545932853E-2</v>
      </c>
      <c r="R95" s="92">
        <v>143.57415000000009</v>
      </c>
      <c r="S95" s="93">
        <v>86.072780000000023</v>
      </c>
      <c r="T95" s="94">
        <v>235.93437000000003</v>
      </c>
      <c r="U95" s="101">
        <f t="shared" si="73"/>
        <v>0.17233924723161154</v>
      </c>
      <c r="V95" s="102">
        <f t="shared" si="74"/>
        <v>-5.9125843168475328E-2</v>
      </c>
      <c r="W95" s="103">
        <f t="shared" si="90"/>
        <v>3.7051225711718622E-2</v>
      </c>
      <c r="X95" s="92">
        <v>72.739919999999998</v>
      </c>
      <c r="Y95" s="93">
        <v>89.185000000000002</v>
      </c>
      <c r="Z95" s="94">
        <v>176.53189</v>
      </c>
      <c r="AA95" s="101">
        <f t="shared" si="64"/>
        <v>0.12894845729756818</v>
      </c>
      <c r="AB95" s="102">
        <f t="shared" si="75"/>
        <v>1.1679769595115644E-2</v>
      </c>
      <c r="AC95" s="103">
        <f t="shared" si="91"/>
        <v>-1.1231309165785824E-2</v>
      </c>
      <c r="AD95" s="92">
        <v>208.58753999999999</v>
      </c>
      <c r="AE95" s="93">
        <v>365.65424999999999</v>
      </c>
      <c r="AF95" s="93">
        <v>328.11658999999997</v>
      </c>
      <c r="AG95" s="93">
        <f t="shared" si="92"/>
        <v>119.52904999999998</v>
      </c>
      <c r="AH95" s="94">
        <f t="shared" si="93"/>
        <v>-37.537660000000017</v>
      </c>
      <c r="AI95" s="92">
        <v>0</v>
      </c>
      <c r="AJ95" s="93">
        <v>0</v>
      </c>
      <c r="AK95" s="93">
        <v>0</v>
      </c>
      <c r="AL95" s="93">
        <f t="shared" si="67"/>
        <v>0</v>
      </c>
      <c r="AM95" s="94">
        <f t="shared" si="68"/>
        <v>0</v>
      </c>
      <c r="AN95" s="101">
        <f t="shared" si="65"/>
        <v>0.23361439832645708</v>
      </c>
      <c r="AO95" s="102">
        <f t="shared" si="76"/>
        <v>-8.7320314160792278E-2</v>
      </c>
      <c r="AP95" s="103">
        <f t="shared" si="77"/>
        <v>-0.34478947483535843</v>
      </c>
      <c r="AQ95" s="101">
        <f t="shared" si="78"/>
        <v>0</v>
      </c>
      <c r="AR95" s="102">
        <f t="shared" si="79"/>
        <v>0</v>
      </c>
      <c r="AS95" s="103">
        <f t="shared" si="69"/>
        <v>0</v>
      </c>
      <c r="AT95" s="101">
        <f t="shared" si="66"/>
        <v>0</v>
      </c>
      <c r="AU95" s="102">
        <f t="shared" si="80"/>
        <v>0</v>
      </c>
      <c r="AV95" s="103">
        <f t="shared" si="94"/>
        <v>0</v>
      </c>
      <c r="AW95" s="92">
        <v>868</v>
      </c>
      <c r="AX95" s="93">
        <v>384</v>
      </c>
      <c r="AY95" s="94">
        <v>802</v>
      </c>
      <c r="AZ95" s="92">
        <v>11</v>
      </c>
      <c r="BA95" s="93">
        <v>11</v>
      </c>
      <c r="BB95" s="94">
        <v>11</v>
      </c>
      <c r="BC95" s="92">
        <v>14</v>
      </c>
      <c r="BD95" s="93">
        <v>14</v>
      </c>
      <c r="BE95" s="94">
        <v>14</v>
      </c>
      <c r="BF95" s="92">
        <f t="shared" si="95"/>
        <v>12.15151515151515</v>
      </c>
      <c r="BG95" s="93">
        <f t="shared" si="96"/>
        <v>-1</v>
      </c>
      <c r="BH95" s="94">
        <f t="shared" si="97"/>
        <v>0.51515151515151558</v>
      </c>
      <c r="BI95" s="92">
        <f t="shared" si="98"/>
        <v>9.5476190476190474</v>
      </c>
      <c r="BJ95" s="93">
        <f t="shared" si="99"/>
        <v>-0.78571428571428648</v>
      </c>
      <c r="BK95" s="94">
        <f t="shared" si="100"/>
        <v>0.4047619047619051</v>
      </c>
      <c r="BL95" s="92">
        <v>49</v>
      </c>
      <c r="BM95" s="93">
        <v>49</v>
      </c>
      <c r="BN95" s="94">
        <v>49</v>
      </c>
      <c r="BO95" s="92">
        <v>5720</v>
      </c>
      <c r="BP95" s="93">
        <v>2572</v>
      </c>
      <c r="BQ95" s="94">
        <v>5220</v>
      </c>
      <c r="BR95" s="92">
        <f t="shared" si="81"/>
        <v>262.26269348659002</v>
      </c>
      <c r="BS95" s="93">
        <f t="shared" si="70"/>
        <v>153.82139103903756</v>
      </c>
      <c r="BT95" s="94">
        <f t="shared" si="101"/>
        <v>14.899248696543367</v>
      </c>
      <c r="BU95" s="92">
        <f t="shared" si="82"/>
        <v>1706.9965835411472</v>
      </c>
      <c r="BV95" s="93">
        <f t="shared" si="71"/>
        <v>992.38339229690757</v>
      </c>
      <c r="BW95" s="94">
        <f t="shared" si="102"/>
        <v>50.176843957813844</v>
      </c>
      <c r="BX95" s="92">
        <f t="shared" si="83"/>
        <v>6.508728179551122</v>
      </c>
      <c r="BY95" s="93">
        <f t="shared" si="84"/>
        <v>-8.1133571600951804E-2</v>
      </c>
      <c r="BZ95" s="94">
        <f t="shared" si="85"/>
        <v>-0.18918848711554492</v>
      </c>
      <c r="CA95" s="101">
        <f t="shared" si="103"/>
        <v>0.58856691848009923</v>
      </c>
      <c r="CB95" s="102">
        <f t="shared" si="104"/>
        <v>-5.637614161686777E-2</v>
      </c>
      <c r="CC95" s="140">
        <f t="shared" si="105"/>
        <v>5.3469638315731816E-3</v>
      </c>
      <c r="CD95" s="251"/>
      <c r="CE95" s="251"/>
      <c r="CF95" s="252"/>
    </row>
    <row r="96" spans="1:84" s="253" customFormat="1" ht="15" customHeight="1" x14ac:dyDescent="0.2">
      <c r="A96" s="235" t="s">
        <v>183</v>
      </c>
      <c r="B96" s="236" t="s">
        <v>206</v>
      </c>
      <c r="C96" s="93">
        <v>3786.7499900000003</v>
      </c>
      <c r="D96" s="93">
        <v>2305.39219</v>
      </c>
      <c r="E96" s="93">
        <v>4298.9530000000004</v>
      </c>
      <c r="F96" s="92">
        <v>4657.4938500000007</v>
      </c>
      <c r="G96" s="93">
        <v>2413.2133599999997</v>
      </c>
      <c r="H96" s="94">
        <v>4434.527</v>
      </c>
      <c r="I96" s="154">
        <f t="shared" si="72"/>
        <v>0.96942763004938304</v>
      </c>
      <c r="J96" s="254">
        <f t="shared" si="86"/>
        <v>0.15638308035019244</v>
      </c>
      <c r="K96" s="155">
        <f t="shared" si="87"/>
        <v>1.4107131575099685E-2</v>
      </c>
      <c r="L96" s="92">
        <v>803.33789999999999</v>
      </c>
      <c r="M96" s="93">
        <v>501.30692999999997</v>
      </c>
      <c r="N96" s="93">
        <v>824.50300000000004</v>
      </c>
      <c r="O96" s="98">
        <f t="shared" si="63"/>
        <v>0.18592805952021491</v>
      </c>
      <c r="P96" s="99">
        <f t="shared" si="88"/>
        <v>1.344519086328691E-2</v>
      </c>
      <c r="Q96" s="100">
        <f t="shared" si="89"/>
        <v>-2.1806133530995447E-2</v>
      </c>
      <c r="R96" s="92">
        <v>257.81383000000051</v>
      </c>
      <c r="S96" s="93">
        <v>98.700999999999794</v>
      </c>
      <c r="T96" s="94">
        <v>188</v>
      </c>
      <c r="U96" s="101">
        <f t="shared" si="73"/>
        <v>4.2394600371133156E-2</v>
      </c>
      <c r="V96" s="102">
        <f t="shared" si="74"/>
        <v>-1.296002559364412E-2</v>
      </c>
      <c r="W96" s="103">
        <f t="shared" si="90"/>
        <v>1.4943626897041887E-3</v>
      </c>
      <c r="X96" s="92">
        <v>3596.3421200000003</v>
      </c>
      <c r="Y96" s="93">
        <v>1813.20543</v>
      </c>
      <c r="Z96" s="94">
        <v>3422.0239999999999</v>
      </c>
      <c r="AA96" s="101">
        <f t="shared" si="64"/>
        <v>0.77167734010865197</v>
      </c>
      <c r="AB96" s="102">
        <f t="shared" si="75"/>
        <v>-4.851652696428177E-4</v>
      </c>
      <c r="AC96" s="103">
        <f t="shared" si="91"/>
        <v>2.0311770841291321E-2</v>
      </c>
      <c r="AD96" s="92">
        <v>3090.4218999999998</v>
      </c>
      <c r="AE96" s="93">
        <v>3473.6121600000001</v>
      </c>
      <c r="AF96" s="93">
        <v>3549.8471300000001</v>
      </c>
      <c r="AG96" s="93">
        <f t="shared" si="92"/>
        <v>459.42523000000028</v>
      </c>
      <c r="AH96" s="94">
        <f t="shared" si="93"/>
        <v>76.234969999999976</v>
      </c>
      <c r="AI96" s="92">
        <v>1566.9323499999998</v>
      </c>
      <c r="AJ96" s="93">
        <v>1874.6396399999999</v>
      </c>
      <c r="AK96" s="93">
        <v>1982.4939999999999</v>
      </c>
      <c r="AL96" s="93">
        <f t="shared" si="67"/>
        <v>415.5616500000001</v>
      </c>
      <c r="AM96" s="94">
        <f t="shared" si="68"/>
        <v>107.85436000000004</v>
      </c>
      <c r="AN96" s="101">
        <f t="shared" si="65"/>
        <v>0.82574690395545147</v>
      </c>
      <c r="AO96" s="102">
        <f t="shared" si="76"/>
        <v>9.6323180543105291E-3</v>
      </c>
      <c r="AP96" s="103">
        <f t="shared" si="77"/>
        <v>-0.68098682016634315</v>
      </c>
      <c r="AQ96" s="101">
        <f t="shared" si="78"/>
        <v>0.46115740274434258</v>
      </c>
      <c r="AR96" s="102">
        <f t="shared" si="79"/>
        <v>4.736395080324951E-2</v>
      </c>
      <c r="AS96" s="103">
        <f t="shared" si="69"/>
        <v>-0.35199692654138293</v>
      </c>
      <c r="AT96" s="101">
        <f t="shared" si="66"/>
        <v>0.44705872802217689</v>
      </c>
      <c r="AU96" s="102">
        <f t="shared" si="80"/>
        <v>0.11062621722025717</v>
      </c>
      <c r="AV96" s="103">
        <f t="shared" si="94"/>
        <v>-0.32976427116758394</v>
      </c>
      <c r="AW96" s="92">
        <v>1034</v>
      </c>
      <c r="AX96" s="93">
        <v>467</v>
      </c>
      <c r="AY96" s="94">
        <v>821</v>
      </c>
      <c r="AZ96" s="92">
        <v>20</v>
      </c>
      <c r="BA96" s="93">
        <v>17</v>
      </c>
      <c r="BB96" s="94">
        <v>17</v>
      </c>
      <c r="BC96" s="92">
        <v>41</v>
      </c>
      <c r="BD96" s="93">
        <v>40</v>
      </c>
      <c r="BE96" s="94">
        <v>40</v>
      </c>
      <c r="BF96" s="92">
        <f t="shared" si="95"/>
        <v>8.0490196078431371</v>
      </c>
      <c r="BG96" s="93">
        <f t="shared" si="96"/>
        <v>-0.56764705882353006</v>
      </c>
      <c r="BH96" s="94">
        <f t="shared" si="97"/>
        <v>-1.1078431372549016</v>
      </c>
      <c r="BI96" s="92">
        <f t="shared" si="98"/>
        <v>3.4208333333333329</v>
      </c>
      <c r="BJ96" s="93">
        <f t="shared" si="99"/>
        <v>-0.78241869918699214</v>
      </c>
      <c r="BK96" s="94">
        <f t="shared" si="100"/>
        <v>-0.4708333333333341</v>
      </c>
      <c r="BL96" s="92">
        <v>60</v>
      </c>
      <c r="BM96" s="93">
        <v>57</v>
      </c>
      <c r="BN96" s="94">
        <v>57</v>
      </c>
      <c r="BO96" s="92">
        <v>4440</v>
      </c>
      <c r="BP96" s="93">
        <v>1832</v>
      </c>
      <c r="BQ96" s="94">
        <v>3234</v>
      </c>
      <c r="BR96" s="92">
        <f t="shared" si="81"/>
        <v>1371.2204700061843</v>
      </c>
      <c r="BS96" s="93">
        <f t="shared" si="70"/>
        <v>322.23536865483288</v>
      </c>
      <c r="BT96" s="94">
        <f t="shared" si="101"/>
        <v>53.964269132821983</v>
      </c>
      <c r="BU96" s="92">
        <f t="shared" si="82"/>
        <v>5401.3727161997567</v>
      </c>
      <c r="BV96" s="93">
        <f t="shared" si="71"/>
        <v>897.02663302760902</v>
      </c>
      <c r="BW96" s="94">
        <f t="shared" si="102"/>
        <v>233.89228793423263</v>
      </c>
      <c r="BX96" s="92">
        <f t="shared" si="83"/>
        <v>3.9390986601705236</v>
      </c>
      <c r="BY96" s="93">
        <f t="shared" si="84"/>
        <v>-0.35490520830143035</v>
      </c>
      <c r="BZ96" s="94">
        <f t="shared" si="85"/>
        <v>1.6186454603071887E-2</v>
      </c>
      <c r="CA96" s="101">
        <f t="shared" si="103"/>
        <v>0.31346321605117766</v>
      </c>
      <c r="CB96" s="102">
        <f t="shared" si="104"/>
        <v>-9.537656295434721E-2</v>
      </c>
      <c r="CC96" s="140">
        <f t="shared" si="105"/>
        <v>-4.3651793695411001E-2</v>
      </c>
      <c r="CD96" s="251"/>
      <c r="CE96" s="251"/>
      <c r="CF96" s="252"/>
    </row>
    <row r="97" spans="1:84" s="227" customFormat="1" ht="15" customHeight="1" x14ac:dyDescent="0.2">
      <c r="A97" s="256" t="s">
        <v>183</v>
      </c>
      <c r="B97" s="257" t="s">
        <v>207</v>
      </c>
      <c r="C97" s="70">
        <v>159.535</v>
      </c>
      <c r="D97" s="70">
        <v>91.799000000000007</v>
      </c>
      <c r="E97" s="93">
        <v>201.68199999999999</v>
      </c>
      <c r="F97" s="69">
        <v>160.22499999999999</v>
      </c>
      <c r="G97" s="70">
        <v>103.444</v>
      </c>
      <c r="H97" s="94">
        <v>210.929</v>
      </c>
      <c r="I97" s="152">
        <f t="shared" si="72"/>
        <v>0.95616060380507173</v>
      </c>
      <c r="J97" s="258">
        <f t="shared" si="86"/>
        <v>-3.9532952131891896E-2</v>
      </c>
      <c r="K97" s="153">
        <f t="shared" si="87"/>
        <v>6.8733590155174107E-2</v>
      </c>
      <c r="L97" s="69">
        <v>123.584</v>
      </c>
      <c r="M97" s="70">
        <v>85.82</v>
      </c>
      <c r="N97" s="70">
        <v>171.77099999999999</v>
      </c>
      <c r="O97" s="75">
        <f t="shared" si="63"/>
        <v>0.81435459325175763</v>
      </c>
      <c r="P97" s="76">
        <f t="shared" si="88"/>
        <v>4.3039255445547542E-2</v>
      </c>
      <c r="Q97" s="77">
        <f t="shared" si="89"/>
        <v>-1.5273031356726086E-2</v>
      </c>
      <c r="R97" s="69">
        <v>32.338999999999992</v>
      </c>
      <c r="S97" s="93">
        <v>15.576000000000009</v>
      </c>
      <c r="T97" s="94">
        <v>33.491000000000014</v>
      </c>
      <c r="U97" s="78">
        <f t="shared" si="73"/>
        <v>0.15877854633549685</v>
      </c>
      <c r="V97" s="79">
        <f t="shared" si="74"/>
        <v>-4.3056373308753393E-2</v>
      </c>
      <c r="W97" s="80">
        <f t="shared" si="90"/>
        <v>8.20432260091572E-3</v>
      </c>
      <c r="X97" s="69">
        <v>4.3019999999999996</v>
      </c>
      <c r="Y97" s="70">
        <v>2.048</v>
      </c>
      <c r="Z97" s="71">
        <v>5.6669999999999998</v>
      </c>
      <c r="AA97" s="78">
        <f t="shared" si="64"/>
        <v>2.6866860412745521E-2</v>
      </c>
      <c r="AB97" s="79">
        <f t="shared" si="75"/>
        <v>1.7117863205812905E-5</v>
      </c>
      <c r="AC97" s="80">
        <f t="shared" si="91"/>
        <v>7.0687087558103691E-3</v>
      </c>
      <c r="AD97" s="69">
        <v>52.125</v>
      </c>
      <c r="AE97" s="70">
        <v>39.72</v>
      </c>
      <c r="AF97" s="70">
        <v>36.411000000000001</v>
      </c>
      <c r="AG97" s="70">
        <f t="shared" si="92"/>
        <v>-15.713999999999999</v>
      </c>
      <c r="AH97" s="71">
        <f t="shared" si="93"/>
        <v>-3.3089999999999975</v>
      </c>
      <c r="AI97" s="69">
        <v>29.33</v>
      </c>
      <c r="AJ97" s="70">
        <v>6.7320000000000002</v>
      </c>
      <c r="AK97" s="70">
        <v>6.7320000000000002</v>
      </c>
      <c r="AL97" s="70">
        <f t="shared" si="67"/>
        <v>-22.597999999999999</v>
      </c>
      <c r="AM97" s="71">
        <f t="shared" si="68"/>
        <v>0</v>
      </c>
      <c r="AN97" s="78">
        <f t="shared" si="65"/>
        <v>0.18053668646681412</v>
      </c>
      <c r="AO97" s="79">
        <f t="shared" si="76"/>
        <v>-0.14619412495387726</v>
      </c>
      <c r="AP97" s="80">
        <f t="shared" si="77"/>
        <v>-0.25214776543353334</v>
      </c>
      <c r="AQ97" s="78">
        <f t="shared" si="78"/>
        <v>3.3379280253071672E-2</v>
      </c>
      <c r="AR97" s="79">
        <f t="shared" si="79"/>
        <v>-0.15046752452330969</v>
      </c>
      <c r="AS97" s="80">
        <f t="shared" si="69"/>
        <v>-3.9954851927017435E-2</v>
      </c>
      <c r="AT97" s="78">
        <f t="shared" si="66"/>
        <v>3.1915952761355719E-2</v>
      </c>
      <c r="AU97" s="79">
        <f t="shared" si="80"/>
        <v>-0.15113912603408819</v>
      </c>
      <c r="AV97" s="80">
        <f t="shared" si="94"/>
        <v>-3.3162737157827603E-2</v>
      </c>
      <c r="AW97" s="69">
        <v>111</v>
      </c>
      <c r="AX97" s="70">
        <v>59</v>
      </c>
      <c r="AY97" s="71">
        <v>118</v>
      </c>
      <c r="AZ97" s="69">
        <v>5</v>
      </c>
      <c r="BA97" s="70">
        <v>5</v>
      </c>
      <c r="BB97" s="71">
        <v>5</v>
      </c>
      <c r="BC97" s="69">
        <v>8</v>
      </c>
      <c r="BD97" s="70">
        <v>7</v>
      </c>
      <c r="BE97" s="71">
        <v>7</v>
      </c>
      <c r="BF97" s="92">
        <f t="shared" si="95"/>
        <v>3.9333333333333336</v>
      </c>
      <c r="BG97" s="93">
        <f t="shared" si="96"/>
        <v>0.23333333333333384</v>
      </c>
      <c r="BH97" s="94">
        <f t="shared" si="97"/>
        <v>0</v>
      </c>
      <c r="BI97" s="92">
        <f t="shared" si="98"/>
        <v>2.8095238095238098</v>
      </c>
      <c r="BJ97" s="93">
        <f t="shared" si="99"/>
        <v>0.49702380952380976</v>
      </c>
      <c r="BK97" s="94">
        <f t="shared" si="100"/>
        <v>0</v>
      </c>
      <c r="BL97" s="69">
        <v>10</v>
      </c>
      <c r="BM97" s="70">
        <v>10</v>
      </c>
      <c r="BN97" s="71">
        <v>10</v>
      </c>
      <c r="BO97" s="69">
        <v>656</v>
      </c>
      <c r="BP97" s="70">
        <v>348</v>
      </c>
      <c r="BQ97" s="71">
        <v>695</v>
      </c>
      <c r="BR97" s="69">
        <f t="shared" si="81"/>
        <v>303.49496402877696</v>
      </c>
      <c r="BS97" s="70">
        <f t="shared" si="70"/>
        <v>59.249537199508666</v>
      </c>
      <c r="BT97" s="71">
        <f t="shared" si="101"/>
        <v>6.24209046555859</v>
      </c>
      <c r="BU97" s="69">
        <f t="shared" si="82"/>
        <v>1787.5338983050847</v>
      </c>
      <c r="BV97" s="70">
        <f t="shared" si="71"/>
        <v>344.0654298366162</v>
      </c>
      <c r="BW97" s="71">
        <f t="shared" si="102"/>
        <v>34.245762711864245</v>
      </c>
      <c r="BX97" s="69">
        <f t="shared" si="83"/>
        <v>5.8898305084745761</v>
      </c>
      <c r="BY97" s="70">
        <f t="shared" si="84"/>
        <v>-2.0079401435333821E-2</v>
      </c>
      <c r="BZ97" s="71">
        <f t="shared" si="85"/>
        <v>-8.4745762711868622E-3</v>
      </c>
      <c r="CA97" s="101">
        <f t="shared" si="103"/>
        <v>0.38397790055248621</v>
      </c>
      <c r="CB97" s="102">
        <f t="shared" si="104"/>
        <v>2.1546961325966896E-2</v>
      </c>
      <c r="CC97" s="140">
        <f t="shared" si="105"/>
        <v>-2.688766114180452E-3</v>
      </c>
      <c r="CD97" s="251"/>
      <c r="CE97" s="251"/>
      <c r="CF97" s="252"/>
    </row>
    <row r="98" spans="1:84" s="253" customFormat="1" ht="15" customHeight="1" x14ac:dyDescent="0.2">
      <c r="A98" s="235" t="s">
        <v>141</v>
      </c>
      <c r="B98" s="236" t="s">
        <v>208</v>
      </c>
      <c r="C98" s="93">
        <v>326.08199999999999</v>
      </c>
      <c r="D98" s="93">
        <v>214.06184999999999</v>
      </c>
      <c r="E98" s="93">
        <v>442.51600000000002</v>
      </c>
      <c r="F98" s="92">
        <v>302.66199999999998</v>
      </c>
      <c r="G98" s="93">
        <v>203.642</v>
      </c>
      <c r="H98" s="94">
        <v>405.59899999999999</v>
      </c>
      <c r="I98" s="154">
        <f t="shared" si="72"/>
        <v>1.0910184689804463</v>
      </c>
      <c r="J98" s="254">
        <f t="shared" si="86"/>
        <v>1.3638421270459444E-2</v>
      </c>
      <c r="K98" s="155">
        <f t="shared" si="87"/>
        <v>3.9850978973473339E-2</v>
      </c>
      <c r="L98" s="92">
        <v>242.51900000000001</v>
      </c>
      <c r="M98" s="93">
        <v>159.209</v>
      </c>
      <c r="N98" s="93">
        <v>309.88600000000002</v>
      </c>
      <c r="O98" s="98">
        <f t="shared" si="63"/>
        <v>0.76402062135261684</v>
      </c>
      <c r="P98" s="99">
        <f t="shared" si="88"/>
        <v>-3.7265962361229032E-2</v>
      </c>
      <c r="Q98" s="100">
        <f t="shared" si="89"/>
        <v>-1.7787650025586133E-2</v>
      </c>
      <c r="R98" s="92">
        <v>58.27799999999997</v>
      </c>
      <c r="S98" s="93">
        <v>38.661999999999992</v>
      </c>
      <c r="T98" s="94">
        <v>83.551999999999964</v>
      </c>
      <c r="U98" s="101">
        <f t="shared" si="73"/>
        <v>0.20599656310789713</v>
      </c>
      <c r="V98" s="102">
        <f t="shared" si="74"/>
        <v>1.3445136103516081E-2</v>
      </c>
      <c r="W98" s="103">
        <f t="shared" si="90"/>
        <v>1.61437822473674E-2</v>
      </c>
      <c r="X98" s="92">
        <v>1.865</v>
      </c>
      <c r="Y98" s="93">
        <v>5.7709999999999999</v>
      </c>
      <c r="Z98" s="94">
        <v>12.161</v>
      </c>
      <c r="AA98" s="101">
        <f t="shared" si="64"/>
        <v>2.9982815539486046E-2</v>
      </c>
      <c r="AB98" s="102">
        <f t="shared" si="75"/>
        <v>2.3820826257712979E-2</v>
      </c>
      <c r="AC98" s="103">
        <f t="shared" si="91"/>
        <v>1.6438677782187223E-3</v>
      </c>
      <c r="AD98" s="92">
        <v>66.510000000000005</v>
      </c>
      <c r="AE98" s="93">
        <v>101.895</v>
      </c>
      <c r="AF98" s="93">
        <v>107.467</v>
      </c>
      <c r="AG98" s="93">
        <f t="shared" si="92"/>
        <v>40.956999999999994</v>
      </c>
      <c r="AH98" s="94">
        <f t="shared" si="93"/>
        <v>5.5720000000000027</v>
      </c>
      <c r="AI98" s="92">
        <v>0</v>
      </c>
      <c r="AJ98" s="93">
        <v>0</v>
      </c>
      <c r="AK98" s="93">
        <v>0</v>
      </c>
      <c r="AL98" s="93">
        <f t="shared" si="67"/>
        <v>0</v>
      </c>
      <c r="AM98" s="94">
        <f t="shared" si="68"/>
        <v>0</v>
      </c>
      <c r="AN98" s="101">
        <f t="shared" si="65"/>
        <v>0.24285449565665421</v>
      </c>
      <c r="AO98" s="102">
        <f t="shared" si="76"/>
        <v>3.8887395356729637E-2</v>
      </c>
      <c r="AP98" s="103">
        <f t="shared" si="77"/>
        <v>-0.23315278915378726</v>
      </c>
      <c r="AQ98" s="101">
        <f t="shared" si="78"/>
        <v>0</v>
      </c>
      <c r="AR98" s="102">
        <f t="shared" si="79"/>
        <v>0</v>
      </c>
      <c r="AS98" s="103">
        <f t="shared" si="69"/>
        <v>0</v>
      </c>
      <c r="AT98" s="101">
        <f t="shared" si="66"/>
        <v>0</v>
      </c>
      <c r="AU98" s="102">
        <f t="shared" si="80"/>
        <v>0</v>
      </c>
      <c r="AV98" s="103">
        <f t="shared" si="94"/>
        <v>0</v>
      </c>
      <c r="AW98" s="92">
        <v>369</v>
      </c>
      <c r="AX98" s="93">
        <v>235</v>
      </c>
      <c r="AY98" s="94">
        <v>483</v>
      </c>
      <c r="AZ98" s="92">
        <v>6</v>
      </c>
      <c r="BA98" s="93">
        <v>7</v>
      </c>
      <c r="BB98" s="94">
        <v>7</v>
      </c>
      <c r="BC98" s="92">
        <v>11</v>
      </c>
      <c r="BD98" s="93">
        <v>13</v>
      </c>
      <c r="BE98" s="94">
        <v>14</v>
      </c>
      <c r="BF98" s="92">
        <f t="shared" si="95"/>
        <v>11.5</v>
      </c>
      <c r="BG98" s="93">
        <f t="shared" si="96"/>
        <v>1.25</v>
      </c>
      <c r="BH98" s="94">
        <f t="shared" si="97"/>
        <v>0.3095238095238102</v>
      </c>
      <c r="BI98" s="92">
        <f t="shared" si="98"/>
        <v>5.75</v>
      </c>
      <c r="BJ98" s="93">
        <f t="shared" si="99"/>
        <v>0.15909090909090917</v>
      </c>
      <c r="BK98" s="94">
        <f t="shared" si="100"/>
        <v>-0.27564102564102555</v>
      </c>
      <c r="BL98" s="92">
        <v>45</v>
      </c>
      <c r="BM98" s="93">
        <v>45</v>
      </c>
      <c r="BN98" s="94">
        <v>45</v>
      </c>
      <c r="BO98" s="92">
        <v>2861</v>
      </c>
      <c r="BP98" s="93">
        <v>1701</v>
      </c>
      <c r="BQ98" s="94">
        <v>3479</v>
      </c>
      <c r="BR98" s="92">
        <f t="shared" si="81"/>
        <v>116.58493820063237</v>
      </c>
      <c r="BS98" s="93">
        <f t="shared" si="70"/>
        <v>10.796053195389447</v>
      </c>
      <c r="BT98" s="94">
        <f t="shared" si="101"/>
        <v>-3.1340506294675805</v>
      </c>
      <c r="BU98" s="92">
        <f t="shared" si="82"/>
        <v>839.74948240165634</v>
      </c>
      <c r="BV98" s="93">
        <f t="shared" si="71"/>
        <v>19.527260179434165</v>
      </c>
      <c r="BW98" s="94">
        <f t="shared" si="102"/>
        <v>-26.812219726003264</v>
      </c>
      <c r="BX98" s="92">
        <f t="shared" si="83"/>
        <v>7.2028985507246377</v>
      </c>
      <c r="BY98" s="93">
        <f t="shared" si="84"/>
        <v>-0.55048898315070094</v>
      </c>
      <c r="BZ98" s="94">
        <f t="shared" si="85"/>
        <v>-3.5399321615788182E-2</v>
      </c>
      <c r="CA98" s="101">
        <f t="shared" si="103"/>
        <v>0.42713321055862497</v>
      </c>
      <c r="CB98" s="102">
        <f t="shared" si="104"/>
        <v>7.5874769797421804E-2</v>
      </c>
      <c r="CC98" s="140">
        <f t="shared" si="105"/>
        <v>7.1332105586249805E-3</v>
      </c>
      <c r="CD98" s="251"/>
      <c r="CE98" s="251"/>
      <c r="CF98" s="252"/>
    </row>
    <row r="99" spans="1:84" s="253" customFormat="1" ht="15" customHeight="1" x14ac:dyDescent="0.2">
      <c r="A99" s="235" t="s">
        <v>141</v>
      </c>
      <c r="B99" s="236" t="s">
        <v>209</v>
      </c>
      <c r="C99" s="93">
        <v>338.49081000000001</v>
      </c>
      <c r="D99" s="93">
        <v>316.14999999999998</v>
      </c>
      <c r="E99" s="93">
        <v>639.07899999999995</v>
      </c>
      <c r="F99" s="92">
        <v>397.911</v>
      </c>
      <c r="G99" s="93">
        <v>328.73700000000002</v>
      </c>
      <c r="H99" s="94">
        <v>689.41</v>
      </c>
      <c r="I99" s="154">
        <f t="shared" si="72"/>
        <v>0.92699409640127062</v>
      </c>
      <c r="J99" s="258">
        <f t="shared" si="86"/>
        <v>7.632444916859793E-2</v>
      </c>
      <c r="K99" s="153">
        <f t="shared" si="87"/>
        <v>-3.4716937038834828E-2</v>
      </c>
      <c r="L99" s="92">
        <v>340.49099999999999</v>
      </c>
      <c r="M99" s="93">
        <v>192.10599999999999</v>
      </c>
      <c r="N99" s="93">
        <v>387.01400000000001</v>
      </c>
      <c r="O99" s="98">
        <f t="shared" si="63"/>
        <v>0.56136986698771418</v>
      </c>
      <c r="P99" s="76">
        <f t="shared" si="88"/>
        <v>-0.29432650732714516</v>
      </c>
      <c r="Q99" s="77">
        <f>O99-IF(G99=0,"0",(M99/G99))</f>
        <v>-2.3006093126297866E-2</v>
      </c>
      <c r="R99" s="92">
        <v>51.195000000000014</v>
      </c>
      <c r="S99" s="93">
        <v>132.29100000000003</v>
      </c>
      <c r="T99" s="94">
        <v>295.23699999999997</v>
      </c>
      <c r="U99" s="78">
        <f t="shared" si="73"/>
        <v>0.42824589141439778</v>
      </c>
      <c r="V99" s="79">
        <f t="shared" si="74"/>
        <v>0.29958646757338808</v>
      </c>
      <c r="W99" s="80">
        <f t="shared" si="90"/>
        <v>2.5823894498930355E-2</v>
      </c>
      <c r="X99" s="92">
        <v>6.2249999999999996</v>
      </c>
      <c r="Y99" s="93">
        <v>4.34</v>
      </c>
      <c r="Z99" s="71">
        <v>7.1589999999999998</v>
      </c>
      <c r="AA99" s="78">
        <f t="shared" si="64"/>
        <v>1.0384241597888049E-2</v>
      </c>
      <c r="AB99" s="79">
        <f t="shared" si="75"/>
        <v>-5.2599602462429246E-3</v>
      </c>
      <c r="AC99" s="80">
        <f t="shared" si="91"/>
        <v>-2.8178013726324579E-3</v>
      </c>
      <c r="AD99" s="92">
        <v>368.22199999999998</v>
      </c>
      <c r="AE99" s="93">
        <v>372.298</v>
      </c>
      <c r="AF99" s="93">
        <v>384.44400000000002</v>
      </c>
      <c r="AG99" s="70">
        <f t="shared" si="92"/>
        <v>16.222000000000037</v>
      </c>
      <c r="AH99" s="71">
        <f t="shared" si="93"/>
        <v>12.146000000000015</v>
      </c>
      <c r="AI99" s="92">
        <v>105.193</v>
      </c>
      <c r="AJ99" s="93">
        <v>127.53100000000001</v>
      </c>
      <c r="AK99" s="93">
        <v>287.16899999999998</v>
      </c>
      <c r="AL99" s="70">
        <f t="shared" si="67"/>
        <v>181.976</v>
      </c>
      <c r="AM99" s="71">
        <f t="shared" si="68"/>
        <v>159.63799999999998</v>
      </c>
      <c r="AN99" s="101">
        <f t="shared" si="65"/>
        <v>0.60155943161956515</v>
      </c>
      <c r="AO99" s="79">
        <f t="shared" si="76"/>
        <v>-0.48627512436143761</v>
      </c>
      <c r="AP99" s="80">
        <f t="shared" si="77"/>
        <v>-0.57603980924711218</v>
      </c>
      <c r="AQ99" s="101">
        <f t="shared" si="78"/>
        <v>0.44934820264787295</v>
      </c>
      <c r="AR99" s="79">
        <f t="shared" si="79"/>
        <v>0.13857757936270904</v>
      </c>
      <c r="AS99" s="80">
        <f t="shared" si="69"/>
        <v>4.5960570194923334E-2</v>
      </c>
      <c r="AT99" s="78">
        <f t="shared" si="66"/>
        <v>0.41654313108310004</v>
      </c>
      <c r="AU99" s="79">
        <f t="shared" si="80"/>
        <v>0.15217999460283183</v>
      </c>
      <c r="AV99" s="80">
        <f t="shared" si="94"/>
        <v>2.8600794199816426E-2</v>
      </c>
      <c r="AW99" s="92">
        <v>690</v>
      </c>
      <c r="AX99" s="93">
        <v>319</v>
      </c>
      <c r="AY99" s="71">
        <v>511</v>
      </c>
      <c r="AZ99" s="92">
        <v>7</v>
      </c>
      <c r="BA99" s="93">
        <v>7</v>
      </c>
      <c r="BB99" s="71">
        <v>7</v>
      </c>
      <c r="BC99" s="92">
        <v>20</v>
      </c>
      <c r="BD99" s="93">
        <v>21</v>
      </c>
      <c r="BE99" s="71">
        <v>21</v>
      </c>
      <c r="BF99" s="92">
        <f t="shared" si="95"/>
        <v>12.166666666666666</v>
      </c>
      <c r="BG99" s="93">
        <f t="shared" si="96"/>
        <v>-4.261904761904761</v>
      </c>
      <c r="BH99" s="94">
        <f t="shared" si="97"/>
        <v>-3.0238095238095237</v>
      </c>
      <c r="BI99" s="92">
        <f t="shared" si="98"/>
        <v>4.0555555555555554</v>
      </c>
      <c r="BJ99" s="93">
        <f t="shared" si="99"/>
        <v>-1.6944444444444446</v>
      </c>
      <c r="BK99" s="94">
        <f t="shared" si="100"/>
        <v>-1.0079365079365079</v>
      </c>
      <c r="BL99" s="92">
        <v>70</v>
      </c>
      <c r="BM99" s="93">
        <v>70</v>
      </c>
      <c r="BN99" s="71">
        <v>70</v>
      </c>
      <c r="BO99" s="92">
        <v>4776</v>
      </c>
      <c r="BP99" s="93">
        <v>2421</v>
      </c>
      <c r="BQ99" s="71">
        <v>3844</v>
      </c>
      <c r="BR99" s="92">
        <f t="shared" si="81"/>
        <v>179.34703433922996</v>
      </c>
      <c r="BS99" s="70">
        <f t="shared" si="70"/>
        <v>96.032335846767651</v>
      </c>
      <c r="BT99" s="71">
        <f t="shared" si="101"/>
        <v>43.561408564756618</v>
      </c>
      <c r="BU99" s="92">
        <f t="shared" si="82"/>
        <v>1349.1389432485323</v>
      </c>
      <c r="BV99" s="70">
        <f t="shared" si="71"/>
        <v>772.45633455288009</v>
      </c>
      <c r="BW99" s="71">
        <f t="shared" si="102"/>
        <v>318.61543227674542</v>
      </c>
      <c r="BX99" s="92">
        <f t="shared" si="83"/>
        <v>7.5225048923679063</v>
      </c>
      <c r="BY99" s="70">
        <f t="shared" si="84"/>
        <v>0.6007657619331237</v>
      </c>
      <c r="BZ99" s="71">
        <f t="shared" si="85"/>
        <v>-6.6836800422062304E-2</v>
      </c>
      <c r="CA99" s="101">
        <f t="shared" si="103"/>
        <v>0.3033938437253354</v>
      </c>
      <c r="CB99" s="102">
        <f t="shared" si="104"/>
        <v>-7.3559589581689067E-2</v>
      </c>
      <c r="CC99" s="140">
        <f t="shared" si="105"/>
        <v>-8.0891870560378942E-2</v>
      </c>
      <c r="CD99" s="251"/>
      <c r="CE99" s="251"/>
      <c r="CF99" s="252"/>
    </row>
    <row r="100" spans="1:84" s="253" customFormat="1" ht="15" customHeight="1" x14ac:dyDescent="0.2">
      <c r="A100" s="235" t="s">
        <v>210</v>
      </c>
      <c r="B100" s="236" t="s">
        <v>211</v>
      </c>
      <c r="C100" s="93">
        <v>326.80200000000002</v>
      </c>
      <c r="D100" s="93">
        <v>198.09700000000001</v>
      </c>
      <c r="E100" s="93">
        <v>377.53501</v>
      </c>
      <c r="F100" s="92">
        <v>347.089</v>
      </c>
      <c r="G100" s="93">
        <v>223.625</v>
      </c>
      <c r="H100" s="94">
        <v>409.25029000000006</v>
      </c>
      <c r="I100" s="154">
        <f t="shared" si="72"/>
        <v>0.92250395228797499</v>
      </c>
      <c r="J100" s="254">
        <f t="shared" si="86"/>
        <v>-1.9047062005189019E-2</v>
      </c>
      <c r="K100" s="155">
        <f t="shared" si="87"/>
        <v>3.6659346362877154E-2</v>
      </c>
      <c r="L100" s="92">
        <v>220.88</v>
      </c>
      <c r="M100" s="93">
        <v>143.59399999999999</v>
      </c>
      <c r="N100" s="93">
        <v>245.97300000000001</v>
      </c>
      <c r="O100" s="98">
        <f t="shared" si="63"/>
        <v>0.60103317214509477</v>
      </c>
      <c r="P100" s="99">
        <f t="shared" si="88"/>
        <v>-3.5345393583003815E-2</v>
      </c>
      <c r="Q100" s="100">
        <f t="shared" si="89"/>
        <v>-4.1086447754290378E-2</v>
      </c>
      <c r="R100" s="92">
        <v>124.98</v>
      </c>
      <c r="S100" s="93">
        <v>79.149000000000001</v>
      </c>
      <c r="T100" s="94">
        <v>162.00229000000004</v>
      </c>
      <c r="U100" s="101">
        <f t="shared" si="73"/>
        <v>0.39585137496176243</v>
      </c>
      <c r="V100" s="102">
        <f t="shared" si="74"/>
        <v>3.5770819254148489E-2</v>
      </c>
      <c r="W100" s="103">
        <f t="shared" si="90"/>
        <v>4.1915097711902161E-2</v>
      </c>
      <c r="X100" s="92">
        <v>1.23</v>
      </c>
      <c r="Y100" s="93">
        <v>0.88200000000000001</v>
      </c>
      <c r="Z100" s="94">
        <v>1.2749999999999999</v>
      </c>
      <c r="AA100" s="101">
        <f t="shared" si="64"/>
        <v>3.1154528931427263E-3</v>
      </c>
      <c r="AB100" s="102">
        <f t="shared" si="75"/>
        <v>-4.2830677656734801E-4</v>
      </c>
      <c r="AC100" s="103">
        <f t="shared" si="91"/>
        <v>-8.2864995761188507E-4</v>
      </c>
      <c r="AD100" s="92">
        <v>1310.76721</v>
      </c>
      <c r="AE100" s="93">
        <v>1309.681</v>
      </c>
      <c r="AF100" s="93">
        <v>1288.9146499999999</v>
      </c>
      <c r="AG100" s="93">
        <f t="shared" si="92"/>
        <v>-21.85256000000004</v>
      </c>
      <c r="AH100" s="94">
        <f t="shared" si="93"/>
        <v>-20.766350000000102</v>
      </c>
      <c r="AI100" s="92">
        <v>1239.3811000000001</v>
      </c>
      <c r="AJ100" s="93">
        <v>1080.144</v>
      </c>
      <c r="AK100" s="93">
        <v>1110.6649299999999</v>
      </c>
      <c r="AL100" s="93">
        <f t="shared" si="67"/>
        <v>-128.71617000000015</v>
      </c>
      <c r="AM100" s="94">
        <f t="shared" si="68"/>
        <v>30.520929999999908</v>
      </c>
      <c r="AN100" s="101">
        <f t="shared" si="65"/>
        <v>3.4140268209827744</v>
      </c>
      <c r="AO100" s="102">
        <f t="shared" si="76"/>
        <v>-0.59686420783589833</v>
      </c>
      <c r="AP100" s="103">
        <f t="shared" si="77"/>
        <v>-3.1972848091782073</v>
      </c>
      <c r="AQ100" s="101">
        <f t="shared" si="78"/>
        <v>2.9418859194012228</v>
      </c>
      <c r="AR100" s="102">
        <f t="shared" si="79"/>
        <v>-0.85056669716783118</v>
      </c>
      <c r="AS100" s="103">
        <f t="shared" si="69"/>
        <v>-2.510715583902714</v>
      </c>
      <c r="AT100" s="101">
        <f t="shared" si="66"/>
        <v>2.7139013878279714</v>
      </c>
      <c r="AU100" s="102">
        <f t="shared" si="80"/>
        <v>-0.85688621996138536</v>
      </c>
      <c r="AV100" s="103">
        <f t="shared" si="94"/>
        <v>-2.1162562421329003</v>
      </c>
      <c r="AW100" s="92">
        <v>367</v>
      </c>
      <c r="AX100" s="93">
        <v>146</v>
      </c>
      <c r="AY100" s="94">
        <v>298</v>
      </c>
      <c r="AZ100" s="92">
        <v>4</v>
      </c>
      <c r="BA100" s="93">
        <v>4.5</v>
      </c>
      <c r="BB100" s="94">
        <v>5</v>
      </c>
      <c r="BC100" s="92">
        <v>12</v>
      </c>
      <c r="BD100" s="93">
        <v>11</v>
      </c>
      <c r="BE100" s="94">
        <v>11</v>
      </c>
      <c r="BF100" s="92">
        <f t="shared" si="95"/>
        <v>9.9333333333333336</v>
      </c>
      <c r="BG100" s="93">
        <f t="shared" si="96"/>
        <v>-5.3583333333333325</v>
      </c>
      <c r="BH100" s="94">
        <f t="shared" si="97"/>
        <v>-0.88148148148148131</v>
      </c>
      <c r="BI100" s="92">
        <f t="shared" si="98"/>
        <v>4.5151515151515147</v>
      </c>
      <c r="BJ100" s="93">
        <f t="shared" si="99"/>
        <v>-0.58207070707070763</v>
      </c>
      <c r="BK100" s="94">
        <f t="shared" si="100"/>
        <v>9.090909090908994E-2</v>
      </c>
      <c r="BL100" s="92">
        <v>60</v>
      </c>
      <c r="BM100" s="93">
        <v>60</v>
      </c>
      <c r="BN100" s="94">
        <v>60</v>
      </c>
      <c r="BO100" s="92">
        <v>4529</v>
      </c>
      <c r="BP100" s="93">
        <v>1559</v>
      </c>
      <c r="BQ100" s="94">
        <v>3945</v>
      </c>
      <c r="BR100" s="92">
        <f t="shared" si="81"/>
        <v>103.73898352344742</v>
      </c>
      <c r="BS100" s="93">
        <f t="shared" si="70"/>
        <v>27.101977561866491</v>
      </c>
      <c r="BT100" s="94">
        <f t="shared" si="101"/>
        <v>-39.702325007662267</v>
      </c>
      <c r="BU100" s="92">
        <f t="shared" si="82"/>
        <v>1373.3231208053692</v>
      </c>
      <c r="BV100" s="93">
        <f t="shared" si="71"/>
        <v>427.57652679991963</v>
      </c>
      <c r="BW100" s="94">
        <f t="shared" si="102"/>
        <v>-158.35496138641156</v>
      </c>
      <c r="BX100" s="92">
        <f t="shared" si="83"/>
        <v>13.238255033557047</v>
      </c>
      <c r="BY100" s="93">
        <f t="shared" si="84"/>
        <v>0.89765557851617572</v>
      </c>
      <c r="BZ100" s="94">
        <f t="shared" si="85"/>
        <v>2.5601728417762253</v>
      </c>
      <c r="CA100" s="101">
        <f t="shared" si="103"/>
        <v>0.36325966850828728</v>
      </c>
      <c r="CB100" s="102">
        <f t="shared" si="104"/>
        <v>-5.3775322283609595E-2</v>
      </c>
      <c r="CC100" s="140">
        <f t="shared" si="105"/>
        <v>7.4555964804583541E-2</v>
      </c>
      <c r="CD100" s="251"/>
      <c r="CE100" s="251"/>
      <c r="CF100" s="252"/>
    </row>
    <row r="101" spans="1:84" s="253" customFormat="1" ht="15" customHeight="1" x14ac:dyDescent="0.2">
      <c r="A101" s="235" t="s">
        <v>162</v>
      </c>
      <c r="B101" s="236" t="s">
        <v>212</v>
      </c>
      <c r="C101" s="93">
        <v>406.1259</v>
      </c>
      <c r="D101" s="93">
        <v>240.17954999999998</v>
      </c>
      <c r="E101" s="93">
        <v>490.79431</v>
      </c>
      <c r="F101" s="92">
        <v>419.71829000000002</v>
      </c>
      <c r="G101" s="93">
        <v>257.49399</v>
      </c>
      <c r="H101" s="94">
        <v>508.39065000000005</v>
      </c>
      <c r="I101" s="154">
        <f t="shared" si="72"/>
        <v>0.96538815180806326</v>
      </c>
      <c r="J101" s="254">
        <f t="shared" si="86"/>
        <v>-2.2272933039426679E-3</v>
      </c>
      <c r="K101" s="155">
        <f t="shared" si="87"/>
        <v>3.2630264915246898E-2</v>
      </c>
      <c r="L101" s="92">
        <v>230.47366</v>
      </c>
      <c r="M101" s="93">
        <v>133.43701999999999</v>
      </c>
      <c r="N101" s="93">
        <v>281.50648999999999</v>
      </c>
      <c r="O101" s="98">
        <f t="shared" si="63"/>
        <v>0.55372082472405804</v>
      </c>
      <c r="P101" s="99">
        <f t="shared" si="88"/>
        <v>4.6057027692821828E-3</v>
      </c>
      <c r="Q101" s="100">
        <f t="shared" si="89"/>
        <v>3.5506710289775589E-2</v>
      </c>
      <c r="R101" s="92">
        <v>188.23717000000002</v>
      </c>
      <c r="S101" s="93">
        <v>123.35019000000001</v>
      </c>
      <c r="T101" s="94">
        <v>225.82420000000008</v>
      </c>
      <c r="U101" s="101">
        <f t="shared" si="73"/>
        <v>0.44419424314746947</v>
      </c>
      <c r="V101" s="102">
        <f t="shared" si="74"/>
        <v>-4.2903106231084176E-3</v>
      </c>
      <c r="W101" s="103">
        <f t="shared" si="90"/>
        <v>-3.4846801655168513E-2</v>
      </c>
      <c r="X101" s="92">
        <v>1.00746</v>
      </c>
      <c r="Y101" s="93">
        <v>0.70677999999999996</v>
      </c>
      <c r="Z101" s="94">
        <v>1.05996</v>
      </c>
      <c r="AA101" s="101">
        <f t="shared" si="64"/>
        <v>2.0849321284724647E-3</v>
      </c>
      <c r="AB101" s="102">
        <f t="shared" si="75"/>
        <v>-3.153921461737509E-4</v>
      </c>
      <c r="AC101" s="103">
        <f t="shared" si="91"/>
        <v>-6.5990863460709285E-4</v>
      </c>
      <c r="AD101" s="92">
        <v>73.235650000000007</v>
      </c>
      <c r="AE101" s="93">
        <v>116.01406</v>
      </c>
      <c r="AF101" s="93">
        <v>103.40565999999998</v>
      </c>
      <c r="AG101" s="93">
        <f t="shared" si="92"/>
        <v>30.170009999999976</v>
      </c>
      <c r="AH101" s="94">
        <f t="shared" si="93"/>
        <v>-12.608400000000017</v>
      </c>
      <c r="AI101" s="92">
        <v>0</v>
      </c>
      <c r="AJ101" s="93">
        <v>0</v>
      </c>
      <c r="AK101" s="93">
        <v>0</v>
      </c>
      <c r="AL101" s="93">
        <f t="shared" si="67"/>
        <v>0</v>
      </c>
      <c r="AM101" s="94">
        <f t="shared" si="68"/>
        <v>0</v>
      </c>
      <c r="AN101" s="101">
        <f t="shared" si="65"/>
        <v>0.21069042141095723</v>
      </c>
      <c r="AO101" s="102">
        <f t="shared" si="76"/>
        <v>3.0362966304055633E-2</v>
      </c>
      <c r="AP101" s="103">
        <f t="shared" si="77"/>
        <v>-0.27234012802591201</v>
      </c>
      <c r="AQ101" s="101">
        <f t="shared" si="78"/>
        <v>0</v>
      </c>
      <c r="AR101" s="102">
        <f t="shared" si="79"/>
        <v>0</v>
      </c>
      <c r="AS101" s="103">
        <f t="shared" si="69"/>
        <v>0</v>
      </c>
      <c r="AT101" s="101">
        <f t="shared" si="66"/>
        <v>0</v>
      </c>
      <c r="AU101" s="102">
        <f t="shared" si="80"/>
        <v>0</v>
      </c>
      <c r="AV101" s="103">
        <f t="shared" si="94"/>
        <v>0</v>
      </c>
      <c r="AW101" s="92">
        <v>613</v>
      </c>
      <c r="AX101" s="93">
        <v>328</v>
      </c>
      <c r="AY101" s="94">
        <v>648</v>
      </c>
      <c r="AZ101" s="92">
        <v>7.9</v>
      </c>
      <c r="BA101" s="93">
        <v>9</v>
      </c>
      <c r="BB101" s="94">
        <v>9</v>
      </c>
      <c r="BC101" s="92">
        <v>14.96</v>
      </c>
      <c r="BD101" s="93">
        <v>11.6</v>
      </c>
      <c r="BE101" s="94">
        <v>11.89</v>
      </c>
      <c r="BF101" s="92">
        <f t="shared" si="95"/>
        <v>12</v>
      </c>
      <c r="BG101" s="93">
        <f t="shared" si="96"/>
        <v>-0.9324894514767923</v>
      </c>
      <c r="BH101" s="94">
        <f t="shared" si="97"/>
        <v>-0.14814814814814703</v>
      </c>
      <c r="BI101" s="92">
        <f t="shared" si="98"/>
        <v>9.0832632464255667</v>
      </c>
      <c r="BJ101" s="93">
        <f t="shared" si="99"/>
        <v>2.2539406082793993</v>
      </c>
      <c r="BK101" s="94">
        <f t="shared" si="100"/>
        <v>-0.34202410989627374</v>
      </c>
      <c r="BL101" s="92">
        <v>60</v>
      </c>
      <c r="BM101" s="93">
        <v>60</v>
      </c>
      <c r="BN101" s="94">
        <v>60</v>
      </c>
      <c r="BO101" s="92">
        <v>9788</v>
      </c>
      <c r="BP101" s="93">
        <v>5354</v>
      </c>
      <c r="BQ101" s="94">
        <v>10575</v>
      </c>
      <c r="BR101" s="92">
        <f t="shared" si="81"/>
        <v>48.074765957446807</v>
      </c>
      <c r="BS101" s="93">
        <f t="shared" si="70"/>
        <v>5.1938617890773742</v>
      </c>
      <c r="BT101" s="94">
        <f t="shared" si="101"/>
        <v>-1.8993848305896677E-2</v>
      </c>
      <c r="BU101" s="92">
        <f t="shared" si="82"/>
        <v>784.55347222222224</v>
      </c>
      <c r="BV101" s="93">
        <f t="shared" si="71"/>
        <v>99.858056235272784</v>
      </c>
      <c r="BW101" s="94">
        <f t="shared" si="102"/>
        <v>-0.48918021680208312</v>
      </c>
      <c r="BX101" s="92">
        <f t="shared" si="83"/>
        <v>16.319444444444443</v>
      </c>
      <c r="BY101" s="93">
        <f t="shared" si="84"/>
        <v>0.35207087185064267</v>
      </c>
      <c r="BZ101" s="94">
        <f t="shared" si="85"/>
        <v>-3.7262872628751609E-3</v>
      </c>
      <c r="CA101" s="101">
        <f t="shared" si="103"/>
        <v>0.97375690607734811</v>
      </c>
      <c r="CB101" s="102">
        <f t="shared" si="104"/>
        <v>7.2467771639042389E-2</v>
      </c>
      <c r="CC101" s="140">
        <f t="shared" si="105"/>
        <v>-1.7724575404133414E-2</v>
      </c>
      <c r="CD101" s="251"/>
      <c r="CE101" s="251"/>
      <c r="CF101" s="252"/>
    </row>
    <row r="102" spans="1:84" s="253" customFormat="1" ht="15" customHeight="1" x14ac:dyDescent="0.2">
      <c r="A102" s="235" t="s">
        <v>162</v>
      </c>
      <c r="B102" s="236" t="s">
        <v>213</v>
      </c>
      <c r="C102" s="93">
        <v>482.661</v>
      </c>
      <c r="D102" s="93">
        <v>249.37649999999999</v>
      </c>
      <c r="E102" s="93">
        <v>534.60159999999996</v>
      </c>
      <c r="F102" s="92">
        <v>457.02300000000002</v>
      </c>
      <c r="G102" s="93">
        <v>243.58699999999999</v>
      </c>
      <c r="H102" s="94">
        <v>524.36236999999994</v>
      </c>
      <c r="I102" s="154">
        <f t="shared" si="72"/>
        <v>1.0195270114443948</v>
      </c>
      <c r="J102" s="254">
        <f t="shared" si="86"/>
        <v>-3.657082170623438E-2</v>
      </c>
      <c r="K102" s="155">
        <f t="shared" si="87"/>
        <v>-4.2406773074679105E-3</v>
      </c>
      <c r="L102" s="92">
        <v>289.18599999999998</v>
      </c>
      <c r="M102" s="93">
        <v>190.291</v>
      </c>
      <c r="N102" s="93">
        <v>403.70378999999997</v>
      </c>
      <c r="O102" s="98">
        <f t="shared" si="63"/>
        <v>0.76989466273104235</v>
      </c>
      <c r="P102" s="99">
        <f t="shared" si="88"/>
        <v>0.13713438589595972</v>
      </c>
      <c r="Q102" s="100">
        <f t="shared" si="89"/>
        <v>-1.1308767665489494E-2</v>
      </c>
      <c r="R102" s="92">
        <v>166.65100000000004</v>
      </c>
      <c r="S102" s="93">
        <v>53.295999999999992</v>
      </c>
      <c r="T102" s="94">
        <v>120.39679999999997</v>
      </c>
      <c r="U102" s="101">
        <f t="shared" si="73"/>
        <v>0.22960610236009113</v>
      </c>
      <c r="V102" s="102">
        <f t="shared" si="74"/>
        <v>-0.1350385654137409</v>
      </c>
      <c r="W102" s="103">
        <f t="shared" si="90"/>
        <v>1.0809532756622997E-2</v>
      </c>
      <c r="X102" s="92">
        <v>1.1859999999999999</v>
      </c>
      <c r="Y102" s="93">
        <v>0</v>
      </c>
      <c r="Z102" s="94">
        <v>0.26177999999999996</v>
      </c>
      <c r="AA102" s="101">
        <f t="shared" si="64"/>
        <v>4.9923490886655351E-4</v>
      </c>
      <c r="AB102" s="102">
        <f t="shared" si="75"/>
        <v>-2.0958204822187966E-3</v>
      </c>
      <c r="AC102" s="103">
        <f t="shared" si="91"/>
        <v>4.9923490886655351E-4</v>
      </c>
      <c r="AD102" s="92">
        <v>2.2549999999999999</v>
      </c>
      <c r="AE102" s="93">
        <v>603.18371999999999</v>
      </c>
      <c r="AF102" s="93">
        <v>503.661</v>
      </c>
      <c r="AG102" s="93">
        <f t="shared" si="92"/>
        <v>501.40600000000001</v>
      </c>
      <c r="AH102" s="94">
        <f t="shared" si="93"/>
        <v>-99.522719999999993</v>
      </c>
      <c r="AI102" s="92">
        <v>0</v>
      </c>
      <c r="AJ102" s="93">
        <v>0</v>
      </c>
      <c r="AK102" s="93">
        <v>0</v>
      </c>
      <c r="AL102" s="93">
        <f t="shared" si="67"/>
        <v>0</v>
      </c>
      <c r="AM102" s="94">
        <f t="shared" si="68"/>
        <v>0</v>
      </c>
      <c r="AN102" s="101">
        <f t="shared" si="65"/>
        <v>0.94212400411820696</v>
      </c>
      <c r="AO102" s="102">
        <f t="shared" si="76"/>
        <v>0.93745198794122142</v>
      </c>
      <c r="AP102" s="103">
        <f t="shared" si="77"/>
        <v>-1.4766432814921053</v>
      </c>
      <c r="AQ102" s="101">
        <f t="shared" si="78"/>
        <v>0</v>
      </c>
      <c r="AR102" s="102">
        <f t="shared" si="79"/>
        <v>0</v>
      </c>
      <c r="AS102" s="103">
        <f t="shared" si="69"/>
        <v>0</v>
      </c>
      <c r="AT102" s="101">
        <f t="shared" si="66"/>
        <v>0</v>
      </c>
      <c r="AU102" s="102">
        <f t="shared" si="80"/>
        <v>0</v>
      </c>
      <c r="AV102" s="103">
        <f t="shared" si="94"/>
        <v>0</v>
      </c>
      <c r="AW102" s="92">
        <v>932</v>
      </c>
      <c r="AX102" s="93">
        <v>478</v>
      </c>
      <c r="AY102" s="94">
        <v>950</v>
      </c>
      <c r="AZ102" s="92">
        <v>5</v>
      </c>
      <c r="BA102" s="93">
        <v>4.25</v>
      </c>
      <c r="BB102" s="94">
        <v>6.13</v>
      </c>
      <c r="BC102" s="92">
        <v>16</v>
      </c>
      <c r="BD102" s="93">
        <v>17</v>
      </c>
      <c r="BE102" s="94">
        <v>17</v>
      </c>
      <c r="BF102" s="92">
        <f t="shared" si="95"/>
        <v>25.829255029907557</v>
      </c>
      <c r="BG102" s="93">
        <f t="shared" si="96"/>
        <v>-5.2374116367591093</v>
      </c>
      <c r="BH102" s="94">
        <f t="shared" si="97"/>
        <v>-11.660941048523817</v>
      </c>
      <c r="BI102" s="92">
        <f t="shared" si="98"/>
        <v>9.3137254901960791</v>
      </c>
      <c r="BJ102" s="93">
        <f t="shared" si="99"/>
        <v>-0.39460784313725483</v>
      </c>
      <c r="BK102" s="94">
        <f t="shared" si="100"/>
        <v>-5.8823529411764497E-2</v>
      </c>
      <c r="BL102" s="92">
        <v>90</v>
      </c>
      <c r="BM102" s="93">
        <v>90</v>
      </c>
      <c r="BN102" s="94">
        <v>90</v>
      </c>
      <c r="BO102" s="92">
        <v>11345</v>
      </c>
      <c r="BP102" s="93">
        <v>5507</v>
      </c>
      <c r="BQ102" s="94">
        <v>11401</v>
      </c>
      <c r="BR102" s="92">
        <f t="shared" si="81"/>
        <v>45.992664678536968</v>
      </c>
      <c r="BS102" s="93">
        <f t="shared" si="70"/>
        <v>5.708574771088756</v>
      </c>
      <c r="BT102" s="94">
        <f t="shared" si="101"/>
        <v>1.7604148147272696</v>
      </c>
      <c r="BU102" s="92">
        <f t="shared" si="82"/>
        <v>551.96038947368424</v>
      </c>
      <c r="BV102" s="93">
        <f t="shared" si="71"/>
        <v>61.59236372261131</v>
      </c>
      <c r="BW102" s="94">
        <f t="shared" si="102"/>
        <v>42.364155164060833</v>
      </c>
      <c r="BX102" s="92">
        <f t="shared" si="83"/>
        <v>12.001052631578947</v>
      </c>
      <c r="BY102" s="93">
        <f t="shared" si="84"/>
        <v>-0.17169414953693263</v>
      </c>
      <c r="BZ102" s="94">
        <f t="shared" si="85"/>
        <v>0.48013212948689699</v>
      </c>
      <c r="CA102" s="101">
        <f t="shared" si="103"/>
        <v>0.69987722529158991</v>
      </c>
      <c r="CB102" s="102">
        <f t="shared" si="104"/>
        <v>3.4376918354818153E-3</v>
      </c>
      <c r="CC102" s="140">
        <f t="shared" si="105"/>
        <v>2.000068208171335E-2</v>
      </c>
      <c r="CD102" s="251"/>
      <c r="CE102" s="251"/>
      <c r="CF102" s="252"/>
    </row>
    <row r="103" spans="1:84" s="253" customFormat="1" ht="15" customHeight="1" x14ac:dyDescent="0.2">
      <c r="A103" s="235" t="s">
        <v>162</v>
      </c>
      <c r="B103" s="236" t="s">
        <v>214</v>
      </c>
      <c r="C103" s="93">
        <v>956.23951</v>
      </c>
      <c r="D103" s="93">
        <v>628.94399999999996</v>
      </c>
      <c r="E103" s="93">
        <v>1240.0920000000001</v>
      </c>
      <c r="F103" s="92">
        <v>956.10372999999993</v>
      </c>
      <c r="G103" s="93">
        <v>628.29899999999998</v>
      </c>
      <c r="H103" s="94">
        <v>1239.2660000000001</v>
      </c>
      <c r="I103" s="154">
        <f t="shared" si="72"/>
        <v>1.0006665235712107</v>
      </c>
      <c r="J103" s="254">
        <f t="shared" si="86"/>
        <v>5.2450969160777738E-4</v>
      </c>
      <c r="K103" s="155">
        <f t="shared" si="87"/>
        <v>-3.6005772209080078E-4</v>
      </c>
      <c r="L103" s="92">
        <v>555.70600000000002</v>
      </c>
      <c r="M103" s="93">
        <v>381.79300000000001</v>
      </c>
      <c r="N103" s="93">
        <v>824.399</v>
      </c>
      <c r="O103" s="98">
        <f t="shared" si="63"/>
        <v>0.66523167746069045</v>
      </c>
      <c r="P103" s="99">
        <f t="shared" si="88"/>
        <v>8.4012315415109784E-2</v>
      </c>
      <c r="Q103" s="100">
        <f t="shared" si="89"/>
        <v>5.7570356974743442E-2</v>
      </c>
      <c r="R103" s="92">
        <v>396.32605999999993</v>
      </c>
      <c r="S103" s="93">
        <v>239.35799999999998</v>
      </c>
      <c r="T103" s="94">
        <v>402.13200000000006</v>
      </c>
      <c r="U103" s="101">
        <f t="shared" si="73"/>
        <v>0.32449207837542549</v>
      </c>
      <c r="V103" s="102">
        <f t="shared" si="74"/>
        <v>-9.0029952618010722E-2</v>
      </c>
      <c r="W103" s="103">
        <f t="shared" si="90"/>
        <v>-5.6469852170381474E-2</v>
      </c>
      <c r="X103" s="92">
        <v>4.0716700000000001</v>
      </c>
      <c r="Y103" s="93">
        <v>7.1479999999999997</v>
      </c>
      <c r="Z103" s="94">
        <v>12.734999999999999</v>
      </c>
      <c r="AA103" s="101">
        <f t="shared" si="64"/>
        <v>1.0276244163884105E-2</v>
      </c>
      <c r="AB103" s="102">
        <f t="shared" si="75"/>
        <v>6.0176372029009063E-3</v>
      </c>
      <c r="AC103" s="103">
        <f t="shared" si="91"/>
        <v>-1.1005048043619056E-3</v>
      </c>
      <c r="AD103" s="92">
        <v>202.39183</v>
      </c>
      <c r="AE103" s="93">
        <v>657.71799999999996</v>
      </c>
      <c r="AF103" s="93">
        <v>570.42600000000004</v>
      </c>
      <c r="AG103" s="93">
        <f t="shared" si="92"/>
        <v>368.03417000000002</v>
      </c>
      <c r="AH103" s="94">
        <f t="shared" si="93"/>
        <v>-87.291999999999916</v>
      </c>
      <c r="AI103" s="92">
        <v>0</v>
      </c>
      <c r="AJ103" s="93">
        <v>0</v>
      </c>
      <c r="AK103" s="93">
        <v>0</v>
      </c>
      <c r="AL103" s="93">
        <f t="shared" si="67"/>
        <v>0</v>
      </c>
      <c r="AM103" s="94">
        <f t="shared" si="68"/>
        <v>0</v>
      </c>
      <c r="AN103" s="101">
        <f t="shared" si="65"/>
        <v>0.45998683968608778</v>
      </c>
      <c r="AO103" s="102">
        <f t="shared" si="76"/>
        <v>0.24833293092843772</v>
      </c>
      <c r="AP103" s="103">
        <f t="shared" si="77"/>
        <v>-0.58576286140017753</v>
      </c>
      <c r="AQ103" s="101">
        <f t="shared" si="78"/>
        <v>0</v>
      </c>
      <c r="AR103" s="102">
        <f t="shared" si="79"/>
        <v>0</v>
      </c>
      <c r="AS103" s="103">
        <f t="shared" si="69"/>
        <v>0</v>
      </c>
      <c r="AT103" s="101">
        <f t="shared" si="66"/>
        <v>0</v>
      </c>
      <c r="AU103" s="102">
        <f t="shared" si="80"/>
        <v>0</v>
      </c>
      <c r="AV103" s="103">
        <f t="shared" si="94"/>
        <v>0</v>
      </c>
      <c r="AW103" s="92">
        <v>1142</v>
      </c>
      <c r="AX103" s="93">
        <v>645</v>
      </c>
      <c r="AY103" s="94">
        <v>1309</v>
      </c>
      <c r="AZ103" s="92">
        <v>4.7699999999999996</v>
      </c>
      <c r="BA103" s="93">
        <v>5</v>
      </c>
      <c r="BB103" s="94">
        <v>5</v>
      </c>
      <c r="BC103" s="92">
        <v>33.519999999999996</v>
      </c>
      <c r="BD103" s="93">
        <v>35</v>
      </c>
      <c r="BE103" s="94">
        <v>34</v>
      </c>
      <c r="BF103" s="92">
        <f t="shared" si="95"/>
        <v>43.633333333333333</v>
      </c>
      <c r="BG103" s="93">
        <f t="shared" si="96"/>
        <v>3.7311670160726749</v>
      </c>
      <c r="BH103" s="94">
        <f t="shared" si="97"/>
        <v>0.63333333333333286</v>
      </c>
      <c r="BI103" s="92">
        <f t="shared" si="98"/>
        <v>6.416666666666667</v>
      </c>
      <c r="BJ103" s="93">
        <f t="shared" si="99"/>
        <v>0.73846459824980126</v>
      </c>
      <c r="BK103" s="94">
        <f t="shared" si="100"/>
        <v>0.27380952380952461</v>
      </c>
      <c r="BL103" s="92">
        <v>100</v>
      </c>
      <c r="BM103" s="93">
        <v>100</v>
      </c>
      <c r="BN103" s="94">
        <v>100</v>
      </c>
      <c r="BO103" s="92">
        <v>10767</v>
      </c>
      <c r="BP103" s="93">
        <v>6002</v>
      </c>
      <c r="BQ103" s="94">
        <v>12288</v>
      </c>
      <c r="BR103" s="92">
        <f t="shared" si="81"/>
        <v>100.85172526041667</v>
      </c>
      <c r="BS103" s="93">
        <f t="shared" si="70"/>
        <v>12.052270444776283</v>
      </c>
      <c r="BT103" s="94">
        <f t="shared" si="101"/>
        <v>-3.8298808708728984</v>
      </c>
      <c r="BU103" s="92">
        <f t="shared" si="82"/>
        <v>946.72727272727275</v>
      </c>
      <c r="BV103" s="93">
        <f t="shared" si="71"/>
        <v>109.50859496895407</v>
      </c>
      <c r="BW103" s="94">
        <f t="shared" si="102"/>
        <v>-27.379704016913252</v>
      </c>
      <c r="BX103" s="92">
        <f t="shared" si="83"/>
        <v>9.3873185637891527</v>
      </c>
      <c r="BY103" s="93">
        <f t="shared" si="84"/>
        <v>-4.0877583321179856E-2</v>
      </c>
      <c r="BZ103" s="94">
        <f t="shared" si="85"/>
        <v>8.1892207200006339E-2</v>
      </c>
      <c r="CA103" s="101">
        <f t="shared" si="103"/>
        <v>0.67889502762430942</v>
      </c>
      <c r="CB103" s="102">
        <f t="shared" si="104"/>
        <v>8.4033149171270694E-2</v>
      </c>
      <c r="CC103" s="140">
        <f t="shared" si="105"/>
        <v>1.2006138735420446E-2</v>
      </c>
      <c r="CD103" s="251"/>
      <c r="CE103" s="251"/>
      <c r="CF103" s="252"/>
    </row>
    <row r="104" spans="1:84" s="253" customFormat="1" ht="15" customHeight="1" x14ac:dyDescent="0.2">
      <c r="A104" s="235" t="s">
        <v>167</v>
      </c>
      <c r="B104" s="236" t="s">
        <v>215</v>
      </c>
      <c r="C104" s="93">
        <v>413.37056999999999</v>
      </c>
      <c r="D104" s="93">
        <v>258.77999999999997</v>
      </c>
      <c r="E104" s="93">
        <v>514.93200000000002</v>
      </c>
      <c r="F104" s="92">
        <v>387.20299</v>
      </c>
      <c r="G104" s="93">
        <v>238.63399999999999</v>
      </c>
      <c r="H104" s="94">
        <v>470.89</v>
      </c>
      <c r="I104" s="154">
        <f t="shared" si="72"/>
        <v>1.0935292743528213</v>
      </c>
      <c r="J104" s="254">
        <f t="shared" si="86"/>
        <v>2.5948236303502625E-2</v>
      </c>
      <c r="K104" s="155">
        <f t="shared" si="87"/>
        <v>9.1071048379995911E-3</v>
      </c>
      <c r="L104" s="92">
        <v>251.64373000000001</v>
      </c>
      <c r="M104" s="93">
        <v>191.21299999999999</v>
      </c>
      <c r="N104" s="93">
        <v>386.11399999999998</v>
      </c>
      <c r="O104" s="98">
        <f t="shared" si="63"/>
        <v>0.81996644651617145</v>
      </c>
      <c r="P104" s="99">
        <f t="shared" si="88"/>
        <v>0.17006513764456377</v>
      </c>
      <c r="Q104" s="100">
        <f t="shared" si="89"/>
        <v>1.8684986204564491E-2</v>
      </c>
      <c r="R104" s="92">
        <v>128.48421999999999</v>
      </c>
      <c r="S104" s="93">
        <v>42.928999999999995</v>
      </c>
      <c r="T104" s="94">
        <v>76.894000000000005</v>
      </c>
      <c r="U104" s="101">
        <f t="shared" si="73"/>
        <v>0.16329503705748691</v>
      </c>
      <c r="V104" s="102">
        <f t="shared" si="74"/>
        <v>-0.16853148112100133</v>
      </c>
      <c r="W104" s="103">
        <f t="shared" si="90"/>
        <v>-1.65996971379756E-2</v>
      </c>
      <c r="X104" s="92">
        <v>7.0750399999999996</v>
      </c>
      <c r="Y104" s="93">
        <v>4.492</v>
      </c>
      <c r="Z104" s="94">
        <v>7.8819999999999997</v>
      </c>
      <c r="AA104" s="101">
        <f t="shared" si="64"/>
        <v>1.673851642634161E-2</v>
      </c>
      <c r="AB104" s="102">
        <f t="shared" si="75"/>
        <v>-1.533656523562521E-3</v>
      </c>
      <c r="AC104" s="103">
        <f t="shared" si="91"/>
        <v>-2.0852890665889884E-3</v>
      </c>
      <c r="AD104" s="92">
        <v>62.658999999999999</v>
      </c>
      <c r="AE104" s="93">
        <v>76.873999999999995</v>
      </c>
      <c r="AF104" s="93">
        <v>72.571839999999995</v>
      </c>
      <c r="AG104" s="93">
        <f t="shared" si="92"/>
        <v>9.9128399999999957</v>
      </c>
      <c r="AH104" s="94">
        <f t="shared" si="93"/>
        <v>-4.3021600000000007</v>
      </c>
      <c r="AI104" s="92">
        <v>0</v>
      </c>
      <c r="AJ104" s="93">
        <v>0</v>
      </c>
      <c r="AK104" s="93">
        <v>0</v>
      </c>
      <c r="AL104" s="93">
        <f t="shared" si="67"/>
        <v>0</v>
      </c>
      <c r="AM104" s="94">
        <f t="shared" si="68"/>
        <v>0</v>
      </c>
      <c r="AN104" s="101">
        <f t="shared" si="65"/>
        <v>0.14093480304195505</v>
      </c>
      <c r="AO104" s="102">
        <f t="shared" si="76"/>
        <v>-1.0645896087158102E-2</v>
      </c>
      <c r="AP104" s="103">
        <f t="shared" si="77"/>
        <v>-0.15612833939563675</v>
      </c>
      <c r="AQ104" s="101">
        <f t="shared" si="78"/>
        <v>0</v>
      </c>
      <c r="AR104" s="102">
        <f t="shared" si="79"/>
        <v>0</v>
      </c>
      <c r="AS104" s="103">
        <f t="shared" si="69"/>
        <v>0</v>
      </c>
      <c r="AT104" s="101">
        <f t="shared" si="66"/>
        <v>0</v>
      </c>
      <c r="AU104" s="102">
        <f t="shared" si="80"/>
        <v>0</v>
      </c>
      <c r="AV104" s="103">
        <f t="shared" si="94"/>
        <v>0</v>
      </c>
      <c r="AW104" s="92">
        <v>720</v>
      </c>
      <c r="AX104" s="93">
        <v>437</v>
      </c>
      <c r="AY104" s="94">
        <v>815</v>
      </c>
      <c r="AZ104" s="92">
        <v>9</v>
      </c>
      <c r="BA104" s="93">
        <v>8</v>
      </c>
      <c r="BB104" s="94">
        <v>8</v>
      </c>
      <c r="BC104" s="92">
        <v>15.75</v>
      </c>
      <c r="BD104" s="93">
        <v>16</v>
      </c>
      <c r="BE104" s="94">
        <v>15</v>
      </c>
      <c r="BF104" s="92">
        <f t="shared" si="95"/>
        <v>16.979166666666668</v>
      </c>
      <c r="BG104" s="93">
        <f t="shared" si="96"/>
        <v>3.6458333333333339</v>
      </c>
      <c r="BH104" s="94">
        <f t="shared" si="97"/>
        <v>-1.2291666666666643</v>
      </c>
      <c r="BI104" s="92">
        <f t="shared" si="98"/>
        <v>9.0555555555555554</v>
      </c>
      <c r="BJ104" s="93">
        <f t="shared" si="99"/>
        <v>1.4365079365079358</v>
      </c>
      <c r="BK104" s="94">
        <f t="shared" si="100"/>
        <v>-4.8611111111110716E-2</v>
      </c>
      <c r="BL104" s="92">
        <v>85</v>
      </c>
      <c r="BM104" s="93">
        <v>85</v>
      </c>
      <c r="BN104" s="94">
        <v>85</v>
      </c>
      <c r="BO104" s="92">
        <v>11022</v>
      </c>
      <c r="BP104" s="93">
        <v>6363</v>
      </c>
      <c r="BQ104" s="94">
        <v>12809</v>
      </c>
      <c r="BR104" s="92">
        <f t="shared" si="81"/>
        <v>36.762432664532753</v>
      </c>
      <c r="BS104" s="93">
        <f t="shared" si="70"/>
        <v>1.6324208699401197</v>
      </c>
      <c r="BT104" s="94">
        <f t="shared" si="101"/>
        <v>-0.74094624478674831</v>
      </c>
      <c r="BU104" s="92">
        <f t="shared" si="82"/>
        <v>577.77914110429447</v>
      </c>
      <c r="BV104" s="93">
        <f t="shared" si="71"/>
        <v>39.997210548738963</v>
      </c>
      <c r="BW104" s="94">
        <f t="shared" si="102"/>
        <v>31.70591455967201</v>
      </c>
      <c r="BX104" s="92">
        <f t="shared" si="83"/>
        <v>15.716564417177914</v>
      </c>
      <c r="BY104" s="93">
        <f t="shared" si="84"/>
        <v>0.40823108384457996</v>
      </c>
      <c r="BZ104" s="94">
        <f t="shared" si="85"/>
        <v>1.1559236849124677</v>
      </c>
      <c r="CA104" s="101">
        <f t="shared" si="103"/>
        <v>0.83256418589535264</v>
      </c>
      <c r="CB104" s="102">
        <f t="shared" si="104"/>
        <v>0.11615209619759514</v>
      </c>
      <c r="CC104" s="140">
        <f t="shared" si="105"/>
        <v>7.9948001299967597E-4</v>
      </c>
      <c r="CD104" s="251"/>
      <c r="CE104" s="251"/>
      <c r="CF104" s="252"/>
    </row>
    <row r="105" spans="1:84" s="227" customFormat="1" ht="15" customHeight="1" x14ac:dyDescent="0.2">
      <c r="A105" s="256" t="s">
        <v>167</v>
      </c>
      <c r="B105" s="257" t="s">
        <v>216</v>
      </c>
      <c r="C105" s="70">
        <v>149.554</v>
      </c>
      <c r="D105" s="70">
        <v>99.737619999999993</v>
      </c>
      <c r="E105" s="93">
        <v>195.88288999999997</v>
      </c>
      <c r="F105" s="69">
        <v>133.75299999999999</v>
      </c>
      <c r="G105" s="70">
        <v>98.070779999999999</v>
      </c>
      <c r="H105" s="94">
        <v>202.77664000000001</v>
      </c>
      <c r="I105" s="152">
        <f t="shared" si="72"/>
        <v>0.96600323390307663</v>
      </c>
      <c r="J105" s="258">
        <f t="shared" si="86"/>
        <v>-0.15213243408194077</v>
      </c>
      <c r="K105" s="153">
        <f t="shared" si="87"/>
        <v>-5.0993062037467451E-2</v>
      </c>
      <c r="L105" s="69">
        <v>89.206999999999994</v>
      </c>
      <c r="M105" s="70">
        <v>66.007660000000001</v>
      </c>
      <c r="N105" s="70">
        <v>122.16800000000001</v>
      </c>
      <c r="O105" s="75">
        <f t="shared" si="63"/>
        <v>0.60247570923356852</v>
      </c>
      <c r="P105" s="76">
        <f t="shared" si="88"/>
        <v>-6.4477555366104E-2</v>
      </c>
      <c r="Q105" s="77">
        <f t="shared" si="89"/>
        <v>-7.0585726598796694E-2</v>
      </c>
      <c r="R105" s="69">
        <v>40.313999999999993</v>
      </c>
      <c r="S105" s="93">
        <v>31.692479999999996</v>
      </c>
      <c r="T105" s="94">
        <v>80.238000000000014</v>
      </c>
      <c r="U105" s="78">
        <f t="shared" si="73"/>
        <v>0.3956964668119563</v>
      </c>
      <c r="V105" s="79">
        <f t="shared" si="74"/>
        <v>9.4290143215476241E-2</v>
      </c>
      <c r="W105" s="80">
        <f t="shared" si="90"/>
        <v>7.2537213872395756E-2</v>
      </c>
      <c r="X105" s="69">
        <v>4.2320000000000002</v>
      </c>
      <c r="Y105" s="70">
        <v>0.37063999999999997</v>
      </c>
      <c r="Z105" s="71">
        <v>0.37063999999999997</v>
      </c>
      <c r="AA105" s="78">
        <f t="shared" si="64"/>
        <v>1.8278239544752292E-3</v>
      </c>
      <c r="AB105" s="79">
        <f t="shared" si="75"/>
        <v>-2.9812587849372168E-2</v>
      </c>
      <c r="AC105" s="80">
        <f t="shared" si="91"/>
        <v>-1.9514872735990247E-3</v>
      </c>
      <c r="AD105" s="69">
        <v>3.8650000000000002</v>
      </c>
      <c r="AE105" s="70">
        <v>56.891449999999999</v>
      </c>
      <c r="AF105" s="70">
        <v>0.10312</v>
      </c>
      <c r="AG105" s="70">
        <f t="shared" si="92"/>
        <v>-3.7618800000000001</v>
      </c>
      <c r="AH105" s="71">
        <f t="shared" si="93"/>
        <v>-56.788330000000002</v>
      </c>
      <c r="AI105" s="69">
        <v>3.8650000000000002</v>
      </c>
      <c r="AJ105" s="70">
        <v>0</v>
      </c>
      <c r="AK105" s="70">
        <v>0</v>
      </c>
      <c r="AL105" s="70">
        <f>AK105-AI105</f>
        <v>-3.8650000000000002</v>
      </c>
      <c r="AM105" s="71">
        <f t="shared" si="68"/>
        <v>0</v>
      </c>
      <c r="AN105" s="78">
        <f t="shared" si="65"/>
        <v>5.2643699508415475E-4</v>
      </c>
      <c r="AO105" s="79">
        <f t="shared" si="76"/>
        <v>-2.5317071035459996E-2</v>
      </c>
      <c r="AP105" s="80">
        <f t="shared" si="77"/>
        <v>-0.56988470776654143</v>
      </c>
      <c r="AQ105" s="78">
        <f t="shared" si="78"/>
        <v>0</v>
      </c>
      <c r="AR105" s="79">
        <f t="shared" si="79"/>
        <v>-2.5843508030544152E-2</v>
      </c>
      <c r="AS105" s="80">
        <f t="shared" si="69"/>
        <v>0</v>
      </c>
      <c r="AT105" s="78">
        <f t="shared" si="66"/>
        <v>0</v>
      </c>
      <c r="AU105" s="79">
        <f t="shared" si="80"/>
        <v>-2.8896548114808643E-2</v>
      </c>
      <c r="AV105" s="80">
        <f t="shared" si="94"/>
        <v>0</v>
      </c>
      <c r="AW105" s="69">
        <v>161</v>
      </c>
      <c r="AX105" s="70">
        <v>69</v>
      </c>
      <c r="AY105" s="71">
        <v>167</v>
      </c>
      <c r="AZ105" s="69">
        <v>4</v>
      </c>
      <c r="BA105" s="70">
        <v>4</v>
      </c>
      <c r="BB105" s="71">
        <v>4</v>
      </c>
      <c r="BC105" s="69">
        <v>7</v>
      </c>
      <c r="BD105" s="70">
        <v>6</v>
      </c>
      <c r="BE105" s="71">
        <v>6</v>
      </c>
      <c r="BF105" s="92">
        <f t="shared" si="95"/>
        <v>6.958333333333333</v>
      </c>
      <c r="BG105" s="93">
        <f t="shared" si="96"/>
        <v>0.25</v>
      </c>
      <c r="BH105" s="94">
        <f t="shared" si="97"/>
        <v>1.208333333333333</v>
      </c>
      <c r="BI105" s="92">
        <f t="shared" si="98"/>
        <v>4.6388888888888884</v>
      </c>
      <c r="BJ105" s="93">
        <f t="shared" si="99"/>
        <v>0.80555555555555491</v>
      </c>
      <c r="BK105" s="94">
        <f t="shared" si="100"/>
        <v>0.80555555555555491</v>
      </c>
      <c r="BL105" s="69">
        <v>30</v>
      </c>
      <c r="BM105" s="70">
        <v>30</v>
      </c>
      <c r="BN105" s="71">
        <v>30</v>
      </c>
      <c r="BO105" s="69">
        <v>1047</v>
      </c>
      <c r="BP105" s="70">
        <v>405</v>
      </c>
      <c r="BQ105" s="71">
        <v>1035</v>
      </c>
      <c r="BR105" s="69">
        <f t="shared" si="81"/>
        <v>195.91945893719807</v>
      </c>
      <c r="BS105" s="70">
        <f t="shared" si="70"/>
        <v>68.170652824495107</v>
      </c>
      <c r="BT105" s="71">
        <f t="shared" si="101"/>
        <v>-46.230615136875997</v>
      </c>
      <c r="BU105" s="69">
        <f t="shared" si="82"/>
        <v>1214.2313772455091</v>
      </c>
      <c r="BV105" s="70">
        <f t="shared" si="71"/>
        <v>383.4674020902296</v>
      </c>
      <c r="BW105" s="71">
        <f t="shared" si="102"/>
        <v>-207.08427492840406</v>
      </c>
      <c r="BX105" s="69">
        <f t="shared" si="83"/>
        <v>6.1976047904191613</v>
      </c>
      <c r="BY105" s="70">
        <f t="shared" si="84"/>
        <v>-0.3055007996429504</v>
      </c>
      <c r="BZ105" s="71">
        <f t="shared" si="85"/>
        <v>0.32803957302785669</v>
      </c>
      <c r="CA105" s="101">
        <f t="shared" si="103"/>
        <v>0.19060773480662985</v>
      </c>
      <c r="CB105" s="102">
        <f t="shared" si="104"/>
        <v>-2.2099447513811987E-3</v>
      </c>
      <c r="CC105" s="140">
        <f t="shared" si="105"/>
        <v>4.0607734806629853E-2</v>
      </c>
      <c r="CD105" s="251"/>
      <c r="CE105" s="251"/>
      <c r="CF105" s="252"/>
    </row>
    <row r="106" spans="1:84" s="253" customFormat="1" ht="15" customHeight="1" x14ac:dyDescent="0.2">
      <c r="A106" s="235" t="s">
        <v>183</v>
      </c>
      <c r="B106" s="236" t="s">
        <v>217</v>
      </c>
      <c r="C106" s="93">
        <v>332.25299999999999</v>
      </c>
      <c r="D106" s="93">
        <v>240.78399999999999</v>
      </c>
      <c r="E106" s="93">
        <v>534.35500000000002</v>
      </c>
      <c r="F106" s="92">
        <v>346.03800000000001</v>
      </c>
      <c r="G106" s="93">
        <v>252.84082000000001</v>
      </c>
      <c r="H106" s="94">
        <v>501.95800000000003</v>
      </c>
      <c r="I106" s="154">
        <f t="shared" si="72"/>
        <v>1.0645412564397818</v>
      </c>
      <c r="J106" s="254">
        <f t="shared" si="86"/>
        <v>0.1043779217771148</v>
      </c>
      <c r="K106" s="155">
        <f t="shared" si="87"/>
        <v>0.11222667369163231</v>
      </c>
      <c r="L106" s="92">
        <v>281.21100000000001</v>
      </c>
      <c r="M106" s="93">
        <v>160.26300000000001</v>
      </c>
      <c r="N106" s="93">
        <v>396.79500000000002</v>
      </c>
      <c r="O106" s="98">
        <f t="shared" si="63"/>
        <v>0.79049442383625723</v>
      </c>
      <c r="P106" s="99">
        <f t="shared" si="88"/>
        <v>-2.2164879477251653E-2</v>
      </c>
      <c r="Q106" s="100">
        <f t="shared" si="89"/>
        <v>0.15664503195404456</v>
      </c>
      <c r="R106" s="92">
        <v>64.679999999999993</v>
      </c>
      <c r="S106" s="93">
        <v>92.535820000000001</v>
      </c>
      <c r="T106" s="94">
        <v>105.07900000000001</v>
      </c>
      <c r="U106" s="101">
        <f t="shared" si="73"/>
        <v>0.20933823148550276</v>
      </c>
      <c r="V106" s="102">
        <f t="shared" si="74"/>
        <v>2.2422343635035508E-2</v>
      </c>
      <c r="W106" s="103">
        <f t="shared" si="90"/>
        <v>-0.15664626421420266</v>
      </c>
      <c r="X106" s="92">
        <v>0.14699999999999999</v>
      </c>
      <c r="Y106" s="93">
        <v>4.2000000000000003E-2</v>
      </c>
      <c r="Z106" s="94">
        <v>8.4000000000000005E-2</v>
      </c>
      <c r="AA106" s="101">
        <f t="shared" si="64"/>
        <v>1.673446782400121E-4</v>
      </c>
      <c r="AB106" s="102">
        <f t="shared" si="75"/>
        <v>-2.5746415778377715E-4</v>
      </c>
      <c r="AC106" s="103">
        <f t="shared" si="91"/>
        <v>1.2322601581533118E-6</v>
      </c>
      <c r="AD106" s="92">
        <v>55.373400000000011</v>
      </c>
      <c r="AE106" s="93">
        <v>83.33832000000001</v>
      </c>
      <c r="AF106" s="93">
        <v>73.841119999999989</v>
      </c>
      <c r="AG106" s="93">
        <f t="shared" si="92"/>
        <v>18.467719999999979</v>
      </c>
      <c r="AH106" s="94">
        <f t="shared" si="93"/>
        <v>-9.4972000000000207</v>
      </c>
      <c r="AI106" s="92">
        <v>0</v>
      </c>
      <c r="AJ106" s="93">
        <v>0</v>
      </c>
      <c r="AK106" s="93">
        <v>0</v>
      </c>
      <c r="AL106" s="93">
        <f t="shared" si="67"/>
        <v>0</v>
      </c>
      <c r="AM106" s="94">
        <f t="shared" si="68"/>
        <v>0</v>
      </c>
      <c r="AN106" s="101">
        <f t="shared" si="65"/>
        <v>0.1381873847910097</v>
      </c>
      <c r="AO106" s="102">
        <f t="shared" si="76"/>
        <v>-2.8472961390966112E-2</v>
      </c>
      <c r="AP106" s="103">
        <f t="shared" si="77"/>
        <v>-0.2079249814791744</v>
      </c>
      <c r="AQ106" s="101">
        <f t="shared" si="78"/>
        <v>0</v>
      </c>
      <c r="AR106" s="102">
        <f t="shared" si="79"/>
        <v>0</v>
      </c>
      <c r="AS106" s="103">
        <f t="shared" si="69"/>
        <v>0</v>
      </c>
      <c r="AT106" s="101">
        <f t="shared" si="66"/>
        <v>0</v>
      </c>
      <c r="AU106" s="102">
        <f t="shared" si="80"/>
        <v>0</v>
      </c>
      <c r="AV106" s="103">
        <f t="shared" si="94"/>
        <v>0</v>
      </c>
      <c r="AW106" s="92">
        <v>423</v>
      </c>
      <c r="AX106" s="93">
        <v>225</v>
      </c>
      <c r="AY106" s="94">
        <v>500</v>
      </c>
      <c r="AZ106" s="92">
        <v>4</v>
      </c>
      <c r="BA106" s="93">
        <v>4</v>
      </c>
      <c r="BB106" s="94">
        <v>4</v>
      </c>
      <c r="BC106" s="92">
        <v>17</v>
      </c>
      <c r="BD106" s="93">
        <v>18</v>
      </c>
      <c r="BE106" s="94">
        <v>18</v>
      </c>
      <c r="BF106" s="92">
        <f t="shared" si="95"/>
        <v>20.833333333333332</v>
      </c>
      <c r="BG106" s="93">
        <f t="shared" si="96"/>
        <v>3.2083333333333321</v>
      </c>
      <c r="BH106" s="94">
        <f t="shared" si="97"/>
        <v>2.0833333333333321</v>
      </c>
      <c r="BI106" s="92">
        <f t="shared" si="98"/>
        <v>4.6296296296296298</v>
      </c>
      <c r="BJ106" s="93">
        <f t="shared" si="99"/>
        <v>0.48257080610021763</v>
      </c>
      <c r="BK106" s="94">
        <f t="shared" si="100"/>
        <v>0.4629629629629628</v>
      </c>
      <c r="BL106" s="92">
        <v>45</v>
      </c>
      <c r="BM106" s="93">
        <v>45</v>
      </c>
      <c r="BN106" s="94">
        <v>45</v>
      </c>
      <c r="BO106" s="92">
        <v>3210</v>
      </c>
      <c r="BP106" s="93">
        <v>1694</v>
      </c>
      <c r="BQ106" s="94">
        <v>3869</v>
      </c>
      <c r="BR106" s="92">
        <f t="shared" si="81"/>
        <v>129.73843370379944</v>
      </c>
      <c r="BS106" s="93">
        <f t="shared" si="70"/>
        <v>21.938433703799447</v>
      </c>
      <c r="BT106" s="94">
        <f t="shared" si="101"/>
        <v>-19.518248704701136</v>
      </c>
      <c r="BU106" s="92">
        <f t="shared" si="82"/>
        <v>1003.9160000000001</v>
      </c>
      <c r="BV106" s="93">
        <f t="shared" si="71"/>
        <v>185.85926241134757</v>
      </c>
      <c r="BW106" s="94">
        <f t="shared" si="102"/>
        <v>-119.82097777777778</v>
      </c>
      <c r="BX106" s="92">
        <f t="shared" si="83"/>
        <v>7.7380000000000004</v>
      </c>
      <c r="BY106" s="93">
        <f t="shared" si="84"/>
        <v>0.14934751773049726</v>
      </c>
      <c r="BZ106" s="94">
        <f t="shared" si="85"/>
        <v>0.20911111111111147</v>
      </c>
      <c r="CA106" s="101">
        <f t="shared" si="103"/>
        <v>0.47501534683855123</v>
      </c>
      <c r="CB106" s="102">
        <f t="shared" si="104"/>
        <v>8.0908532842234482E-2</v>
      </c>
      <c r="CC106" s="140">
        <f t="shared" si="105"/>
        <v>5.6743741900279587E-2</v>
      </c>
      <c r="CD106" s="251"/>
      <c r="CE106" s="251"/>
      <c r="CF106" s="252"/>
    </row>
    <row r="107" spans="1:84" s="253" customFormat="1" ht="16.5" customHeight="1" x14ac:dyDescent="0.2">
      <c r="A107" s="235" t="s">
        <v>95</v>
      </c>
      <c r="B107" s="236" t="s">
        <v>218</v>
      </c>
      <c r="C107" s="93">
        <v>18888.737000000001</v>
      </c>
      <c r="D107" s="93">
        <v>11093.243</v>
      </c>
      <c r="E107" s="93">
        <v>23443.906800000001</v>
      </c>
      <c r="F107" s="92">
        <v>18724.577000000001</v>
      </c>
      <c r="G107" s="93">
        <v>11305.418890000001</v>
      </c>
      <c r="H107" s="94">
        <v>23103.117140000002</v>
      </c>
      <c r="I107" s="154">
        <f t="shared" si="72"/>
        <v>1.014750808643478</v>
      </c>
      <c r="J107" s="254">
        <f t="shared" si="86"/>
        <v>5.9837214083431345E-3</v>
      </c>
      <c r="K107" s="155">
        <f t="shared" si="87"/>
        <v>3.3518436102879523E-2</v>
      </c>
      <c r="L107" s="92">
        <v>3202.8739999999998</v>
      </c>
      <c r="M107" s="93">
        <v>2286.5639200000001</v>
      </c>
      <c r="N107" s="93">
        <v>4608.0686299999998</v>
      </c>
      <c r="O107" s="98">
        <f t="shared" si="63"/>
        <v>0.19945657558138491</v>
      </c>
      <c r="P107" s="99">
        <f t="shared" si="88"/>
        <v>2.8404700818072531E-2</v>
      </c>
      <c r="Q107" s="100">
        <f t="shared" si="89"/>
        <v>-2.7972234372908023E-3</v>
      </c>
      <c r="R107" s="92">
        <v>1841.603000000001</v>
      </c>
      <c r="S107" s="93">
        <v>1239.5929700000006</v>
      </c>
      <c r="T107" s="94">
        <v>2092.9800899999973</v>
      </c>
      <c r="U107" s="101">
        <f t="shared" si="73"/>
        <v>9.0592973983423128E-2</v>
      </c>
      <c r="V107" s="102">
        <f t="shared" si="74"/>
        <v>-7.759207750775779E-3</v>
      </c>
      <c r="W107" s="103">
        <f t="shared" si="90"/>
        <v>-1.9052938482187462E-2</v>
      </c>
      <c r="X107" s="92">
        <v>13680.1</v>
      </c>
      <c r="Y107" s="93">
        <v>7779.2619999999997</v>
      </c>
      <c r="Z107" s="94">
        <v>16402.068420000003</v>
      </c>
      <c r="AA107" s="101">
        <f t="shared" si="64"/>
        <v>0.70995045043519189</v>
      </c>
      <c r="AB107" s="102">
        <f t="shared" si="75"/>
        <v>-2.0645493067296794E-2</v>
      </c>
      <c r="AC107" s="103">
        <f t="shared" si="91"/>
        <v>2.1850161919478195E-2</v>
      </c>
      <c r="AD107" s="92">
        <v>8279.5328600000012</v>
      </c>
      <c r="AE107" s="93">
        <v>14931.00591</v>
      </c>
      <c r="AF107" s="93">
        <v>15259.856199999998</v>
      </c>
      <c r="AG107" s="93">
        <f t="shared" si="92"/>
        <v>6980.3233399999972</v>
      </c>
      <c r="AH107" s="94">
        <f t="shared" si="93"/>
        <v>328.85028999999849</v>
      </c>
      <c r="AI107" s="92">
        <v>1348.1304399999999</v>
      </c>
      <c r="AJ107" s="93">
        <v>1339.65551</v>
      </c>
      <c r="AK107" s="93">
        <v>1720.2829099999999</v>
      </c>
      <c r="AL107" s="93">
        <f t="shared" si="67"/>
        <v>372.15246999999999</v>
      </c>
      <c r="AM107" s="94">
        <f t="shared" si="68"/>
        <v>380.62739999999985</v>
      </c>
      <c r="AN107" s="101">
        <f t="shared" si="65"/>
        <v>0.65090926739224186</v>
      </c>
      <c r="AO107" s="102">
        <f t="shared" si="76"/>
        <v>0.21257753245411443</v>
      </c>
      <c r="AP107" s="103">
        <f t="shared" si="77"/>
        <v>-0.69504573512595758</v>
      </c>
      <c r="AQ107" s="101">
        <f t="shared" si="78"/>
        <v>7.3378678932472116E-2</v>
      </c>
      <c r="AR107" s="102">
        <f t="shared" si="79"/>
        <v>2.0064934867221051E-3</v>
      </c>
      <c r="AS107" s="103">
        <f t="shared" si="69"/>
        <v>-4.7384519890450991E-2</v>
      </c>
      <c r="AT107" s="101">
        <f t="shared" si="66"/>
        <v>7.4461073783916226E-2</v>
      </c>
      <c r="AU107" s="102">
        <f t="shared" si="80"/>
        <v>2.4631621622010907E-3</v>
      </c>
      <c r="AV107" s="103">
        <f t="shared" si="94"/>
        <v>-4.4035686312692626E-2</v>
      </c>
      <c r="AW107" s="92">
        <v>6680</v>
      </c>
      <c r="AX107" s="93">
        <v>3498</v>
      </c>
      <c r="AY107" s="94">
        <v>6798</v>
      </c>
      <c r="AZ107" s="92">
        <v>49.02</v>
      </c>
      <c r="BA107" s="93">
        <v>52.45</v>
      </c>
      <c r="BB107" s="94">
        <v>52.77</v>
      </c>
      <c r="BC107" s="92">
        <v>118</v>
      </c>
      <c r="BD107" s="93">
        <v>121.36</v>
      </c>
      <c r="BE107" s="94">
        <v>120.8</v>
      </c>
      <c r="BF107" s="92">
        <f t="shared" si="95"/>
        <v>21.470532499526243</v>
      </c>
      <c r="BG107" s="93">
        <f t="shared" si="96"/>
        <v>-1.2412858059273084</v>
      </c>
      <c r="BH107" s="94">
        <f t="shared" si="97"/>
        <v>-0.76016340133171312</v>
      </c>
      <c r="BI107" s="92">
        <f t="shared" si="98"/>
        <v>9.379139072847682</v>
      </c>
      <c r="BJ107" s="93">
        <f t="shared" si="99"/>
        <v>-5.5889175739888941E-2</v>
      </c>
      <c r="BK107" s="94">
        <f t="shared" si="100"/>
        <v>-0.22863943736985171</v>
      </c>
      <c r="BL107" s="92">
        <v>181</v>
      </c>
      <c r="BM107" s="93">
        <v>185</v>
      </c>
      <c r="BN107" s="94">
        <v>184</v>
      </c>
      <c r="BO107" s="92">
        <v>28153</v>
      </c>
      <c r="BP107" s="93">
        <v>13517</v>
      </c>
      <c r="BQ107" s="94">
        <v>27353</v>
      </c>
      <c r="BR107" s="92">
        <f t="shared" si="81"/>
        <v>844.62827258436005</v>
      </c>
      <c r="BS107" s="93">
        <f t="shared" si="70"/>
        <v>179.52767939713306</v>
      </c>
      <c r="BT107" s="94">
        <f t="shared" si="101"/>
        <v>8.2430621086626843</v>
      </c>
      <c r="BU107" s="92">
        <f t="shared" si="82"/>
        <v>3398.5167902324215</v>
      </c>
      <c r="BV107" s="93">
        <f t="shared" si="71"/>
        <v>595.43640101086476</v>
      </c>
      <c r="BW107" s="94">
        <f t="shared" si="102"/>
        <v>166.55026936335344</v>
      </c>
      <c r="BX107" s="92">
        <f t="shared" si="83"/>
        <v>4.023683436304796</v>
      </c>
      <c r="BY107" s="93">
        <f t="shared" si="84"/>
        <v>-0.19083752177903612</v>
      </c>
      <c r="BZ107" s="94">
        <f t="shared" si="85"/>
        <v>0.15947531737969589</v>
      </c>
      <c r="CA107" s="101">
        <f t="shared" si="103"/>
        <v>0.82131275522459768</v>
      </c>
      <c r="CB107" s="102">
        <f t="shared" si="104"/>
        <v>-3.8032197615669783E-2</v>
      </c>
      <c r="CC107" s="140">
        <f t="shared" si="105"/>
        <v>9.4809233927659609E-3</v>
      </c>
      <c r="CD107" s="251"/>
      <c r="CE107" s="251"/>
      <c r="CF107" s="252"/>
    </row>
    <row r="108" spans="1:84" s="253" customFormat="1" ht="16.5" customHeight="1" x14ac:dyDescent="0.2">
      <c r="A108" s="235" t="s">
        <v>103</v>
      </c>
      <c r="B108" s="236" t="s">
        <v>219</v>
      </c>
      <c r="C108" s="93">
        <v>7536.26</v>
      </c>
      <c r="D108" s="93">
        <v>3887.6610000000001</v>
      </c>
      <c r="E108" s="93">
        <v>7754.9520000000002</v>
      </c>
      <c r="F108" s="92">
        <v>7910.2610000000004</v>
      </c>
      <c r="G108" s="93">
        <v>3823.136</v>
      </c>
      <c r="H108" s="94">
        <v>7752.4459999999999</v>
      </c>
      <c r="I108" s="154">
        <f t="shared" si="72"/>
        <v>1.00032325281595</v>
      </c>
      <c r="J108" s="254">
        <f t="shared" si="86"/>
        <v>4.7603740779621484E-2</v>
      </c>
      <c r="K108" s="155">
        <f t="shared" si="87"/>
        <v>-1.6554252980338635E-2</v>
      </c>
      <c r="L108" s="92">
        <v>1745.4590000000001</v>
      </c>
      <c r="M108" s="93">
        <v>909.82500000000005</v>
      </c>
      <c r="N108" s="93">
        <v>1795.501</v>
      </c>
      <c r="O108" s="98">
        <f t="shared" si="63"/>
        <v>0.23160445103390595</v>
      </c>
      <c r="P108" s="99">
        <f t="shared" si="88"/>
        <v>1.0946877282546813E-2</v>
      </c>
      <c r="Q108" s="100">
        <f t="shared" si="89"/>
        <v>-6.3742659146933389E-3</v>
      </c>
      <c r="R108" s="92">
        <v>921.07200000000103</v>
      </c>
      <c r="S108" s="93">
        <v>461.86799999999948</v>
      </c>
      <c r="T108" s="94">
        <v>907.20600000000013</v>
      </c>
      <c r="U108" s="101">
        <f t="shared" si="73"/>
        <v>0.11702190508647208</v>
      </c>
      <c r="V108" s="102">
        <f t="shared" si="74"/>
        <v>5.817522267875519E-4</v>
      </c>
      <c r="W108" s="103">
        <f t="shared" si="90"/>
        <v>-3.7867713508818318E-3</v>
      </c>
      <c r="X108" s="92">
        <v>5243.73</v>
      </c>
      <c r="Y108" s="93">
        <v>2451.4430000000002</v>
      </c>
      <c r="Z108" s="94">
        <v>5049.7389999999996</v>
      </c>
      <c r="AA108" s="101">
        <f t="shared" si="64"/>
        <v>0.65137364387962193</v>
      </c>
      <c r="AB108" s="102">
        <f t="shared" si="75"/>
        <v>-1.152862950933442E-2</v>
      </c>
      <c r="AC108" s="103">
        <f t="shared" si="91"/>
        <v>1.0161037265575157E-2</v>
      </c>
      <c r="AD108" s="92">
        <v>4221.0230000000001</v>
      </c>
      <c r="AE108" s="93">
        <v>3979.4650000000001</v>
      </c>
      <c r="AF108" s="93">
        <v>4158.0510000000004</v>
      </c>
      <c r="AG108" s="93">
        <f t="shared" si="92"/>
        <v>-62.971999999999753</v>
      </c>
      <c r="AH108" s="94">
        <f t="shared" si="93"/>
        <v>178.58600000000024</v>
      </c>
      <c r="AI108" s="92">
        <v>2371.1320000000001</v>
      </c>
      <c r="AJ108" s="93">
        <v>1956.934</v>
      </c>
      <c r="AK108" s="93">
        <v>1874.962</v>
      </c>
      <c r="AL108" s="93">
        <f t="shared" si="67"/>
        <v>-496.17000000000007</v>
      </c>
      <c r="AM108" s="94">
        <f t="shared" si="68"/>
        <v>-81.97199999999998</v>
      </c>
      <c r="AN108" s="101">
        <f t="shared" si="65"/>
        <v>0.53618010788461368</v>
      </c>
      <c r="AO108" s="102">
        <f t="shared" si="76"/>
        <v>-2.3915085221781318E-2</v>
      </c>
      <c r="AP108" s="103">
        <f t="shared" si="77"/>
        <v>-0.48743409098715007</v>
      </c>
      <c r="AQ108" s="101">
        <f t="shared" si="78"/>
        <v>0.24177609352063043</v>
      </c>
      <c r="AR108" s="102">
        <f t="shared" si="79"/>
        <v>-7.2853709591257948E-2</v>
      </c>
      <c r="AS108" s="103">
        <f t="shared" si="69"/>
        <v>-0.26159444213049754</v>
      </c>
      <c r="AT108" s="101">
        <f t="shared" si="66"/>
        <v>0.24185424832369035</v>
      </c>
      <c r="AU108" s="102">
        <f t="shared" si="80"/>
        <v>-5.7899704169154076E-2</v>
      </c>
      <c r="AV108" s="103">
        <f t="shared" si="94"/>
        <v>-0.27001192646057054</v>
      </c>
      <c r="AW108" s="92">
        <v>2685</v>
      </c>
      <c r="AX108" s="93">
        <v>1291</v>
      </c>
      <c r="AY108" s="94">
        <v>2506</v>
      </c>
      <c r="AZ108" s="92">
        <v>34</v>
      </c>
      <c r="BA108" s="93">
        <v>30</v>
      </c>
      <c r="BB108" s="94">
        <v>29</v>
      </c>
      <c r="BC108" s="92">
        <v>85</v>
      </c>
      <c r="BD108" s="93">
        <v>69</v>
      </c>
      <c r="BE108" s="94">
        <v>71</v>
      </c>
      <c r="BF108" s="92">
        <f t="shared" si="95"/>
        <v>14.402298850574711</v>
      </c>
      <c r="BG108" s="93">
        <f t="shared" si="96"/>
        <v>1.2405341446923579</v>
      </c>
      <c r="BH108" s="94">
        <f t="shared" si="97"/>
        <v>5.7854406130267932E-2</v>
      </c>
      <c r="BI108" s="92">
        <f t="shared" si="98"/>
        <v>5.8826291079812201</v>
      </c>
      <c r="BJ108" s="93">
        <f t="shared" si="99"/>
        <v>0.61792322562827895</v>
      </c>
      <c r="BK108" s="94">
        <f t="shared" si="100"/>
        <v>-0.35408586786418983</v>
      </c>
      <c r="BL108" s="92">
        <v>186</v>
      </c>
      <c r="BM108" s="93">
        <v>186</v>
      </c>
      <c r="BN108" s="94">
        <v>186</v>
      </c>
      <c r="BO108" s="92">
        <v>12008</v>
      </c>
      <c r="BP108" s="93">
        <v>5626</v>
      </c>
      <c r="BQ108" s="94">
        <v>10948</v>
      </c>
      <c r="BR108" s="92">
        <f t="shared" si="81"/>
        <v>708.1152721958349</v>
      </c>
      <c r="BS108" s="93">
        <f t="shared" si="70"/>
        <v>49.366021696167991</v>
      </c>
      <c r="BT108" s="94">
        <f t="shared" si="101"/>
        <v>28.567458473829902</v>
      </c>
      <c r="BU108" s="92">
        <f t="shared" si="82"/>
        <v>3093.5538707102951</v>
      </c>
      <c r="BV108" s="93">
        <f t="shared" si="71"/>
        <v>147.46038840117035</v>
      </c>
      <c r="BW108" s="94">
        <f t="shared" si="102"/>
        <v>132.17819294112405</v>
      </c>
      <c r="BX108" s="92">
        <f t="shared" si="83"/>
        <v>4.3687150837988824</v>
      </c>
      <c r="BY108" s="93">
        <f t="shared" si="84"/>
        <v>-0.10353817504655538</v>
      </c>
      <c r="BZ108" s="94">
        <f t="shared" si="85"/>
        <v>1.0852961413134743E-2</v>
      </c>
      <c r="CA108" s="101">
        <f t="shared" si="103"/>
        <v>0.3251945583080853</v>
      </c>
      <c r="CB108" s="102">
        <f t="shared" si="104"/>
        <v>-3.1485771995485079E-2</v>
      </c>
      <c r="CC108" s="140">
        <f t="shared" si="105"/>
        <v>-1.0886684224770127E-2</v>
      </c>
      <c r="CD108" s="251"/>
      <c r="CE108" s="251"/>
      <c r="CF108" s="252"/>
    </row>
    <row r="109" spans="1:84" s="253" customFormat="1" ht="16.5" customHeight="1" x14ac:dyDescent="0.2">
      <c r="A109" s="235" t="s">
        <v>109</v>
      </c>
      <c r="B109" s="236" t="s">
        <v>220</v>
      </c>
      <c r="C109" s="93">
        <v>8792.3670000000002</v>
      </c>
      <c r="D109" s="93">
        <v>4700.1809999999996</v>
      </c>
      <c r="E109" s="93">
        <v>9364.3269999999993</v>
      </c>
      <c r="F109" s="92">
        <v>8893.89</v>
      </c>
      <c r="G109" s="93">
        <v>4892.3670000000002</v>
      </c>
      <c r="H109" s="94">
        <v>9712.5329999999994</v>
      </c>
      <c r="I109" s="154">
        <f t="shared" si="72"/>
        <v>0.96414879619971428</v>
      </c>
      <c r="J109" s="254">
        <f t="shared" si="86"/>
        <v>-2.4436288616940804E-2</v>
      </c>
      <c r="K109" s="155">
        <f t="shared" si="87"/>
        <v>3.4316218748937644E-3</v>
      </c>
      <c r="L109" s="92">
        <v>2378.0830000000001</v>
      </c>
      <c r="M109" s="93">
        <v>1635.425</v>
      </c>
      <c r="N109" s="93">
        <v>3185.9520000000002</v>
      </c>
      <c r="O109" s="98">
        <f t="shared" si="63"/>
        <v>0.32802483142142225</v>
      </c>
      <c r="P109" s="99">
        <f t="shared" si="88"/>
        <v>6.064093078851579E-2</v>
      </c>
      <c r="Q109" s="100">
        <f t="shared" si="89"/>
        <v>-6.2561004874063242E-3</v>
      </c>
      <c r="R109" s="92">
        <v>1631.860999999999</v>
      </c>
      <c r="S109" s="93">
        <v>904.904</v>
      </c>
      <c r="T109" s="94">
        <v>1747.7859999999991</v>
      </c>
      <c r="U109" s="101">
        <f t="shared" si="73"/>
        <v>0.17995161509361143</v>
      </c>
      <c r="V109" s="102">
        <f t="shared" si="74"/>
        <v>-3.5295163348185443E-3</v>
      </c>
      <c r="W109" s="103">
        <f t="shared" si="90"/>
        <v>-5.0107967614272386E-3</v>
      </c>
      <c r="X109" s="92">
        <v>4883.9459999999999</v>
      </c>
      <c r="Y109" s="93">
        <v>2352.038</v>
      </c>
      <c r="Z109" s="94">
        <v>4778.7950000000001</v>
      </c>
      <c r="AA109" s="101">
        <f t="shared" si="64"/>
        <v>0.49202355348496629</v>
      </c>
      <c r="AB109" s="102">
        <f t="shared" si="75"/>
        <v>-5.7111414453697273E-2</v>
      </c>
      <c r="AC109" s="103">
        <f t="shared" si="91"/>
        <v>1.1266897248833563E-2</v>
      </c>
      <c r="AD109" s="92">
        <v>3923.0509999999999</v>
      </c>
      <c r="AE109" s="93">
        <v>3593.136</v>
      </c>
      <c r="AF109" s="93">
        <v>3665.5250000000001</v>
      </c>
      <c r="AG109" s="93">
        <f t="shared" si="92"/>
        <v>-257.52599999999984</v>
      </c>
      <c r="AH109" s="94">
        <f t="shared" si="93"/>
        <v>72.389000000000124</v>
      </c>
      <c r="AI109" s="92">
        <v>1046.1479999999999</v>
      </c>
      <c r="AJ109" s="93">
        <v>374.89499999999998</v>
      </c>
      <c r="AK109" s="93">
        <v>604.37</v>
      </c>
      <c r="AL109" s="93">
        <f t="shared" si="67"/>
        <v>-441.77799999999991</v>
      </c>
      <c r="AM109" s="94">
        <f t="shared" si="68"/>
        <v>229.47500000000002</v>
      </c>
      <c r="AN109" s="101">
        <f t="shared" si="65"/>
        <v>0.39143496377262355</v>
      </c>
      <c r="AO109" s="102">
        <f t="shared" si="76"/>
        <v>-5.4753303846323653E-2</v>
      </c>
      <c r="AP109" s="103">
        <f t="shared" si="77"/>
        <v>-0.37303261736946447</v>
      </c>
      <c r="AQ109" s="101">
        <f t="shared" si="78"/>
        <v>6.4539608665951126E-2</v>
      </c>
      <c r="AR109" s="102">
        <f t="shared" si="79"/>
        <v>-5.4444050683118347E-2</v>
      </c>
      <c r="AS109" s="103">
        <f t="shared" si="69"/>
        <v>-1.5222213272395507E-2</v>
      </c>
      <c r="AT109" s="101">
        <f t="shared" si="66"/>
        <v>6.2225786002477419E-2</v>
      </c>
      <c r="AU109" s="102">
        <f t="shared" si="80"/>
        <v>-5.5399684966918418E-2</v>
      </c>
      <c r="AV109" s="103">
        <f t="shared" si="94"/>
        <v>-1.4402766189130438E-2</v>
      </c>
      <c r="AW109" s="92">
        <v>5003</v>
      </c>
      <c r="AX109" s="93">
        <v>2625</v>
      </c>
      <c r="AY109" s="94">
        <v>5078</v>
      </c>
      <c r="AZ109" s="92">
        <v>42</v>
      </c>
      <c r="BA109" s="93">
        <v>43</v>
      </c>
      <c r="BB109" s="94">
        <v>44</v>
      </c>
      <c r="BC109" s="92">
        <v>84</v>
      </c>
      <c r="BD109" s="93">
        <v>96</v>
      </c>
      <c r="BE109" s="94">
        <v>95</v>
      </c>
      <c r="BF109" s="92">
        <f t="shared" si="95"/>
        <v>19.234848484848484</v>
      </c>
      <c r="BG109" s="93">
        <f t="shared" si="96"/>
        <v>-0.61832611832612017</v>
      </c>
      <c r="BH109" s="94">
        <f t="shared" si="97"/>
        <v>-1.11398872445384</v>
      </c>
      <c r="BI109" s="92">
        <f t="shared" si="98"/>
        <v>8.908771929824562</v>
      </c>
      <c r="BJ109" s="93">
        <f t="shared" si="99"/>
        <v>-1.0178153717627403</v>
      </c>
      <c r="BK109" s="94">
        <f t="shared" si="100"/>
        <v>-0.20581140350877192</v>
      </c>
      <c r="BL109" s="92">
        <v>145</v>
      </c>
      <c r="BM109" s="93">
        <v>145</v>
      </c>
      <c r="BN109" s="94">
        <v>145</v>
      </c>
      <c r="BO109" s="92">
        <v>20049</v>
      </c>
      <c r="BP109" s="93">
        <v>9628</v>
      </c>
      <c r="BQ109" s="94">
        <v>18538</v>
      </c>
      <c r="BR109" s="92">
        <f t="shared" si="81"/>
        <v>523.9256122559068</v>
      </c>
      <c r="BS109" s="93">
        <f t="shared" si="70"/>
        <v>80.317951025920252</v>
      </c>
      <c r="BT109" s="94">
        <f t="shared" si="101"/>
        <v>15.786123265462265</v>
      </c>
      <c r="BU109" s="92">
        <f t="shared" si="82"/>
        <v>1912.6689641591176</v>
      </c>
      <c r="BV109" s="93">
        <f t="shared" si="71"/>
        <v>134.95759098302324</v>
      </c>
      <c r="BW109" s="94">
        <f t="shared" si="102"/>
        <v>48.910107016260554</v>
      </c>
      <c r="BX109" s="92">
        <f t="shared" si="83"/>
        <v>3.6506498621504528</v>
      </c>
      <c r="BY109" s="93">
        <f t="shared" si="84"/>
        <v>-0.35674570051194987</v>
      </c>
      <c r="BZ109" s="94">
        <f t="shared" si="85"/>
        <v>-1.7159661659071013E-2</v>
      </c>
      <c r="CA109" s="101">
        <f t="shared" si="103"/>
        <v>0.70634406553629259</v>
      </c>
      <c r="CB109" s="102">
        <f t="shared" si="104"/>
        <v>-5.7572871023052086E-2</v>
      </c>
      <c r="CC109" s="140">
        <f t="shared" si="105"/>
        <v>-3.1433712241485279E-2</v>
      </c>
      <c r="CD109" s="251"/>
      <c r="CE109" s="251"/>
      <c r="CF109" s="252"/>
    </row>
    <row r="110" spans="1:84" s="253" customFormat="1" ht="15" customHeight="1" x14ac:dyDescent="0.2">
      <c r="A110" s="235" t="s">
        <v>141</v>
      </c>
      <c r="B110" s="236" t="s">
        <v>221</v>
      </c>
      <c r="C110" s="93">
        <v>33157.035169999996</v>
      </c>
      <c r="D110" s="93">
        <v>17179.396060000003</v>
      </c>
      <c r="E110" s="93">
        <v>35117.882640000003</v>
      </c>
      <c r="F110" s="92">
        <v>32767.485359999999</v>
      </c>
      <c r="G110" s="93">
        <v>16778.185969999999</v>
      </c>
      <c r="H110" s="94">
        <v>34426.7091</v>
      </c>
      <c r="I110" s="154">
        <f t="shared" si="72"/>
        <v>1.0200766659976803</v>
      </c>
      <c r="J110" s="254">
        <f t="shared" si="86"/>
        <v>8.1883625248868608E-3</v>
      </c>
      <c r="K110" s="155">
        <f t="shared" si="87"/>
        <v>-3.8359363967253035E-3</v>
      </c>
      <c r="L110" s="92">
        <v>4534.4934899999998</v>
      </c>
      <c r="M110" s="93">
        <v>2568.5533999999998</v>
      </c>
      <c r="N110" s="93">
        <v>5482.68948</v>
      </c>
      <c r="O110" s="98">
        <f t="shared" si="63"/>
        <v>0.15925685676415699</v>
      </c>
      <c r="P110" s="99">
        <f t="shared" si="88"/>
        <v>2.0872924027732942E-2</v>
      </c>
      <c r="Q110" s="100">
        <f t="shared" si="89"/>
        <v>6.1679945598241692E-3</v>
      </c>
      <c r="R110" s="92">
        <v>1938.6853399999964</v>
      </c>
      <c r="S110" s="93">
        <v>917.2587599999988</v>
      </c>
      <c r="T110" s="94">
        <v>1878.1575899999989</v>
      </c>
      <c r="U110" s="101">
        <f t="shared" si="73"/>
        <v>5.4555246176579766E-2</v>
      </c>
      <c r="V110" s="102">
        <f t="shared" si="74"/>
        <v>-4.6096643650937463E-3</v>
      </c>
      <c r="W110" s="103">
        <f t="shared" si="90"/>
        <v>-1.1447566582265672E-4</v>
      </c>
      <c r="X110" s="92">
        <v>26294.306530000002</v>
      </c>
      <c r="Y110" s="93">
        <v>13292.373809999999</v>
      </c>
      <c r="Z110" s="94">
        <v>27065.86203</v>
      </c>
      <c r="AA110" s="101">
        <f t="shared" si="64"/>
        <v>0.78618789705926317</v>
      </c>
      <c r="AB110" s="102">
        <f t="shared" si="75"/>
        <v>-1.6263259662639196E-2</v>
      </c>
      <c r="AC110" s="103">
        <f t="shared" si="91"/>
        <v>-6.0535188940015194E-3</v>
      </c>
      <c r="AD110" s="92">
        <v>10983.01656</v>
      </c>
      <c r="AE110" s="93">
        <v>11487.018170000001</v>
      </c>
      <c r="AF110" s="93">
        <v>12438.66358</v>
      </c>
      <c r="AG110" s="93">
        <f t="shared" si="92"/>
        <v>1455.6470200000003</v>
      </c>
      <c r="AH110" s="94">
        <f t="shared" si="93"/>
        <v>951.64540999999917</v>
      </c>
      <c r="AI110" s="92">
        <v>0</v>
      </c>
      <c r="AJ110" s="93">
        <v>0</v>
      </c>
      <c r="AK110" s="93">
        <v>0</v>
      </c>
      <c r="AL110" s="93">
        <f t="shared" si="67"/>
        <v>0</v>
      </c>
      <c r="AM110" s="94">
        <f t="shared" si="68"/>
        <v>0</v>
      </c>
      <c r="AN110" s="101">
        <f t="shared" si="65"/>
        <v>0.35419742435815599</v>
      </c>
      <c r="AO110" s="102">
        <f t="shared" si="76"/>
        <v>2.2955004651786293E-2</v>
      </c>
      <c r="AP110" s="103">
        <f t="shared" si="77"/>
        <v>-0.31445344845954654</v>
      </c>
      <c r="AQ110" s="101">
        <f t="shared" si="78"/>
        <v>0</v>
      </c>
      <c r="AR110" s="102">
        <f t="shared" si="79"/>
        <v>0</v>
      </c>
      <c r="AS110" s="103">
        <f t="shared" si="69"/>
        <v>0</v>
      </c>
      <c r="AT110" s="101">
        <f t="shared" si="66"/>
        <v>0</v>
      </c>
      <c r="AU110" s="102">
        <f t="shared" si="80"/>
        <v>0</v>
      </c>
      <c r="AV110" s="103">
        <f t="shared" si="94"/>
        <v>0</v>
      </c>
      <c r="AW110" s="92">
        <v>8992</v>
      </c>
      <c r="AX110" s="93">
        <v>4772</v>
      </c>
      <c r="AY110" s="94">
        <v>9561</v>
      </c>
      <c r="AZ110" s="92">
        <v>63.24</v>
      </c>
      <c r="BA110" s="93">
        <v>65.03</v>
      </c>
      <c r="BB110" s="94">
        <v>65.03</v>
      </c>
      <c r="BC110" s="92">
        <v>147.01</v>
      </c>
      <c r="BD110" s="93">
        <v>146.68</v>
      </c>
      <c r="BE110" s="94">
        <v>146.68</v>
      </c>
      <c r="BF110" s="92">
        <f t="shared" si="95"/>
        <v>24.504075042288175</v>
      </c>
      <c r="BG110" s="93">
        <f t="shared" si="96"/>
        <v>0.80599365919730559</v>
      </c>
      <c r="BH110" s="94">
        <f t="shared" si="97"/>
        <v>4.3569634527653278E-2</v>
      </c>
      <c r="BI110" s="92">
        <f t="shared" si="98"/>
        <v>10.863785110444505</v>
      </c>
      <c r="BJ110" s="93">
        <f t="shared" si="99"/>
        <v>0.66946726358601438</v>
      </c>
      <c r="BK110" s="94">
        <f t="shared" si="100"/>
        <v>1.9316425779475566E-2</v>
      </c>
      <c r="BL110" s="92">
        <v>215</v>
      </c>
      <c r="BM110" s="93">
        <v>215</v>
      </c>
      <c r="BN110" s="94">
        <v>215</v>
      </c>
      <c r="BO110" s="92">
        <v>24113</v>
      </c>
      <c r="BP110" s="93">
        <v>12234</v>
      </c>
      <c r="BQ110" s="94">
        <v>25544</v>
      </c>
      <c r="BR110" s="92">
        <f t="shared" si="81"/>
        <v>1347.7415087691827</v>
      </c>
      <c r="BS110" s="93">
        <f t="shared" si="70"/>
        <v>-11.172162694343115</v>
      </c>
      <c r="BT110" s="94">
        <f t="shared" si="101"/>
        <v>-23.697592914649249</v>
      </c>
      <c r="BU110" s="92">
        <f t="shared" si="82"/>
        <v>3600.7435519297146</v>
      </c>
      <c r="BV110" s="93">
        <f t="shared" si="71"/>
        <v>-43.327328853203653</v>
      </c>
      <c r="BW110" s="94">
        <f t="shared" si="102"/>
        <v>84.778344469530566</v>
      </c>
      <c r="BX110" s="92">
        <f t="shared" si="83"/>
        <v>2.671687062022801</v>
      </c>
      <c r="BY110" s="93">
        <f t="shared" si="84"/>
        <v>-9.9188098633198329E-3</v>
      </c>
      <c r="BZ110" s="94">
        <f t="shared" si="85"/>
        <v>0.10798211650729383</v>
      </c>
      <c r="CA110" s="101">
        <f t="shared" si="103"/>
        <v>0.65640498522420665</v>
      </c>
      <c r="CB110" s="102">
        <f t="shared" si="104"/>
        <v>3.6772452781703713E-2</v>
      </c>
      <c r="CC110" s="140">
        <f t="shared" si="105"/>
        <v>2.4156923208702774E-2</v>
      </c>
      <c r="CD110" s="251"/>
      <c r="CE110" s="251"/>
      <c r="CF110" s="252"/>
    </row>
    <row r="111" spans="1:84" s="253" customFormat="1" ht="15" customHeight="1" x14ac:dyDescent="0.2">
      <c r="A111" s="235" t="s">
        <v>151</v>
      </c>
      <c r="B111" s="236" t="s">
        <v>222</v>
      </c>
      <c r="C111" s="93">
        <v>14753.026</v>
      </c>
      <c r="D111" s="93">
        <v>7391.8156100000006</v>
      </c>
      <c r="E111" s="93">
        <v>15317.529</v>
      </c>
      <c r="F111" s="92">
        <v>14663.764999999999</v>
      </c>
      <c r="G111" s="93">
        <v>7655.8626199999999</v>
      </c>
      <c r="H111" s="94">
        <v>15315.598</v>
      </c>
      <c r="I111" s="154">
        <f t="shared" si="72"/>
        <v>1.0001260806140251</v>
      </c>
      <c r="J111" s="254">
        <f t="shared" si="86"/>
        <v>-5.9611009522371194E-3</v>
      </c>
      <c r="K111" s="155">
        <f t="shared" si="87"/>
        <v>3.4615598400069114E-2</v>
      </c>
      <c r="L111" s="92">
        <v>2543.2559999999999</v>
      </c>
      <c r="M111" s="93">
        <v>1954.8040000000001</v>
      </c>
      <c r="N111" s="93">
        <v>2815.8980000000001</v>
      </c>
      <c r="O111" s="98">
        <f t="shared" si="63"/>
        <v>0.18385818170469087</v>
      </c>
      <c r="P111" s="99">
        <f t="shared" si="88"/>
        <v>1.0420050365297473E-2</v>
      </c>
      <c r="Q111" s="100">
        <f t="shared" si="89"/>
        <v>-7.1476076108832998E-2</v>
      </c>
      <c r="R111" s="92">
        <v>1391.6579999999994</v>
      </c>
      <c r="S111" s="93">
        <v>758.33305999999993</v>
      </c>
      <c r="T111" s="94">
        <v>2118.2510000000002</v>
      </c>
      <c r="U111" s="101">
        <f t="shared" si="73"/>
        <v>0.13830677718232093</v>
      </c>
      <c r="V111" s="102">
        <f t="shared" si="74"/>
        <v>4.340222845285073E-2</v>
      </c>
      <c r="W111" s="103">
        <f t="shared" si="90"/>
        <v>3.9254182113680577E-2</v>
      </c>
      <c r="X111" s="92">
        <v>10728.851000000001</v>
      </c>
      <c r="Y111" s="93">
        <v>4942.7255599999999</v>
      </c>
      <c r="Z111" s="94">
        <v>10381.449000000001</v>
      </c>
      <c r="AA111" s="101">
        <f t="shared" si="64"/>
        <v>0.6778350411129882</v>
      </c>
      <c r="AB111" s="102">
        <f t="shared" si="75"/>
        <v>-5.3822278818148273E-2</v>
      </c>
      <c r="AC111" s="103">
        <f t="shared" si="91"/>
        <v>3.2221893995152406E-2</v>
      </c>
      <c r="AD111" s="92">
        <v>4723.8469999999998</v>
      </c>
      <c r="AE111" s="93">
        <v>2773.4180000000001</v>
      </c>
      <c r="AF111" s="93">
        <v>2623.9905500000004</v>
      </c>
      <c r="AG111" s="93">
        <f t="shared" si="92"/>
        <v>-2099.8564499999993</v>
      </c>
      <c r="AH111" s="94">
        <f t="shared" si="93"/>
        <v>-149.42744999999968</v>
      </c>
      <c r="AI111" s="92">
        <v>0</v>
      </c>
      <c r="AJ111" s="93">
        <v>0</v>
      </c>
      <c r="AK111" s="93">
        <v>0</v>
      </c>
      <c r="AL111" s="93">
        <f t="shared" si="67"/>
        <v>0</v>
      </c>
      <c r="AM111" s="94">
        <f t="shared" si="68"/>
        <v>0</v>
      </c>
      <c r="AN111" s="101">
        <f t="shared" si="65"/>
        <v>0.17130638695053232</v>
      </c>
      <c r="AO111" s="102">
        <f t="shared" si="76"/>
        <v>-0.14888873776489894</v>
      </c>
      <c r="AP111" s="103">
        <f t="shared" si="77"/>
        <v>-0.2038948012728303</v>
      </c>
      <c r="AQ111" s="101">
        <f t="shared" si="78"/>
        <v>0</v>
      </c>
      <c r="AR111" s="102">
        <f t="shared" si="79"/>
        <v>0</v>
      </c>
      <c r="AS111" s="103">
        <f t="shared" si="69"/>
        <v>0</v>
      </c>
      <c r="AT111" s="101">
        <f t="shared" si="66"/>
        <v>0</v>
      </c>
      <c r="AU111" s="102">
        <f t="shared" si="80"/>
        <v>0</v>
      </c>
      <c r="AV111" s="103">
        <f t="shared" si="94"/>
        <v>0</v>
      </c>
      <c r="AW111" s="92">
        <v>6808</v>
      </c>
      <c r="AX111" s="93">
        <v>3154</v>
      </c>
      <c r="AY111" s="94">
        <v>6361</v>
      </c>
      <c r="AZ111" s="92">
        <v>38</v>
      </c>
      <c r="BA111" s="93">
        <v>38</v>
      </c>
      <c r="BB111" s="94">
        <v>38</v>
      </c>
      <c r="BC111" s="92">
        <v>111</v>
      </c>
      <c r="BD111" s="93">
        <v>107</v>
      </c>
      <c r="BE111" s="94">
        <v>108</v>
      </c>
      <c r="BF111" s="92">
        <f t="shared" si="95"/>
        <v>27.899122807017545</v>
      </c>
      <c r="BG111" s="93">
        <f t="shared" si="96"/>
        <v>-1.9605263157894726</v>
      </c>
      <c r="BH111" s="94">
        <f t="shared" si="97"/>
        <v>0.23245614035087669</v>
      </c>
      <c r="BI111" s="92">
        <f t="shared" si="98"/>
        <v>9.8163580246913575</v>
      </c>
      <c r="BJ111" s="93">
        <f t="shared" si="99"/>
        <v>-0.40586419753086567</v>
      </c>
      <c r="BK111" s="94">
        <f t="shared" si="100"/>
        <v>-9.1871466482071895E-3</v>
      </c>
      <c r="BL111" s="92">
        <v>167</v>
      </c>
      <c r="BM111" s="93">
        <v>170</v>
      </c>
      <c r="BN111" s="94">
        <v>170</v>
      </c>
      <c r="BO111" s="92">
        <v>17919</v>
      </c>
      <c r="BP111" s="93">
        <v>9515</v>
      </c>
      <c r="BQ111" s="94">
        <v>20242</v>
      </c>
      <c r="BR111" s="92">
        <f>H111*1000/BQ111</f>
        <v>756.62474063827688</v>
      </c>
      <c r="BS111" s="93">
        <f t="shared" si="70"/>
        <v>-61.711383029338549</v>
      </c>
      <c r="BT111" s="94">
        <f t="shared" si="101"/>
        <v>-47.985098562984263</v>
      </c>
      <c r="BU111" s="92">
        <f t="shared" si="82"/>
        <v>2407.7343185033801</v>
      </c>
      <c r="BV111" s="93">
        <f t="shared" si="71"/>
        <v>253.83229147635302</v>
      </c>
      <c r="BW111" s="94">
        <f t="shared" si="102"/>
        <v>-19.615909778166952</v>
      </c>
      <c r="BX111" s="92">
        <f t="shared" si="83"/>
        <v>3.1822040559660429</v>
      </c>
      <c r="BY111" s="93">
        <f t="shared" si="84"/>
        <v>0.55015352717638377</v>
      </c>
      <c r="BZ111" s="94">
        <f t="shared" si="85"/>
        <v>0.16539999762742541</v>
      </c>
      <c r="CA111" s="101">
        <f t="shared" si="103"/>
        <v>0.65784855378615537</v>
      </c>
      <c r="CB111" s="102">
        <f t="shared" si="104"/>
        <v>6.5034182528670326E-2</v>
      </c>
      <c r="CC111" s="140">
        <f t="shared" si="105"/>
        <v>3.5953128949554047E-2</v>
      </c>
      <c r="CD111" s="251"/>
      <c r="CE111" s="251"/>
      <c r="CF111" s="252"/>
    </row>
    <row r="112" spans="1:84" s="253" customFormat="1" ht="15" customHeight="1" x14ac:dyDescent="0.2">
      <c r="A112" s="235" t="s">
        <v>175</v>
      </c>
      <c r="B112" s="236" t="s">
        <v>223</v>
      </c>
      <c r="C112" s="93">
        <v>14408.319</v>
      </c>
      <c r="D112" s="93">
        <v>8661.1610000000001</v>
      </c>
      <c r="E112" s="93">
        <v>17356.264999999999</v>
      </c>
      <c r="F112" s="92">
        <v>14484.455</v>
      </c>
      <c r="G112" s="93">
        <v>8697.8160000000007</v>
      </c>
      <c r="H112" s="94">
        <v>17387.023000000001</v>
      </c>
      <c r="I112" s="154">
        <f t="shared" si="72"/>
        <v>0.99823097950695749</v>
      </c>
      <c r="J112" s="254">
        <f t="shared" si="86"/>
        <v>3.4873733443507859E-3</v>
      </c>
      <c r="K112" s="155">
        <f t="shared" si="87"/>
        <v>2.4452558264381752E-3</v>
      </c>
      <c r="L112" s="92">
        <v>2627.538</v>
      </c>
      <c r="M112" s="93">
        <v>1506.7929999999999</v>
      </c>
      <c r="N112" s="93">
        <v>3098.817</v>
      </c>
      <c r="O112" s="98">
        <f t="shared" si="63"/>
        <v>0.17822585269485178</v>
      </c>
      <c r="P112" s="99">
        <f t="shared" si="88"/>
        <v>-3.1781421396104015E-3</v>
      </c>
      <c r="Q112" s="100">
        <f t="shared" si="89"/>
        <v>4.9877662602801909E-3</v>
      </c>
      <c r="R112" s="92">
        <v>1082.6549999999988</v>
      </c>
      <c r="S112" s="93">
        <v>583.64000000000124</v>
      </c>
      <c r="T112" s="94">
        <v>1124.0020000000022</v>
      </c>
      <c r="U112" s="101">
        <f t="shared" si="73"/>
        <v>6.4646029397902233E-2</v>
      </c>
      <c r="V112" s="102">
        <f t="shared" si="74"/>
        <v>-1.0099965532524818E-2</v>
      </c>
      <c r="W112" s="103">
        <f t="shared" si="90"/>
        <v>-2.4558729647139871E-3</v>
      </c>
      <c r="X112" s="92">
        <v>10774.262000000001</v>
      </c>
      <c r="Y112" s="93">
        <v>6607.3829999999998</v>
      </c>
      <c r="Z112" s="94">
        <v>13164.204</v>
      </c>
      <c r="AA112" s="101">
        <f t="shared" si="64"/>
        <v>0.7571281179072461</v>
      </c>
      <c r="AB112" s="102">
        <f t="shared" si="75"/>
        <v>1.3278107672135331E-2</v>
      </c>
      <c r="AC112" s="103">
        <f t="shared" si="91"/>
        <v>-2.5318932955661344E-3</v>
      </c>
      <c r="AD112" s="92">
        <v>5218.7079999999996</v>
      </c>
      <c r="AE112" s="93">
        <v>4891.473</v>
      </c>
      <c r="AF112" s="93">
        <v>3955.2469999999998</v>
      </c>
      <c r="AG112" s="93">
        <f t="shared" si="92"/>
        <v>-1263.4609999999998</v>
      </c>
      <c r="AH112" s="94">
        <f t="shared" si="93"/>
        <v>-936.22600000000011</v>
      </c>
      <c r="AI112" s="92">
        <v>0</v>
      </c>
      <c r="AJ112" s="93">
        <v>0</v>
      </c>
      <c r="AK112" s="93">
        <v>0</v>
      </c>
      <c r="AL112" s="93">
        <f t="shared" si="67"/>
        <v>0</v>
      </c>
      <c r="AM112" s="94">
        <f t="shared" si="68"/>
        <v>0</v>
      </c>
      <c r="AN112" s="101">
        <f t="shared" si="65"/>
        <v>0.22788583834137124</v>
      </c>
      <c r="AO112" s="102">
        <f t="shared" si="76"/>
        <v>-0.13431519288232666</v>
      </c>
      <c r="AP112" s="103">
        <f t="shared" si="77"/>
        <v>-0.33687366676423758</v>
      </c>
      <c r="AQ112" s="101">
        <f t="shared" si="78"/>
        <v>0</v>
      </c>
      <c r="AR112" s="102">
        <f t="shared" si="79"/>
        <v>0</v>
      </c>
      <c r="AS112" s="103">
        <f t="shared" si="69"/>
        <v>0</v>
      </c>
      <c r="AT112" s="101">
        <f t="shared" si="66"/>
        <v>0</v>
      </c>
      <c r="AU112" s="102">
        <f t="shared" si="80"/>
        <v>0</v>
      </c>
      <c r="AV112" s="103">
        <f t="shared" si="94"/>
        <v>0</v>
      </c>
      <c r="AW112" s="92">
        <v>5078</v>
      </c>
      <c r="AX112" s="93">
        <v>2517</v>
      </c>
      <c r="AY112" s="94">
        <v>5019</v>
      </c>
      <c r="AZ112" s="92">
        <v>40</v>
      </c>
      <c r="BA112" s="93">
        <v>40.5</v>
      </c>
      <c r="BB112" s="94">
        <v>41</v>
      </c>
      <c r="BC112" s="92">
        <v>114</v>
      </c>
      <c r="BD112" s="93">
        <v>114</v>
      </c>
      <c r="BE112" s="94">
        <v>114</v>
      </c>
      <c r="BF112" s="92">
        <f t="shared" si="95"/>
        <v>20.402439024390244</v>
      </c>
      <c r="BG112" s="93">
        <f t="shared" si="96"/>
        <v>-0.75589430894309118</v>
      </c>
      <c r="BH112" s="94">
        <f t="shared" si="97"/>
        <v>-0.31361035832580342</v>
      </c>
      <c r="BI112" s="92">
        <f t="shared" si="98"/>
        <v>7.3377192982456139</v>
      </c>
      <c r="BJ112" s="93">
        <f t="shared" si="99"/>
        <v>-8.6257309941521143E-2</v>
      </c>
      <c r="BK112" s="94">
        <f t="shared" si="100"/>
        <v>-2.1929824561403244E-2</v>
      </c>
      <c r="BL112" s="92">
        <v>143</v>
      </c>
      <c r="BM112" s="93">
        <v>150</v>
      </c>
      <c r="BN112" s="94">
        <v>143</v>
      </c>
      <c r="BO112" s="92">
        <v>20706</v>
      </c>
      <c r="BP112" s="93">
        <v>9026</v>
      </c>
      <c r="BQ112" s="94">
        <v>19178</v>
      </c>
      <c r="BR112" s="92">
        <f t="shared" si="81"/>
        <v>906.61294191260822</v>
      </c>
      <c r="BS112" s="93">
        <f t="shared" si="70"/>
        <v>207.0835784430825</v>
      </c>
      <c r="BT112" s="94">
        <f t="shared" si="101"/>
        <v>-57.027208763217118</v>
      </c>
      <c r="BU112" s="92">
        <f t="shared" si="82"/>
        <v>3464.2404861526202</v>
      </c>
      <c r="BV112" s="93">
        <f t="shared" si="71"/>
        <v>611.84682723178503</v>
      </c>
      <c r="BW112" s="94">
        <f t="shared" si="102"/>
        <v>8.6123574279481545</v>
      </c>
      <c r="BX112" s="92">
        <f t="shared" si="83"/>
        <v>3.8210798963937038</v>
      </c>
      <c r="BY112" s="93">
        <f t="shared" si="84"/>
        <v>-0.25650970581188881</v>
      </c>
      <c r="BZ112" s="94">
        <f t="shared" si="85"/>
        <v>0.23506479905560296</v>
      </c>
      <c r="CA112" s="101">
        <f t="shared" si="103"/>
        <v>0.74094965807672986</v>
      </c>
      <c r="CB112" s="102">
        <f t="shared" si="104"/>
        <v>-5.9034887764169541E-2</v>
      </c>
      <c r="CC112" s="140">
        <f t="shared" si="105"/>
        <v>7.2357065484137228E-2</v>
      </c>
      <c r="CD112" s="251"/>
      <c r="CE112" s="251"/>
      <c r="CF112" s="252"/>
    </row>
    <row r="113" spans="1:84" s="253" customFormat="1" ht="15" customHeight="1" x14ac:dyDescent="0.2">
      <c r="A113" s="235" t="s">
        <v>187</v>
      </c>
      <c r="B113" s="236" t="s">
        <v>224</v>
      </c>
      <c r="C113" s="93">
        <v>9834.3670000000002</v>
      </c>
      <c r="D113" s="93">
        <v>5705.9307500000014</v>
      </c>
      <c r="E113" s="93">
        <v>11702.054</v>
      </c>
      <c r="F113" s="92">
        <v>11215.715699999999</v>
      </c>
      <c r="G113" s="93">
        <v>4548.57755</v>
      </c>
      <c r="H113" s="94">
        <v>11057.452730000001</v>
      </c>
      <c r="I113" s="154">
        <f t="shared" si="72"/>
        <v>1.0582956387641731</v>
      </c>
      <c r="J113" s="254">
        <f t="shared" si="86"/>
        <v>0.18145752490221057</v>
      </c>
      <c r="K113" s="155">
        <f t="shared" si="87"/>
        <v>-0.19614724745198076</v>
      </c>
      <c r="L113" s="92">
        <v>3787.6154999999999</v>
      </c>
      <c r="M113" s="93">
        <v>1795.2229199999999</v>
      </c>
      <c r="N113" s="93">
        <v>4238.9807300000002</v>
      </c>
      <c r="O113" s="98">
        <f t="shared" si="63"/>
        <v>0.38335960672924352</v>
      </c>
      <c r="P113" s="99">
        <f t="shared" si="88"/>
        <v>4.5653516336813138E-2</v>
      </c>
      <c r="Q113" s="100">
        <f t="shared" si="89"/>
        <v>-1.1318267895538914E-2</v>
      </c>
      <c r="R113" s="92">
        <v>1780.4734099999987</v>
      </c>
      <c r="S113" s="93">
        <v>9.5931199999995442</v>
      </c>
      <c r="T113" s="94">
        <v>1390.2900000000009</v>
      </c>
      <c r="U113" s="101">
        <f t="shared" si="73"/>
        <v>0.12573329807035954</v>
      </c>
      <c r="V113" s="102">
        <f t="shared" si="74"/>
        <v>-3.3014788777098514E-2</v>
      </c>
      <c r="W113" s="103">
        <f t="shared" si="90"/>
        <v>0.12362426070767908</v>
      </c>
      <c r="X113" s="92">
        <v>5647.6267900000003</v>
      </c>
      <c r="Y113" s="93">
        <v>2743.7615100000003</v>
      </c>
      <c r="Z113" s="94">
        <v>5428.1819999999998</v>
      </c>
      <c r="AA113" s="101">
        <f t="shared" si="64"/>
        <v>0.49090709520039699</v>
      </c>
      <c r="AB113" s="102">
        <f t="shared" si="75"/>
        <v>-1.2638727559714624E-2</v>
      </c>
      <c r="AC113" s="103">
        <f t="shared" si="91"/>
        <v>-0.11230599281214004</v>
      </c>
      <c r="AD113" s="92">
        <v>6964.0410000000002</v>
      </c>
      <c r="AE113" s="93">
        <v>7369.2194099999997</v>
      </c>
      <c r="AF113" s="93">
        <v>3875.41122</v>
      </c>
      <c r="AG113" s="93">
        <f t="shared" si="92"/>
        <v>-3088.6297800000002</v>
      </c>
      <c r="AH113" s="94">
        <f t="shared" si="93"/>
        <v>-3493.8081899999997</v>
      </c>
      <c r="AI113" s="92">
        <v>0</v>
      </c>
      <c r="AJ113" s="93">
        <v>0</v>
      </c>
      <c r="AK113" s="93">
        <v>0</v>
      </c>
      <c r="AL113" s="93">
        <f t="shared" si="67"/>
        <v>0</v>
      </c>
      <c r="AM113" s="94">
        <f t="shared" si="68"/>
        <v>0</v>
      </c>
      <c r="AN113" s="101">
        <f t="shared" si="65"/>
        <v>0.33117358884175374</v>
      </c>
      <c r="AO113" s="102">
        <f t="shared" si="76"/>
        <v>-0.37695953248674663</v>
      </c>
      <c r="AP113" s="103">
        <f t="shared" si="77"/>
        <v>-0.96032813679695961</v>
      </c>
      <c r="AQ113" s="101">
        <f t="shared" si="78"/>
        <v>0</v>
      </c>
      <c r="AR113" s="102">
        <f t="shared" si="79"/>
        <v>0</v>
      </c>
      <c r="AS113" s="103">
        <f t="shared" si="69"/>
        <v>0</v>
      </c>
      <c r="AT113" s="101">
        <f t="shared" si="66"/>
        <v>0</v>
      </c>
      <c r="AU113" s="102">
        <f t="shared" si="80"/>
        <v>0</v>
      </c>
      <c r="AV113" s="103">
        <f t="shared" si="94"/>
        <v>0</v>
      </c>
      <c r="AW113" s="92">
        <v>3123</v>
      </c>
      <c r="AX113" s="93">
        <v>1615</v>
      </c>
      <c r="AY113" s="94">
        <v>3411</v>
      </c>
      <c r="AZ113" s="92">
        <v>43</v>
      </c>
      <c r="BA113" s="93">
        <v>48</v>
      </c>
      <c r="BB113" s="94">
        <v>49</v>
      </c>
      <c r="BC113" s="92">
        <v>119</v>
      </c>
      <c r="BD113" s="93">
        <v>118</v>
      </c>
      <c r="BE113" s="94">
        <v>119</v>
      </c>
      <c r="BF113" s="92">
        <f t="shared" si="95"/>
        <v>11.602040816326531</v>
      </c>
      <c r="BG113" s="93">
        <f t="shared" si="96"/>
        <v>-0.50261034646416647</v>
      </c>
      <c r="BH113" s="94">
        <f t="shared" si="97"/>
        <v>0.38676303854875194</v>
      </c>
      <c r="BI113" s="92">
        <f t="shared" si="98"/>
        <v>4.7773109243697478</v>
      </c>
      <c r="BJ113" s="93">
        <f t="shared" si="99"/>
        <v>0.40336134453781547</v>
      </c>
      <c r="BK113" s="94">
        <f t="shared" si="100"/>
        <v>0.21516403171438014</v>
      </c>
      <c r="BL113" s="92">
        <v>195</v>
      </c>
      <c r="BM113" s="93">
        <v>199</v>
      </c>
      <c r="BN113" s="94">
        <v>200</v>
      </c>
      <c r="BO113" s="92">
        <v>26953</v>
      </c>
      <c r="BP113" s="93">
        <v>13105</v>
      </c>
      <c r="BQ113" s="94">
        <v>27708</v>
      </c>
      <c r="BR113" s="92">
        <f t="shared" si="81"/>
        <v>399.07076403926663</v>
      </c>
      <c r="BS113" s="93">
        <f t="shared" si="70"/>
        <v>-17.050472928788849</v>
      </c>
      <c r="BT113" s="94">
        <f t="shared" si="101"/>
        <v>51.983579758457779</v>
      </c>
      <c r="BU113" s="92">
        <f t="shared" si="82"/>
        <v>3241.7041131632955</v>
      </c>
      <c r="BV113" s="93">
        <f t="shared" si="71"/>
        <v>-349.62336041979734</v>
      </c>
      <c r="BW113" s="94">
        <f t="shared" si="102"/>
        <v>425.24742585679405</v>
      </c>
      <c r="BX113" s="92">
        <f t="shared" si="83"/>
        <v>8.1231310466138957</v>
      </c>
      <c r="BY113" s="93">
        <f t="shared" si="84"/>
        <v>-0.50735246283215041</v>
      </c>
      <c r="BZ113" s="94">
        <f t="shared" si="85"/>
        <v>8.57996302256403E-3</v>
      </c>
      <c r="CA113" s="101">
        <f t="shared" si="103"/>
        <v>0.76541436464088397</v>
      </c>
      <c r="CB113" s="102">
        <f t="shared" si="104"/>
        <v>1.7651225386031699E-3</v>
      </c>
      <c r="CC113" s="140">
        <f t="shared" si="105"/>
        <v>3.3700238454395959E-2</v>
      </c>
      <c r="CD113" s="251"/>
      <c r="CE113" s="251"/>
      <c r="CF113" s="252"/>
    </row>
    <row r="114" spans="1:84" s="253" customFormat="1" ht="15" customHeight="1" x14ac:dyDescent="0.2">
      <c r="A114" s="235" t="s">
        <v>103</v>
      </c>
      <c r="B114" s="236" t="s">
        <v>225</v>
      </c>
      <c r="C114" s="93">
        <v>194.32124999999999</v>
      </c>
      <c r="D114" s="93">
        <v>115.5325</v>
      </c>
      <c r="E114" s="93">
        <v>219.03595999999999</v>
      </c>
      <c r="F114" s="92">
        <v>193.70439000000002</v>
      </c>
      <c r="G114" s="93">
        <v>103.30888</v>
      </c>
      <c r="H114" s="94">
        <v>208.19866999999999</v>
      </c>
      <c r="I114" s="154">
        <f t="shared" si="72"/>
        <v>1.052052637992356</v>
      </c>
      <c r="J114" s="254">
        <f t="shared" si="86"/>
        <v>4.8868094781951976E-2</v>
      </c>
      <c r="K114" s="155">
        <f t="shared" si="87"/>
        <v>-6.6268458896894922E-2</v>
      </c>
      <c r="L114" s="92">
        <v>138.91948000000002</v>
      </c>
      <c r="M114" s="93">
        <v>71.709999999999994</v>
      </c>
      <c r="N114" s="93">
        <v>125.52563000000001</v>
      </c>
      <c r="O114" s="98">
        <f t="shared" si="63"/>
        <v>0.60291273714668792</v>
      </c>
      <c r="P114" s="99">
        <f t="shared" si="88"/>
        <v>-0.1142598576509829</v>
      </c>
      <c r="Q114" s="100">
        <f t="shared" si="89"/>
        <v>-9.1219267769055978E-2</v>
      </c>
      <c r="R114" s="92">
        <v>36.553599999999996</v>
      </c>
      <c r="S114" s="93">
        <v>22.100240000000007</v>
      </c>
      <c r="T114" s="94">
        <v>62.937039999999982</v>
      </c>
      <c r="U114" s="101">
        <f t="shared" si="73"/>
        <v>0.30229318948098938</v>
      </c>
      <c r="V114" s="102">
        <f t="shared" si="74"/>
        <v>0.11358502442597956</v>
      </c>
      <c r="W114" s="103">
        <f t="shared" si="90"/>
        <v>8.8369275099185934E-2</v>
      </c>
      <c r="X114" s="92">
        <v>18.231310000000001</v>
      </c>
      <c r="Y114" s="93">
        <v>9.49864</v>
      </c>
      <c r="Z114" s="94">
        <v>19.736000000000001</v>
      </c>
      <c r="AA114" s="101">
        <f t="shared" si="64"/>
        <v>9.4794073372322707E-2</v>
      </c>
      <c r="AB114" s="102">
        <f t="shared" si="75"/>
        <v>6.748332250033906E-4</v>
      </c>
      <c r="AC114" s="103">
        <f t="shared" si="91"/>
        <v>2.8499926698700301E-3</v>
      </c>
      <c r="AD114" s="92">
        <v>42.247459999999997</v>
      </c>
      <c r="AE114" s="93">
        <v>46.0578</v>
      </c>
      <c r="AF114" s="93">
        <v>47.841610000000003</v>
      </c>
      <c r="AG114" s="93">
        <f t="shared" si="92"/>
        <v>5.5941500000000062</v>
      </c>
      <c r="AH114" s="94">
        <f t="shared" si="93"/>
        <v>1.7838100000000026</v>
      </c>
      <c r="AI114" s="92">
        <v>6.6190299999999995</v>
      </c>
      <c r="AJ114" s="93">
        <v>6.42136</v>
      </c>
      <c r="AK114" s="93">
        <v>5.4939999999999998</v>
      </c>
      <c r="AL114" s="93">
        <f t="shared" si="67"/>
        <v>-1.1250299999999998</v>
      </c>
      <c r="AM114" s="94">
        <f t="shared" si="68"/>
        <v>-0.92736000000000018</v>
      </c>
      <c r="AN114" s="101">
        <f t="shared" si="65"/>
        <v>0.2184189755873876</v>
      </c>
      <c r="AO114" s="102">
        <f t="shared" si="76"/>
        <v>1.0085791433548652E-3</v>
      </c>
      <c r="AP114" s="103">
        <f t="shared" si="77"/>
        <v>-0.18023767946638514</v>
      </c>
      <c r="AQ114" s="101">
        <f t="shared" si="78"/>
        <v>2.5082639398571815E-2</v>
      </c>
      <c r="AR114" s="102">
        <f t="shared" si="79"/>
        <v>-8.9796672199786536E-3</v>
      </c>
      <c r="AS114" s="103">
        <f t="shared" si="69"/>
        <v>-3.0497911528656458E-2</v>
      </c>
      <c r="AT114" s="101">
        <f t="shared" si="66"/>
        <v>2.638825694707848E-2</v>
      </c>
      <c r="AU114" s="102">
        <f t="shared" si="80"/>
        <v>-7.782522558744797E-3</v>
      </c>
      <c r="AV114" s="103">
        <f t="shared" si="94"/>
        <v>-3.5768645731568308E-2</v>
      </c>
      <c r="AW114" s="92">
        <v>331</v>
      </c>
      <c r="AX114" s="93">
        <v>160</v>
      </c>
      <c r="AY114" s="94">
        <v>336</v>
      </c>
      <c r="AZ114" s="92">
        <v>1</v>
      </c>
      <c r="BA114" s="93">
        <v>1</v>
      </c>
      <c r="BB114" s="94">
        <v>1</v>
      </c>
      <c r="BC114" s="92">
        <v>7</v>
      </c>
      <c r="BD114" s="93">
        <v>7</v>
      </c>
      <c r="BE114" s="94">
        <v>6.61</v>
      </c>
      <c r="BF114" s="92">
        <f t="shared" si="95"/>
        <v>56</v>
      </c>
      <c r="BG114" s="93">
        <f t="shared" si="96"/>
        <v>0.8333333333333357</v>
      </c>
      <c r="BH114" s="94">
        <f t="shared" si="97"/>
        <v>2.6666666666666643</v>
      </c>
      <c r="BI114" s="92">
        <f t="shared" si="98"/>
        <v>8.472012102874432</v>
      </c>
      <c r="BJ114" s="93">
        <f t="shared" si="99"/>
        <v>0.59105972192205147</v>
      </c>
      <c r="BK114" s="94">
        <f t="shared" si="100"/>
        <v>0.85296448382681245</v>
      </c>
      <c r="BL114" s="92">
        <v>10</v>
      </c>
      <c r="BM114" s="93">
        <v>10</v>
      </c>
      <c r="BN114" s="94">
        <v>10</v>
      </c>
      <c r="BO114" s="92">
        <v>1752</v>
      </c>
      <c r="BP114" s="93">
        <v>806</v>
      </c>
      <c r="BQ114" s="94">
        <v>1621</v>
      </c>
      <c r="BR114" s="92">
        <f t="shared" si="81"/>
        <v>128.43841455891425</v>
      </c>
      <c r="BS114" s="93">
        <f t="shared" si="70"/>
        <v>17.87654812055807</v>
      </c>
      <c r="BT114" s="94">
        <f t="shared" si="101"/>
        <v>0.26362547702839834</v>
      </c>
      <c r="BU114" s="92">
        <f t="shared" si="82"/>
        <v>619.63889880952377</v>
      </c>
      <c r="BV114" s="93">
        <f t="shared" si="71"/>
        <v>34.429261347288048</v>
      </c>
      <c r="BW114" s="94">
        <f t="shared" si="102"/>
        <v>-26.041601190476285</v>
      </c>
      <c r="BX114" s="92">
        <f t="shared" si="83"/>
        <v>4.8244047619047619</v>
      </c>
      <c r="BY114" s="93">
        <f t="shared" si="84"/>
        <v>-0.46864659761185479</v>
      </c>
      <c r="BZ114" s="94">
        <f t="shared" si="85"/>
        <v>-0.21309523809523778</v>
      </c>
      <c r="CA114" s="101">
        <f t="shared" si="103"/>
        <v>0.89558011049723751</v>
      </c>
      <c r="CB114" s="102">
        <f t="shared" si="104"/>
        <v>-7.2375690607734744E-2</v>
      </c>
      <c r="CC114" s="140">
        <f t="shared" si="105"/>
        <v>2.4554941682075615E-5</v>
      </c>
      <c r="CD114" s="251"/>
      <c r="CE114" s="251"/>
      <c r="CF114" s="252"/>
    </row>
    <row r="115" spans="1:84" s="253" customFormat="1" ht="15" customHeight="1" x14ac:dyDescent="0.2">
      <c r="A115" s="235" t="s">
        <v>109</v>
      </c>
      <c r="B115" s="236" t="s">
        <v>226</v>
      </c>
      <c r="C115" s="93">
        <v>131.09399999999999</v>
      </c>
      <c r="D115" s="93">
        <v>75.404710000000009</v>
      </c>
      <c r="E115" s="93">
        <v>154.10195000000002</v>
      </c>
      <c r="F115" s="92">
        <v>148.25148999999999</v>
      </c>
      <c r="G115" s="93">
        <v>86.005619999999993</v>
      </c>
      <c r="H115" s="94">
        <v>170.34776000000002</v>
      </c>
      <c r="I115" s="154">
        <f t="shared" si="72"/>
        <v>0.90463150205203757</v>
      </c>
      <c r="J115" s="254">
        <f t="shared" si="86"/>
        <v>2.0363829598964767E-2</v>
      </c>
      <c r="K115" s="155">
        <f t="shared" si="87"/>
        <v>2.7889842611642734E-2</v>
      </c>
      <c r="L115" s="92">
        <v>104.96543</v>
      </c>
      <c r="M115" s="93">
        <v>59.333820000000003</v>
      </c>
      <c r="N115" s="93">
        <v>122.19677</v>
      </c>
      <c r="O115" s="98">
        <f t="shared" si="63"/>
        <v>0.71733711086074736</v>
      </c>
      <c r="P115" s="99">
        <f t="shared" si="88"/>
        <v>9.3143449512782528E-3</v>
      </c>
      <c r="Q115" s="100">
        <f t="shared" si="89"/>
        <v>2.7454054381414905E-2</v>
      </c>
      <c r="R115" s="92">
        <v>36.669579999999996</v>
      </c>
      <c r="S115" s="93">
        <v>22.79746999999999</v>
      </c>
      <c r="T115" s="94">
        <v>40.82718000000002</v>
      </c>
      <c r="U115" s="101">
        <f t="shared" si="73"/>
        <v>0.23966960293460868</v>
      </c>
      <c r="V115" s="102">
        <f t="shared" si="74"/>
        <v>-7.6775232224370327E-3</v>
      </c>
      <c r="W115" s="103">
        <f t="shared" si="90"/>
        <v>-2.5399935544388269E-2</v>
      </c>
      <c r="X115" s="92">
        <v>6.6164799999999993</v>
      </c>
      <c r="Y115" s="93">
        <v>3.8743300000000001</v>
      </c>
      <c r="Z115" s="94">
        <v>7.3238100000000008</v>
      </c>
      <c r="AA115" s="101">
        <f t="shared" si="64"/>
        <v>4.299328620464396E-2</v>
      </c>
      <c r="AB115" s="102">
        <f t="shared" si="75"/>
        <v>-1.6368217288412271E-3</v>
      </c>
      <c r="AC115" s="103">
        <f t="shared" si="91"/>
        <v>-2.0541188370265737E-3</v>
      </c>
      <c r="AD115" s="92">
        <v>11.695799999999998</v>
      </c>
      <c r="AE115" s="93">
        <v>7.2939699999999998</v>
      </c>
      <c r="AF115" s="93">
        <v>5.7359900000000001</v>
      </c>
      <c r="AG115" s="93">
        <f t="shared" si="92"/>
        <v>-5.9598099999999983</v>
      </c>
      <c r="AH115" s="94">
        <f t="shared" si="93"/>
        <v>-1.5579799999999997</v>
      </c>
      <c r="AI115" s="92">
        <v>0</v>
      </c>
      <c r="AJ115" s="93">
        <v>0</v>
      </c>
      <c r="AK115" s="93">
        <v>0</v>
      </c>
      <c r="AL115" s="93">
        <f t="shared" si="67"/>
        <v>0</v>
      </c>
      <c r="AM115" s="94">
        <f t="shared" si="68"/>
        <v>0</v>
      </c>
      <c r="AN115" s="101">
        <f t="shared" si="65"/>
        <v>3.7222046833281473E-2</v>
      </c>
      <c r="AO115" s="102">
        <f t="shared" si="76"/>
        <v>-5.1994850965244761E-2</v>
      </c>
      <c r="AP115" s="103">
        <f t="shared" si="77"/>
        <v>-5.9508913341487439E-2</v>
      </c>
      <c r="AQ115" s="101">
        <f t="shared" si="78"/>
        <v>0</v>
      </c>
      <c r="AR115" s="102">
        <f t="shared" si="79"/>
        <v>0</v>
      </c>
      <c r="AS115" s="103">
        <f t="shared" si="69"/>
        <v>0</v>
      </c>
      <c r="AT115" s="101">
        <f t="shared" si="66"/>
        <v>0</v>
      </c>
      <c r="AU115" s="102">
        <f t="shared" si="80"/>
        <v>0</v>
      </c>
      <c r="AV115" s="103">
        <f t="shared" si="94"/>
        <v>0</v>
      </c>
      <c r="AW115" s="92">
        <v>171</v>
      </c>
      <c r="AX115" s="93">
        <v>96</v>
      </c>
      <c r="AY115" s="94">
        <v>198</v>
      </c>
      <c r="AZ115" s="92">
        <v>2</v>
      </c>
      <c r="BA115" s="93">
        <v>3</v>
      </c>
      <c r="BB115" s="94">
        <v>3</v>
      </c>
      <c r="BC115" s="92">
        <v>7.04</v>
      </c>
      <c r="BD115" s="93">
        <v>7.18</v>
      </c>
      <c r="BE115" s="94">
        <v>7.38</v>
      </c>
      <c r="BF115" s="92">
        <f t="shared" si="95"/>
        <v>11</v>
      </c>
      <c r="BG115" s="93">
        <f t="shared" si="96"/>
        <v>-3.25</v>
      </c>
      <c r="BH115" s="94">
        <f t="shared" si="97"/>
        <v>0.33333333333333393</v>
      </c>
      <c r="BI115" s="92">
        <f t="shared" si="98"/>
        <v>4.4715447154471546</v>
      </c>
      <c r="BJ115" s="93">
        <f t="shared" si="99"/>
        <v>0.42324926090170045</v>
      </c>
      <c r="BK115" s="94">
        <f t="shared" si="100"/>
        <v>1.4720202912335445E-2</v>
      </c>
      <c r="BL115" s="92">
        <v>10</v>
      </c>
      <c r="BM115" s="93">
        <v>10</v>
      </c>
      <c r="BN115" s="94">
        <v>10</v>
      </c>
      <c r="BO115" s="92">
        <v>1215</v>
      </c>
      <c r="BP115" s="93">
        <v>661</v>
      </c>
      <c r="BQ115" s="94">
        <v>1356</v>
      </c>
      <c r="BR115" s="92">
        <f t="shared" si="81"/>
        <v>125.62519174041299</v>
      </c>
      <c r="BS115" s="93">
        <f t="shared" si="70"/>
        <v>3.6075044976146415</v>
      </c>
      <c r="BT115" s="94">
        <f t="shared" si="101"/>
        <v>-4.4892106801619036</v>
      </c>
      <c r="BU115" s="92">
        <f t="shared" si="82"/>
        <v>860.34222222222229</v>
      </c>
      <c r="BV115" s="93">
        <f t="shared" si="71"/>
        <v>-6.6255555555554793</v>
      </c>
      <c r="BW115" s="94">
        <f t="shared" si="102"/>
        <v>-35.549652777777624</v>
      </c>
      <c r="BX115" s="92">
        <f t="shared" si="83"/>
        <v>6.8484848484848486</v>
      </c>
      <c r="BY115" s="93">
        <f t="shared" si="84"/>
        <v>-0.25677830940988855</v>
      </c>
      <c r="BZ115" s="94">
        <f t="shared" si="85"/>
        <v>-3.6931818181818343E-2</v>
      </c>
      <c r="CA115" s="101">
        <f t="shared" si="103"/>
        <v>0.74917127071823197</v>
      </c>
      <c r="CB115" s="102">
        <f t="shared" si="104"/>
        <v>7.7900552486187769E-2</v>
      </c>
      <c r="CC115" s="140">
        <f t="shared" si="105"/>
        <v>1.472682627378763E-2</v>
      </c>
      <c r="CD115" s="251"/>
      <c r="CE115" s="251"/>
      <c r="CF115" s="252"/>
    </row>
    <row r="116" spans="1:84" s="253" customFormat="1" ht="15" customHeight="1" x14ac:dyDescent="0.2">
      <c r="A116" s="235" t="s">
        <v>141</v>
      </c>
      <c r="B116" s="236" t="s">
        <v>227</v>
      </c>
      <c r="C116" s="93">
        <v>261.07600000000002</v>
      </c>
      <c r="D116" s="93">
        <v>127.253</v>
      </c>
      <c r="E116" s="93">
        <v>309.54599999999999</v>
      </c>
      <c r="F116" s="92">
        <v>247.88</v>
      </c>
      <c r="G116" s="93">
        <v>126.032</v>
      </c>
      <c r="H116" s="94">
        <v>304.68700000000001</v>
      </c>
      <c r="I116" s="154">
        <f t="shared" si="72"/>
        <v>1.0159475133497655</v>
      </c>
      <c r="J116" s="254">
        <f t="shared" si="86"/>
        <v>-3.7287923151767544E-2</v>
      </c>
      <c r="K116" s="155">
        <f t="shared" si="87"/>
        <v>6.2594976077317011E-3</v>
      </c>
      <c r="L116" s="92">
        <v>168.815</v>
      </c>
      <c r="M116" s="93">
        <v>98.611999999999995</v>
      </c>
      <c r="N116" s="93">
        <v>196.99</v>
      </c>
      <c r="O116" s="98">
        <f t="shared" si="63"/>
        <v>0.64653234302743467</v>
      </c>
      <c r="P116" s="99">
        <f t="shared" si="88"/>
        <v>-3.4502835284651812E-2</v>
      </c>
      <c r="Q116" s="100">
        <f t="shared" si="89"/>
        <v>-0.13590386365023444</v>
      </c>
      <c r="R116" s="92">
        <v>55.137</v>
      </c>
      <c r="S116" s="93">
        <v>21.339000000000002</v>
      </c>
      <c r="T116" s="94">
        <v>96.697000000000003</v>
      </c>
      <c r="U116" s="101">
        <f t="shared" si="73"/>
        <v>0.31736503362467056</v>
      </c>
      <c r="V116" s="102">
        <f t="shared" si="74"/>
        <v>9.4930791249327628E-2</v>
      </c>
      <c r="W116" s="103">
        <f t="shared" si="90"/>
        <v>0.14805089118465531</v>
      </c>
      <c r="X116" s="92">
        <v>23.928000000000001</v>
      </c>
      <c r="Y116" s="93">
        <v>6.0809999999999995</v>
      </c>
      <c r="Z116" s="94">
        <v>11</v>
      </c>
      <c r="AA116" s="101">
        <f t="shared" si="64"/>
        <v>3.610262334789472E-2</v>
      </c>
      <c r="AB116" s="102">
        <f t="shared" si="75"/>
        <v>-6.0427955964675879E-2</v>
      </c>
      <c r="AC116" s="103">
        <f t="shared" si="91"/>
        <v>-1.214702753442088E-2</v>
      </c>
      <c r="AD116" s="92">
        <v>86.585999999999999</v>
      </c>
      <c r="AE116" s="93">
        <v>86.853999999999999</v>
      </c>
      <c r="AF116" s="93">
        <v>98.003</v>
      </c>
      <c r="AG116" s="93">
        <f t="shared" si="92"/>
        <v>11.417000000000002</v>
      </c>
      <c r="AH116" s="94">
        <f t="shared" si="93"/>
        <v>11.149000000000001</v>
      </c>
      <c r="AI116" s="92">
        <v>38.688000000000002</v>
      </c>
      <c r="AJ116" s="93">
        <v>36.774999999999999</v>
      </c>
      <c r="AK116" s="93">
        <v>39.433999999999997</v>
      </c>
      <c r="AL116" s="93">
        <f t="shared" si="67"/>
        <v>0.74599999999999511</v>
      </c>
      <c r="AM116" s="94">
        <f t="shared" si="68"/>
        <v>2.6589999999999989</v>
      </c>
      <c r="AN116" s="101">
        <f t="shared" si="65"/>
        <v>0.31660237896790783</v>
      </c>
      <c r="AO116" s="102">
        <f t="shared" si="76"/>
        <v>-1.504817489380289E-2</v>
      </c>
      <c r="AP116" s="103">
        <f t="shared" si="77"/>
        <v>-0.36592769890844873</v>
      </c>
      <c r="AQ116" s="101">
        <f t="shared" si="78"/>
        <v>0.12739302074651263</v>
      </c>
      <c r="AR116" s="102">
        <f t="shared" si="79"/>
        <v>-2.0793714150605463E-2</v>
      </c>
      <c r="AS116" s="103">
        <f t="shared" si="69"/>
        <v>-0.16159820146435863</v>
      </c>
      <c r="AT116" s="101">
        <f t="shared" si="66"/>
        <v>0.12942462264553459</v>
      </c>
      <c r="AU116" s="102">
        <f t="shared" si="80"/>
        <v>-2.6650897767568543E-2</v>
      </c>
      <c r="AV116" s="103">
        <f t="shared" si="94"/>
        <v>-0.16236635107542516</v>
      </c>
      <c r="AW116" s="92">
        <v>153</v>
      </c>
      <c r="AX116" s="93">
        <v>69</v>
      </c>
      <c r="AY116" s="94">
        <v>149</v>
      </c>
      <c r="AZ116" s="92">
        <v>9</v>
      </c>
      <c r="BA116" s="93">
        <v>8</v>
      </c>
      <c r="BB116" s="94">
        <v>8</v>
      </c>
      <c r="BC116" s="92">
        <v>16</v>
      </c>
      <c r="BD116" s="93">
        <v>16</v>
      </c>
      <c r="BE116" s="94">
        <v>16</v>
      </c>
      <c r="BF116" s="92">
        <f t="shared" si="95"/>
        <v>3.1041666666666665</v>
      </c>
      <c r="BG116" s="93">
        <f t="shared" si="96"/>
        <v>0.27083333333333304</v>
      </c>
      <c r="BH116" s="94">
        <f t="shared" si="97"/>
        <v>0.22916666666666652</v>
      </c>
      <c r="BI116" s="92">
        <f t="shared" si="98"/>
        <v>1.5520833333333333</v>
      </c>
      <c r="BJ116" s="93">
        <f t="shared" si="99"/>
        <v>-4.1666666666666741E-2</v>
      </c>
      <c r="BK116" s="94">
        <f t="shared" si="100"/>
        <v>0.11458333333333326</v>
      </c>
      <c r="BL116" s="92">
        <v>10</v>
      </c>
      <c r="BM116" s="93">
        <v>10</v>
      </c>
      <c r="BN116" s="94">
        <v>10</v>
      </c>
      <c r="BO116" s="92">
        <v>1154</v>
      </c>
      <c r="BP116" s="93">
        <v>558</v>
      </c>
      <c r="BQ116" s="94">
        <v>1147</v>
      </c>
      <c r="BR116" s="92">
        <f t="shared" si="81"/>
        <v>265.63818657367045</v>
      </c>
      <c r="BS116" s="93">
        <f t="shared" si="70"/>
        <v>50.837493332769242</v>
      </c>
      <c r="BT116" s="94">
        <f t="shared" si="101"/>
        <v>39.77438729051633</v>
      </c>
      <c r="BU116" s="92">
        <f t="shared" si="82"/>
        <v>2044.8791946308725</v>
      </c>
      <c r="BV116" s="93">
        <f t="shared" si="71"/>
        <v>424.74847567662414</v>
      </c>
      <c r="BW116" s="94">
        <f t="shared" si="102"/>
        <v>218.32846999319122</v>
      </c>
      <c r="BX116" s="92">
        <f t="shared" si="83"/>
        <v>7.6979865771812079</v>
      </c>
      <c r="BY116" s="93">
        <f t="shared" si="84"/>
        <v>0.15550291705048913</v>
      </c>
      <c r="BZ116" s="94">
        <f t="shared" si="85"/>
        <v>-0.38896994455792289</v>
      </c>
      <c r="CA116" s="101">
        <f t="shared" si="103"/>
        <v>0.63370165745856355</v>
      </c>
      <c r="CB116" s="102">
        <f t="shared" si="104"/>
        <v>-3.8674033149171949E-3</v>
      </c>
      <c r="CC116" s="140">
        <f t="shared" si="105"/>
        <v>1.3701657458563554E-2</v>
      </c>
      <c r="CD116" s="251"/>
      <c r="CE116" s="251"/>
      <c r="CF116" s="252"/>
    </row>
    <row r="117" spans="1:84" s="253" customFormat="1" ht="15" customHeight="1" x14ac:dyDescent="0.2">
      <c r="A117" s="235" t="s">
        <v>91</v>
      </c>
      <c r="B117" s="236" t="s">
        <v>228</v>
      </c>
      <c r="C117" s="93">
        <v>737.7</v>
      </c>
      <c r="D117" s="93">
        <v>447.72500000000002</v>
      </c>
      <c r="E117" s="93">
        <v>860.245</v>
      </c>
      <c r="F117" s="92">
        <v>728.80499999999995</v>
      </c>
      <c r="G117" s="93">
        <v>435.17</v>
      </c>
      <c r="H117" s="94">
        <v>859.774</v>
      </c>
      <c r="I117" s="154">
        <f t="shared" si="72"/>
        <v>1.000547818380179</v>
      </c>
      <c r="J117" s="254">
        <f t="shared" si="86"/>
        <v>-1.1657092398424496E-2</v>
      </c>
      <c r="K117" s="155">
        <f t="shared" si="87"/>
        <v>-2.8302975562418231E-2</v>
      </c>
      <c r="L117" s="92">
        <v>516.149</v>
      </c>
      <c r="M117" s="93">
        <v>317.58999999999997</v>
      </c>
      <c r="N117" s="93">
        <v>632.23299999999995</v>
      </c>
      <c r="O117" s="98">
        <f t="shared" si="63"/>
        <v>0.73534789374882226</v>
      </c>
      <c r="P117" s="99">
        <f t="shared" si="88"/>
        <v>2.7135134505952063E-2</v>
      </c>
      <c r="Q117" s="100">
        <f t="shared" si="89"/>
        <v>5.5411515561160085E-3</v>
      </c>
      <c r="R117" s="92">
        <v>186.91199999999995</v>
      </c>
      <c r="S117" s="93">
        <v>103.38500000000005</v>
      </c>
      <c r="T117" s="94">
        <v>201.17100000000005</v>
      </c>
      <c r="U117" s="101">
        <f t="shared" si="73"/>
        <v>0.23398125553924642</v>
      </c>
      <c r="V117" s="102">
        <f t="shared" si="74"/>
        <v>-2.248240758051806E-2</v>
      </c>
      <c r="W117" s="103">
        <f t="shared" si="90"/>
        <v>-3.5925661855968349E-3</v>
      </c>
      <c r="X117" s="92">
        <v>25.744</v>
      </c>
      <c r="Y117" s="93">
        <v>14.195</v>
      </c>
      <c r="Z117" s="94">
        <v>26.37</v>
      </c>
      <c r="AA117" s="101">
        <f t="shared" si="64"/>
        <v>3.0670850711931277E-2</v>
      </c>
      <c r="AB117" s="102">
        <f t="shared" si="75"/>
        <v>-4.6527269254340031E-3</v>
      </c>
      <c r="AC117" s="103">
        <f t="shared" si="91"/>
        <v>-1.9485853705192568E-3</v>
      </c>
      <c r="AD117" s="92">
        <v>126.18300000000001</v>
      </c>
      <c r="AE117" s="93">
        <v>171.75452000000001</v>
      </c>
      <c r="AF117" s="93">
        <v>136.374</v>
      </c>
      <c r="AG117" s="93">
        <f t="shared" si="92"/>
        <v>10.190999999999988</v>
      </c>
      <c r="AH117" s="94">
        <f t="shared" si="93"/>
        <v>-35.380520000000018</v>
      </c>
      <c r="AI117" s="92">
        <v>0</v>
      </c>
      <c r="AJ117" s="93">
        <v>0</v>
      </c>
      <c r="AK117" s="93">
        <v>0</v>
      </c>
      <c r="AL117" s="93">
        <f t="shared" si="67"/>
        <v>0</v>
      </c>
      <c r="AM117" s="94">
        <f t="shared" si="68"/>
        <v>0</v>
      </c>
      <c r="AN117" s="101">
        <f t="shared" si="65"/>
        <v>0.15852925620026853</v>
      </c>
      <c r="AO117" s="102">
        <f t="shared" si="76"/>
        <v>-1.2519950794444762E-2</v>
      </c>
      <c r="AP117" s="103">
        <f t="shared" si="77"/>
        <v>-0.22508684743477531</v>
      </c>
      <c r="AQ117" s="101">
        <f t="shared" si="78"/>
        <v>0</v>
      </c>
      <c r="AR117" s="102">
        <f t="shared" si="79"/>
        <v>0</v>
      </c>
      <c r="AS117" s="103">
        <f t="shared" si="69"/>
        <v>0</v>
      </c>
      <c r="AT117" s="101">
        <f t="shared" si="66"/>
        <v>0</v>
      </c>
      <c r="AU117" s="102">
        <f t="shared" si="80"/>
        <v>0</v>
      </c>
      <c r="AV117" s="103">
        <f t="shared" si="94"/>
        <v>0</v>
      </c>
      <c r="AW117" s="92">
        <v>525</v>
      </c>
      <c r="AX117" s="93">
        <v>317</v>
      </c>
      <c r="AY117" s="94">
        <v>529</v>
      </c>
      <c r="AZ117" s="92">
        <v>6</v>
      </c>
      <c r="BA117" s="93">
        <v>6</v>
      </c>
      <c r="BB117" s="94">
        <v>6</v>
      </c>
      <c r="BC117" s="92">
        <v>19</v>
      </c>
      <c r="BD117" s="93">
        <v>18</v>
      </c>
      <c r="BE117" s="94">
        <v>19</v>
      </c>
      <c r="BF117" s="92">
        <f t="shared" si="95"/>
        <v>14.694444444444445</v>
      </c>
      <c r="BG117" s="93">
        <f t="shared" si="96"/>
        <v>0.11111111111111072</v>
      </c>
      <c r="BH117" s="94">
        <f t="shared" si="97"/>
        <v>-2.9166666666666661</v>
      </c>
      <c r="BI117" s="92">
        <f t="shared" si="98"/>
        <v>4.640350877192982</v>
      </c>
      <c r="BJ117" s="93">
        <f t="shared" si="99"/>
        <v>3.5087719298244835E-2</v>
      </c>
      <c r="BK117" s="94">
        <f t="shared" si="100"/>
        <v>-1.2300194931773882</v>
      </c>
      <c r="BL117" s="92">
        <v>80</v>
      </c>
      <c r="BM117" s="93">
        <v>80</v>
      </c>
      <c r="BN117" s="94">
        <v>110</v>
      </c>
      <c r="BO117" s="92">
        <v>12215</v>
      </c>
      <c r="BP117" s="93">
        <v>6497</v>
      </c>
      <c r="BQ117" s="94">
        <v>12583</v>
      </c>
      <c r="BR117" s="92">
        <f t="shared" si="81"/>
        <v>68.328220615115626</v>
      </c>
      <c r="BS117" s="93">
        <f t="shared" si="70"/>
        <v>8.6634641681242215</v>
      </c>
      <c r="BT117" s="94">
        <f t="shared" si="101"/>
        <v>1.3480759329546288</v>
      </c>
      <c r="BU117" s="92">
        <f t="shared" si="82"/>
        <v>1625.281663516068</v>
      </c>
      <c r="BV117" s="93">
        <f t="shared" si="71"/>
        <v>237.08166351606792</v>
      </c>
      <c r="BW117" s="94">
        <f t="shared" si="102"/>
        <v>252.50563827947485</v>
      </c>
      <c r="BX117" s="92">
        <f t="shared" si="83"/>
        <v>23.786389413988658</v>
      </c>
      <c r="BY117" s="93">
        <f t="shared" si="84"/>
        <v>0.51972274732199253</v>
      </c>
      <c r="BZ117" s="94">
        <f t="shared" si="85"/>
        <v>3.2911212751873968</v>
      </c>
      <c r="CA117" s="101">
        <f t="shared" si="103"/>
        <v>0.63199397287795078</v>
      </c>
      <c r="CB117" s="102">
        <f t="shared" si="104"/>
        <v>-0.21158337518834758</v>
      </c>
      <c r="CC117" s="140">
        <f t="shared" si="105"/>
        <v>-0.27036713823316039</v>
      </c>
      <c r="CD117" s="251"/>
      <c r="CE117" s="251"/>
      <c r="CF117" s="252"/>
    </row>
    <row r="118" spans="1:84" s="227" customFormat="1" ht="15" customHeight="1" x14ac:dyDescent="0.2">
      <c r="A118" s="256" t="s">
        <v>95</v>
      </c>
      <c r="B118" s="257" t="s">
        <v>229</v>
      </c>
      <c r="C118" s="70">
        <v>1590.0453</v>
      </c>
      <c r="D118" s="70">
        <v>815.38</v>
      </c>
      <c r="E118" s="93">
        <v>1699.1986100000001</v>
      </c>
      <c r="F118" s="69">
        <v>1562.2154699999999</v>
      </c>
      <c r="G118" s="70">
        <v>820.77300000000002</v>
      </c>
      <c r="H118" s="94">
        <v>1642.2449899999999</v>
      </c>
      <c r="I118" s="152">
        <f t="shared" si="72"/>
        <v>1.0346803432781366</v>
      </c>
      <c r="J118" s="258">
        <f t="shared" si="86"/>
        <v>1.686600810195249E-2</v>
      </c>
      <c r="K118" s="153">
        <f t="shared" si="87"/>
        <v>4.1250978520767645E-2</v>
      </c>
      <c r="L118" s="69">
        <v>1267.268</v>
      </c>
      <c r="M118" s="70">
        <v>653.99900000000002</v>
      </c>
      <c r="N118" s="70">
        <v>1329.44127</v>
      </c>
      <c r="O118" s="75">
        <f t="shared" si="63"/>
        <v>0.80952676250819322</v>
      </c>
      <c r="P118" s="76">
        <f t="shared" si="88"/>
        <v>-1.6724762242206204E-3</v>
      </c>
      <c r="Q118" s="77">
        <f t="shared" si="89"/>
        <v>1.2718144290976063E-2</v>
      </c>
      <c r="R118" s="69">
        <v>249.18973999999986</v>
      </c>
      <c r="S118" s="93">
        <v>145.303</v>
      </c>
      <c r="T118" s="94">
        <v>267.1134899999999</v>
      </c>
      <c r="U118" s="78">
        <f t="shared" si="73"/>
        <v>0.16265142632586135</v>
      </c>
      <c r="V118" s="79">
        <f t="shared" si="74"/>
        <v>3.1409459950015595E-3</v>
      </c>
      <c r="W118" s="80">
        <f t="shared" si="90"/>
        <v>-1.438046921651151E-2</v>
      </c>
      <c r="X118" s="69">
        <v>45.757729999999995</v>
      </c>
      <c r="Y118" s="70">
        <v>21.471</v>
      </c>
      <c r="Z118" s="71">
        <v>45.690229999999993</v>
      </c>
      <c r="AA118" s="78">
        <f t="shared" si="64"/>
        <v>2.7821811165945464E-2</v>
      </c>
      <c r="AB118" s="79">
        <f t="shared" si="75"/>
        <v>-1.4684697707808871E-3</v>
      </c>
      <c r="AC118" s="80">
        <f t="shared" si="91"/>
        <v>1.6623249255355091E-3</v>
      </c>
      <c r="AD118" s="69">
        <v>247.22137999999998</v>
      </c>
      <c r="AE118" s="70">
        <v>279.56200000000001</v>
      </c>
      <c r="AF118" s="70">
        <v>284.32433000000003</v>
      </c>
      <c r="AG118" s="70">
        <f t="shared" si="92"/>
        <v>37.10295000000005</v>
      </c>
      <c r="AH118" s="71">
        <f t="shared" si="93"/>
        <v>4.7623300000000199</v>
      </c>
      <c r="AI118" s="69">
        <v>0</v>
      </c>
      <c r="AJ118" s="70">
        <v>0</v>
      </c>
      <c r="AK118" s="70">
        <v>0</v>
      </c>
      <c r="AL118" s="70">
        <f t="shared" si="67"/>
        <v>0</v>
      </c>
      <c r="AM118" s="71">
        <f t="shared" si="68"/>
        <v>0</v>
      </c>
      <c r="AN118" s="78">
        <f t="shared" si="65"/>
        <v>0.1673284855147098</v>
      </c>
      <c r="AO118" s="79">
        <f t="shared" si="76"/>
        <v>1.184777059419781E-2</v>
      </c>
      <c r="AP118" s="80">
        <f t="shared" si="77"/>
        <v>-0.17553251181169016</v>
      </c>
      <c r="AQ118" s="78">
        <f t="shared" si="78"/>
        <v>0</v>
      </c>
      <c r="AR118" s="79">
        <f t="shared" si="79"/>
        <v>0</v>
      </c>
      <c r="AS118" s="80">
        <f t="shared" si="69"/>
        <v>0</v>
      </c>
      <c r="AT118" s="78">
        <f t="shared" si="66"/>
        <v>0</v>
      </c>
      <c r="AU118" s="79">
        <f t="shared" si="80"/>
        <v>0</v>
      </c>
      <c r="AV118" s="80">
        <f t="shared" si="94"/>
        <v>0</v>
      </c>
      <c r="AW118" s="69">
        <v>926</v>
      </c>
      <c r="AX118" s="70">
        <v>396</v>
      </c>
      <c r="AY118" s="71">
        <v>791</v>
      </c>
      <c r="AZ118" s="69">
        <v>20.16</v>
      </c>
      <c r="BA118" s="70">
        <v>18.329999999999998</v>
      </c>
      <c r="BB118" s="71">
        <v>18.670000000000002</v>
      </c>
      <c r="BC118" s="69">
        <v>49.08</v>
      </c>
      <c r="BD118" s="70">
        <v>49.45</v>
      </c>
      <c r="BE118" s="71">
        <v>50.73</v>
      </c>
      <c r="BF118" s="92">
        <f t="shared" si="95"/>
        <v>7.0612390644527752</v>
      </c>
      <c r="BG118" s="93">
        <f t="shared" si="96"/>
        <v>-0.59418421597050575</v>
      </c>
      <c r="BH118" s="94">
        <f t="shared" si="97"/>
        <v>-0.1400702645161287</v>
      </c>
      <c r="BI118" s="92">
        <f t="shared" si="98"/>
        <v>2.5987252776135095</v>
      </c>
      <c r="BJ118" s="93">
        <f t="shared" si="99"/>
        <v>-0.54580066642343716</v>
      </c>
      <c r="BK118" s="94">
        <f t="shared" si="100"/>
        <v>-7.0637715308634164E-2</v>
      </c>
      <c r="BL118" s="69">
        <v>132</v>
      </c>
      <c r="BM118" s="70">
        <v>132</v>
      </c>
      <c r="BN118" s="71">
        <v>132</v>
      </c>
      <c r="BO118" s="69">
        <v>17623</v>
      </c>
      <c r="BP118" s="70">
        <v>7686</v>
      </c>
      <c r="BQ118" s="71">
        <v>16233</v>
      </c>
      <c r="BR118" s="69">
        <f t="shared" si="81"/>
        <v>101.16706646953736</v>
      </c>
      <c r="BS118" s="70">
        <f t="shared" si="70"/>
        <v>12.52066858041519</v>
      </c>
      <c r="BT118" s="71">
        <f t="shared" si="101"/>
        <v>-5.6209897365516355</v>
      </c>
      <c r="BU118" s="69">
        <f>H118*1000/AY118</f>
        <v>2076.1630720606827</v>
      </c>
      <c r="BV118" s="70">
        <f t="shared" si="71"/>
        <v>389.10532908012124</v>
      </c>
      <c r="BW118" s="71">
        <f t="shared" si="102"/>
        <v>3.5039811515916881</v>
      </c>
      <c r="BX118" s="69">
        <f t="shared" si="83"/>
        <v>20.522123893805311</v>
      </c>
      <c r="BY118" s="70">
        <f t="shared" si="84"/>
        <v>1.4908063992048781</v>
      </c>
      <c r="BZ118" s="71">
        <f t="shared" si="85"/>
        <v>1.1130329847144012</v>
      </c>
      <c r="CA118" s="101">
        <f t="shared" si="103"/>
        <v>0.67943244600703168</v>
      </c>
      <c r="CB118" s="102">
        <f t="shared" si="104"/>
        <v>-5.8178469780679642E-2</v>
      </c>
      <c r="CC118" s="140">
        <f t="shared" si="105"/>
        <v>3.2462749037334704E-2</v>
      </c>
      <c r="CD118" s="251"/>
      <c r="CE118" s="251"/>
      <c r="CF118" s="252"/>
    </row>
    <row r="119" spans="1:84" s="253" customFormat="1" ht="15" customHeight="1" x14ac:dyDescent="0.2">
      <c r="A119" s="235" t="s">
        <v>103</v>
      </c>
      <c r="B119" s="236" t="s">
        <v>230</v>
      </c>
      <c r="C119" s="93">
        <v>1092.682</v>
      </c>
      <c r="D119" s="93">
        <v>635.63099999999997</v>
      </c>
      <c r="E119" s="93">
        <v>1260.415</v>
      </c>
      <c r="F119" s="92">
        <v>1045.54</v>
      </c>
      <c r="G119" s="93">
        <v>569.45399999999995</v>
      </c>
      <c r="H119" s="94">
        <v>1212.348</v>
      </c>
      <c r="I119" s="154">
        <f t="shared" si="72"/>
        <v>1.0396478568859766</v>
      </c>
      <c r="J119" s="254">
        <f t="shared" si="86"/>
        <v>-5.4408054320600474E-3</v>
      </c>
      <c r="K119" s="155">
        <f t="shared" si="87"/>
        <v>-7.6563461324098414E-2</v>
      </c>
      <c r="L119" s="92">
        <v>778.93700000000001</v>
      </c>
      <c r="M119" s="93">
        <v>397.38200000000001</v>
      </c>
      <c r="N119" s="93">
        <v>846.16200000000003</v>
      </c>
      <c r="O119" s="98">
        <f t="shared" si="63"/>
        <v>0.69795306298191617</v>
      </c>
      <c r="P119" s="99">
        <f t="shared" si="88"/>
        <v>-4.7056214520618478E-2</v>
      </c>
      <c r="Q119" s="100">
        <f t="shared" si="89"/>
        <v>1.2321193161179966E-4</v>
      </c>
      <c r="R119" s="92">
        <v>239.80099999999996</v>
      </c>
      <c r="S119" s="93">
        <v>155.35699999999994</v>
      </c>
      <c r="T119" s="94">
        <v>328.61399999999992</v>
      </c>
      <c r="U119" s="101">
        <f t="shared" si="73"/>
        <v>0.27105583545318668</v>
      </c>
      <c r="V119" s="102">
        <f t="shared" si="74"/>
        <v>4.169971325795746E-2</v>
      </c>
      <c r="W119" s="103">
        <f t="shared" si="90"/>
        <v>-1.7616353170598065E-3</v>
      </c>
      <c r="X119" s="92">
        <v>26.802</v>
      </c>
      <c r="Y119" s="93">
        <v>16.715</v>
      </c>
      <c r="Z119" s="94">
        <v>37.572000000000003</v>
      </c>
      <c r="AA119" s="101">
        <f t="shared" si="64"/>
        <v>3.0991101564897212E-2</v>
      </c>
      <c r="AB119" s="102">
        <f t="shared" si="75"/>
        <v>5.3565012626610453E-3</v>
      </c>
      <c r="AC119" s="103">
        <f t="shared" si="91"/>
        <v>1.6384233854481248E-3</v>
      </c>
      <c r="AD119" s="92">
        <v>217.00700000000001</v>
      </c>
      <c r="AE119" s="93">
        <v>177.05699999999999</v>
      </c>
      <c r="AF119" s="93">
        <v>173.19300000000001</v>
      </c>
      <c r="AG119" s="93">
        <f t="shared" si="92"/>
        <v>-43.813999999999993</v>
      </c>
      <c r="AH119" s="94">
        <f t="shared" si="93"/>
        <v>-3.8639999999999759</v>
      </c>
      <c r="AI119" s="92">
        <v>0</v>
      </c>
      <c r="AJ119" s="93">
        <v>0</v>
      </c>
      <c r="AK119" s="93">
        <v>0</v>
      </c>
      <c r="AL119" s="93">
        <f t="shared" si="67"/>
        <v>0</v>
      </c>
      <c r="AM119" s="94">
        <f t="shared" si="68"/>
        <v>0</v>
      </c>
      <c r="AN119" s="101">
        <f t="shared" si="65"/>
        <v>0.1374095040125673</v>
      </c>
      <c r="AO119" s="102">
        <f t="shared" si="76"/>
        <v>-6.1190820693065279E-2</v>
      </c>
      <c r="AP119" s="103">
        <f t="shared" si="77"/>
        <v>-0.1411436187898133</v>
      </c>
      <c r="AQ119" s="101">
        <f t="shared" si="78"/>
        <v>0</v>
      </c>
      <c r="AR119" s="102">
        <f t="shared" si="79"/>
        <v>0</v>
      </c>
      <c r="AS119" s="103">
        <f t="shared" si="69"/>
        <v>0</v>
      </c>
      <c r="AT119" s="101">
        <f t="shared" si="66"/>
        <v>0</v>
      </c>
      <c r="AU119" s="102">
        <f t="shared" si="80"/>
        <v>0</v>
      </c>
      <c r="AV119" s="103">
        <f t="shared" si="94"/>
        <v>0</v>
      </c>
      <c r="AW119" s="92">
        <v>1005</v>
      </c>
      <c r="AX119" s="93">
        <v>532</v>
      </c>
      <c r="AY119" s="94">
        <v>1013</v>
      </c>
      <c r="AZ119" s="92">
        <v>10</v>
      </c>
      <c r="BA119" s="93">
        <v>11.25</v>
      </c>
      <c r="BB119" s="94">
        <v>13</v>
      </c>
      <c r="BC119" s="92">
        <v>29</v>
      </c>
      <c r="BD119" s="93">
        <v>31</v>
      </c>
      <c r="BE119" s="94">
        <v>28</v>
      </c>
      <c r="BF119" s="92">
        <f t="shared" si="95"/>
        <v>12.987179487179487</v>
      </c>
      <c r="BG119" s="93">
        <f t="shared" si="96"/>
        <v>-3.7628205128205128</v>
      </c>
      <c r="BH119" s="94">
        <f t="shared" si="97"/>
        <v>-2.7757834757834772</v>
      </c>
      <c r="BI119" s="92">
        <f t="shared" si="98"/>
        <v>6.0297619047619051</v>
      </c>
      <c r="BJ119" s="93">
        <f t="shared" si="99"/>
        <v>0.2538998357963882</v>
      </c>
      <c r="BK119" s="94">
        <f t="shared" si="100"/>
        <v>0.30933179723502402</v>
      </c>
      <c r="BL119" s="92">
        <v>130</v>
      </c>
      <c r="BM119" s="93">
        <v>130</v>
      </c>
      <c r="BN119" s="94">
        <v>130</v>
      </c>
      <c r="BO119" s="92">
        <v>22665</v>
      </c>
      <c r="BP119" s="93">
        <v>11007</v>
      </c>
      <c r="BQ119" s="94">
        <v>22233</v>
      </c>
      <c r="BR119" s="92">
        <f t="shared" si="81"/>
        <v>54.529213331534208</v>
      </c>
      <c r="BS119" s="93">
        <f t="shared" si="70"/>
        <v>8.3990567023703022</v>
      </c>
      <c r="BT119" s="94">
        <f t="shared" si="101"/>
        <v>2.7935905460340749</v>
      </c>
      <c r="BU119" s="92">
        <f t="shared" si="82"/>
        <v>1196.7897334649556</v>
      </c>
      <c r="BV119" s="93">
        <f t="shared" si="71"/>
        <v>156.4514250072441</v>
      </c>
      <c r="BW119" s="94">
        <f t="shared" si="102"/>
        <v>126.38747782585779</v>
      </c>
      <c r="BX119" s="92">
        <f t="shared" si="83"/>
        <v>21.947680157946692</v>
      </c>
      <c r="BY119" s="93">
        <f t="shared" si="84"/>
        <v>-0.60455864802345616</v>
      </c>
      <c r="BZ119" s="94">
        <f t="shared" si="85"/>
        <v>1.2578305338865405</v>
      </c>
      <c r="CA119" s="101">
        <f t="shared" si="103"/>
        <v>0.94487887802804937</v>
      </c>
      <c r="CB119" s="102">
        <f t="shared" si="104"/>
        <v>-1.8359541011474634E-2</v>
      </c>
      <c r="CC119" s="140">
        <f t="shared" si="105"/>
        <v>4.1096472588186828E-3</v>
      </c>
      <c r="CD119" s="251"/>
      <c r="CE119" s="251"/>
      <c r="CF119" s="252"/>
    </row>
    <row r="120" spans="1:84" s="253" customFormat="1" ht="15" customHeight="1" x14ac:dyDescent="0.2">
      <c r="A120" s="235" t="s">
        <v>109</v>
      </c>
      <c r="B120" s="236" t="s">
        <v>231</v>
      </c>
      <c r="C120" s="93">
        <v>730.32299999999998</v>
      </c>
      <c r="D120" s="93">
        <v>463.13900000000001</v>
      </c>
      <c r="E120" s="93">
        <v>925.80200000000002</v>
      </c>
      <c r="F120" s="92">
        <v>582.09199999999998</v>
      </c>
      <c r="G120" s="93">
        <v>362.36500000000001</v>
      </c>
      <c r="H120" s="94">
        <v>738.95110999999997</v>
      </c>
      <c r="I120" s="154">
        <f t="shared" si="72"/>
        <v>1.2528596106987377</v>
      </c>
      <c r="J120" s="254">
        <f t="shared" si="86"/>
        <v>-1.7925748664306962E-3</v>
      </c>
      <c r="K120" s="155">
        <f t="shared" si="87"/>
        <v>-2.5241199258073665E-2</v>
      </c>
      <c r="L120" s="92">
        <v>384.65199999999999</v>
      </c>
      <c r="M120" s="93">
        <v>291.899</v>
      </c>
      <c r="N120" s="93">
        <v>512.17399999999998</v>
      </c>
      <c r="O120" s="98">
        <f t="shared" si="63"/>
        <v>0.69310945347927011</v>
      </c>
      <c r="P120" s="99">
        <f t="shared" si="88"/>
        <v>3.2299822012079371E-2</v>
      </c>
      <c r="Q120" s="100">
        <f t="shared" si="89"/>
        <v>-0.11242916090125776</v>
      </c>
      <c r="R120" s="92">
        <v>185.37799999999999</v>
      </c>
      <c r="S120" s="93">
        <v>60.100000000000009</v>
      </c>
      <c r="T120" s="94">
        <v>203.875</v>
      </c>
      <c r="U120" s="101">
        <f t="shared" si="73"/>
        <v>0.27589781954586956</v>
      </c>
      <c r="V120" s="102">
        <f t="shared" si="74"/>
        <v>-4.2570738688911203E-2</v>
      </c>
      <c r="W120" s="103">
        <f t="shared" si="90"/>
        <v>0.11004294945631896</v>
      </c>
      <c r="X120" s="92">
        <v>12.061999999999999</v>
      </c>
      <c r="Y120" s="93">
        <v>10.366</v>
      </c>
      <c r="Z120" s="94">
        <v>22.90211</v>
      </c>
      <c r="AA120" s="101">
        <f t="shared" si="64"/>
        <v>3.0992726974860354E-2</v>
      </c>
      <c r="AB120" s="102">
        <f t="shared" si="75"/>
        <v>1.0270916676831863E-2</v>
      </c>
      <c r="AC120" s="103">
        <f t="shared" si="91"/>
        <v>2.3862114449388662E-3</v>
      </c>
      <c r="AD120" s="92">
        <v>70.929230000000004</v>
      </c>
      <c r="AE120" s="93">
        <v>103.48269999999999</v>
      </c>
      <c r="AF120" s="93">
        <v>96.596299999999999</v>
      </c>
      <c r="AG120" s="93">
        <f t="shared" si="92"/>
        <v>25.667069999999995</v>
      </c>
      <c r="AH120" s="94">
        <f t="shared" si="93"/>
        <v>-6.8863999999999947</v>
      </c>
      <c r="AI120" s="92">
        <v>0</v>
      </c>
      <c r="AJ120" s="93">
        <v>0</v>
      </c>
      <c r="AK120" s="93">
        <v>0</v>
      </c>
      <c r="AL120" s="93">
        <f t="shared" si="67"/>
        <v>0</v>
      </c>
      <c r="AM120" s="94">
        <f t="shared" si="68"/>
        <v>0</v>
      </c>
      <c r="AN120" s="101">
        <f t="shared" si="65"/>
        <v>0.10433796859371658</v>
      </c>
      <c r="AO120" s="102">
        <f t="shared" si="76"/>
        <v>7.2176122582321284E-3</v>
      </c>
      <c r="AP120" s="103">
        <f t="shared" si="77"/>
        <v>-0.11909970346585946</v>
      </c>
      <c r="AQ120" s="101">
        <f t="shared" si="78"/>
        <v>0</v>
      </c>
      <c r="AR120" s="102">
        <f t="shared" si="79"/>
        <v>0</v>
      </c>
      <c r="AS120" s="103">
        <f t="shared" si="69"/>
        <v>0</v>
      </c>
      <c r="AT120" s="101">
        <f t="shared" si="66"/>
        <v>0</v>
      </c>
      <c r="AU120" s="102">
        <f t="shared" si="80"/>
        <v>0</v>
      </c>
      <c r="AV120" s="103">
        <f t="shared" si="94"/>
        <v>0</v>
      </c>
      <c r="AW120" s="92">
        <v>760</v>
      </c>
      <c r="AX120" s="93">
        <v>372</v>
      </c>
      <c r="AY120" s="94">
        <v>685</v>
      </c>
      <c r="AZ120" s="92">
        <v>6</v>
      </c>
      <c r="BA120" s="93">
        <v>7</v>
      </c>
      <c r="BB120" s="94">
        <v>7</v>
      </c>
      <c r="BC120" s="92">
        <v>18</v>
      </c>
      <c r="BD120" s="93">
        <v>17</v>
      </c>
      <c r="BE120" s="94">
        <v>17</v>
      </c>
      <c r="BF120" s="92">
        <f t="shared" si="95"/>
        <v>16.30952380952381</v>
      </c>
      <c r="BG120" s="93">
        <f t="shared" si="96"/>
        <v>-4.8015873015873005</v>
      </c>
      <c r="BH120" s="94">
        <f t="shared" si="97"/>
        <v>-1.4047619047619051</v>
      </c>
      <c r="BI120" s="92">
        <f t="shared" si="98"/>
        <v>6.715686274509804</v>
      </c>
      <c r="BJ120" s="93">
        <f t="shared" si="99"/>
        <v>-0.32135076252723316</v>
      </c>
      <c r="BK120" s="94">
        <f t="shared" si="100"/>
        <v>-0.57843137254901933</v>
      </c>
      <c r="BL120" s="92">
        <v>80</v>
      </c>
      <c r="BM120" s="93">
        <v>80</v>
      </c>
      <c r="BN120" s="94">
        <v>80</v>
      </c>
      <c r="BO120" s="92">
        <v>13150</v>
      </c>
      <c r="BP120" s="93">
        <v>6291</v>
      </c>
      <c r="BQ120" s="94">
        <v>12961</v>
      </c>
      <c r="BR120" s="92">
        <f t="shared" si="81"/>
        <v>57.013433377054241</v>
      </c>
      <c r="BS120" s="93">
        <f t="shared" si="70"/>
        <v>12.747882046255761</v>
      </c>
      <c r="BT120" s="94">
        <f t="shared" si="101"/>
        <v>-0.58710707756346636</v>
      </c>
      <c r="BU120" s="92">
        <f t="shared" si="82"/>
        <v>1078.7607445255474</v>
      </c>
      <c r="BV120" s="93">
        <f t="shared" si="71"/>
        <v>312.85021820975783</v>
      </c>
      <c r="BW120" s="94">
        <f t="shared" si="102"/>
        <v>104.66128215995593</v>
      </c>
      <c r="BX120" s="92">
        <f t="shared" si="83"/>
        <v>18.92116788321168</v>
      </c>
      <c r="BY120" s="93">
        <f t="shared" si="84"/>
        <v>1.6185363042643104</v>
      </c>
      <c r="BZ120" s="94">
        <f t="shared" si="85"/>
        <v>2.0098775606310362</v>
      </c>
      <c r="CA120" s="101">
        <f t="shared" si="103"/>
        <v>0.89509668508287288</v>
      </c>
      <c r="CB120" s="102">
        <f t="shared" si="104"/>
        <v>-1.305248618784538E-2</v>
      </c>
      <c r="CC120" s="140">
        <f t="shared" si="105"/>
        <v>2.1346685082872852E-2</v>
      </c>
      <c r="CD120" s="251"/>
      <c r="CE120" s="251"/>
      <c r="CF120" s="252"/>
    </row>
    <row r="121" spans="1:84" s="253" customFormat="1" ht="15" customHeight="1" x14ac:dyDescent="0.2">
      <c r="A121" s="235" t="s">
        <v>116</v>
      </c>
      <c r="B121" s="236" t="s">
        <v>232</v>
      </c>
      <c r="C121" s="93">
        <v>1324.7999900000002</v>
      </c>
      <c r="D121" s="93">
        <v>715.00526000000002</v>
      </c>
      <c r="E121" s="93">
        <v>1481.319</v>
      </c>
      <c r="F121" s="92">
        <v>1300.26873</v>
      </c>
      <c r="G121" s="93">
        <v>707.56212000000005</v>
      </c>
      <c r="H121" s="94">
        <v>1476.2760000000001</v>
      </c>
      <c r="I121" s="154">
        <f t="shared" si="72"/>
        <v>1.0034160278972224</v>
      </c>
      <c r="J121" s="254">
        <f t="shared" si="86"/>
        <v>-1.5450272148307631E-2</v>
      </c>
      <c r="K121" s="155">
        <f t="shared" si="87"/>
        <v>-7.1033876984003541E-3</v>
      </c>
      <c r="L121" s="92">
        <v>1064.19553</v>
      </c>
      <c r="M121" s="93">
        <v>612.82100000000003</v>
      </c>
      <c r="N121" s="93">
        <v>1258.53</v>
      </c>
      <c r="O121" s="98">
        <f t="shared" si="63"/>
        <v>0.85250319046032041</v>
      </c>
      <c r="P121" s="99">
        <f t="shared" si="88"/>
        <v>3.4060429016691818E-2</v>
      </c>
      <c r="Q121" s="100">
        <f t="shared" si="89"/>
        <v>-1.3598855816549182E-2</v>
      </c>
      <c r="R121" s="92">
        <v>212.60450000000003</v>
      </c>
      <c r="S121" s="93">
        <v>76.275450000000021</v>
      </c>
      <c r="T121" s="94">
        <v>162.7820000000001</v>
      </c>
      <c r="U121" s="101">
        <f t="shared" si="73"/>
        <v>0.11026528914647403</v>
      </c>
      <c r="V121" s="102">
        <f t="shared" si="74"/>
        <v>-5.3242834285826032E-2</v>
      </c>
      <c r="W121" s="103">
        <f t="shared" si="90"/>
        <v>2.4649309249230866E-3</v>
      </c>
      <c r="X121" s="92">
        <v>23.468700000000002</v>
      </c>
      <c r="Y121" s="93">
        <v>18.465669999999999</v>
      </c>
      <c r="Z121" s="94">
        <v>54.963999999999999</v>
      </c>
      <c r="AA121" s="101">
        <f t="shared" si="64"/>
        <v>3.7231520393205604E-2</v>
      </c>
      <c r="AB121" s="102">
        <f t="shared" si="75"/>
        <v>1.9182405269134287E-2</v>
      </c>
      <c r="AC121" s="103">
        <f t="shared" si="91"/>
        <v>1.1133924891626183E-2</v>
      </c>
      <c r="AD121" s="92">
        <v>283.29290000000003</v>
      </c>
      <c r="AE121" s="93">
        <v>302.0299</v>
      </c>
      <c r="AF121" s="93">
        <v>242.58199999999999</v>
      </c>
      <c r="AG121" s="93">
        <f t="shared" si="92"/>
        <v>-40.710900000000038</v>
      </c>
      <c r="AH121" s="94">
        <f t="shared" si="93"/>
        <v>-59.447900000000004</v>
      </c>
      <c r="AI121" s="92">
        <v>0</v>
      </c>
      <c r="AJ121" s="93">
        <v>0</v>
      </c>
      <c r="AK121" s="93">
        <v>0</v>
      </c>
      <c r="AL121" s="93">
        <f t="shared" si="67"/>
        <v>0</v>
      </c>
      <c r="AM121" s="94">
        <f t="shared" si="68"/>
        <v>0</v>
      </c>
      <c r="AN121" s="101">
        <f t="shared" si="65"/>
        <v>0.16376081046688795</v>
      </c>
      <c r="AO121" s="102">
        <f t="shared" si="76"/>
        <v>-5.0077430881528717E-2</v>
      </c>
      <c r="AP121" s="103">
        <f t="shared" si="77"/>
        <v>-0.25865552252624274</v>
      </c>
      <c r="AQ121" s="101">
        <f t="shared" si="78"/>
        <v>0</v>
      </c>
      <c r="AR121" s="102">
        <f t="shared" si="79"/>
        <v>0</v>
      </c>
      <c r="AS121" s="103">
        <f t="shared" si="69"/>
        <v>0</v>
      </c>
      <c r="AT121" s="101">
        <f t="shared" si="66"/>
        <v>0</v>
      </c>
      <c r="AU121" s="102">
        <f t="shared" si="80"/>
        <v>0</v>
      </c>
      <c r="AV121" s="103">
        <f t="shared" si="94"/>
        <v>0</v>
      </c>
      <c r="AW121" s="92">
        <v>1076</v>
      </c>
      <c r="AX121" s="93">
        <v>545</v>
      </c>
      <c r="AY121" s="94">
        <v>1108</v>
      </c>
      <c r="AZ121" s="92">
        <v>13.5</v>
      </c>
      <c r="BA121" s="93">
        <v>15</v>
      </c>
      <c r="BB121" s="94">
        <v>15</v>
      </c>
      <c r="BC121" s="92">
        <v>35</v>
      </c>
      <c r="BD121" s="93">
        <v>34</v>
      </c>
      <c r="BE121" s="94">
        <v>34</v>
      </c>
      <c r="BF121" s="92">
        <f t="shared" si="95"/>
        <v>12.31111111111111</v>
      </c>
      <c r="BG121" s="93">
        <f t="shared" si="96"/>
        <v>-0.97283950617284098</v>
      </c>
      <c r="BH121" s="94">
        <f t="shared" si="97"/>
        <v>0.19999999999999751</v>
      </c>
      <c r="BI121" s="92">
        <f t="shared" si="98"/>
        <v>5.4313725490196072</v>
      </c>
      <c r="BJ121" s="93">
        <f t="shared" si="99"/>
        <v>0.30756302521008294</v>
      </c>
      <c r="BK121" s="94">
        <f t="shared" si="100"/>
        <v>8.8235294117645857E-2</v>
      </c>
      <c r="BL121" s="92">
        <v>120</v>
      </c>
      <c r="BM121" s="93">
        <v>120</v>
      </c>
      <c r="BN121" s="94">
        <v>121</v>
      </c>
      <c r="BO121" s="92">
        <v>20605</v>
      </c>
      <c r="BP121" s="93">
        <v>10197</v>
      </c>
      <c r="BQ121" s="94">
        <v>20853</v>
      </c>
      <c r="BR121" s="92">
        <f t="shared" si="81"/>
        <v>70.794418069342541</v>
      </c>
      <c r="BS121" s="93">
        <f t="shared" si="70"/>
        <v>7.6898934393983538</v>
      </c>
      <c r="BT121" s="94">
        <f t="shared" si="101"/>
        <v>1.4051741740792352</v>
      </c>
      <c r="BU121" s="92">
        <f t="shared" si="82"/>
        <v>1332.3790613718411</v>
      </c>
      <c r="BV121" s="93">
        <f t="shared" si="71"/>
        <v>123.95087363949915</v>
      </c>
      <c r="BW121" s="94">
        <f t="shared" si="102"/>
        <v>34.099942105786113</v>
      </c>
      <c r="BX121" s="92">
        <f t="shared" si="83"/>
        <v>18.820397111913358</v>
      </c>
      <c r="BY121" s="93">
        <f t="shared" si="84"/>
        <v>-0.32923114087474659</v>
      </c>
      <c r="BZ121" s="94">
        <f t="shared" si="85"/>
        <v>0.1103053687940907</v>
      </c>
      <c r="CA121" s="101">
        <f t="shared" si="103"/>
        <v>0.95214830373042325</v>
      </c>
      <c r="CB121" s="102">
        <f t="shared" si="104"/>
        <v>3.4834786843827015E-3</v>
      </c>
      <c r="CC121" s="140">
        <f t="shared" si="105"/>
        <v>7.9816370637566525E-3</v>
      </c>
      <c r="CD121" s="251"/>
      <c r="CE121" s="251"/>
      <c r="CF121" s="252"/>
    </row>
    <row r="122" spans="1:84" s="253" customFormat="1" ht="15" customHeight="1" x14ac:dyDescent="0.2">
      <c r="A122" s="235" t="s">
        <v>141</v>
      </c>
      <c r="B122" s="236" t="s">
        <v>233</v>
      </c>
      <c r="C122" s="93">
        <v>2743.82627</v>
      </c>
      <c r="D122" s="93">
        <v>1508.8810700000001</v>
      </c>
      <c r="E122" s="93">
        <v>3016.8813600000003</v>
      </c>
      <c r="F122" s="92">
        <v>2382.38348</v>
      </c>
      <c r="G122" s="93">
        <v>1423.1763100000001</v>
      </c>
      <c r="H122" s="94">
        <v>2850.6651000000002</v>
      </c>
      <c r="I122" s="154">
        <f t="shared" si="72"/>
        <v>1.0583078875171974</v>
      </c>
      <c r="J122" s="254">
        <f t="shared" si="86"/>
        <v>-9.3406894353267989E-2</v>
      </c>
      <c r="K122" s="155">
        <f t="shared" si="87"/>
        <v>-1.9128731839135327E-3</v>
      </c>
      <c r="L122" s="92">
        <v>1921.02943</v>
      </c>
      <c r="M122" s="93">
        <v>1067.0958899999998</v>
      </c>
      <c r="N122" s="93">
        <v>2250.7969600000001</v>
      </c>
      <c r="O122" s="98">
        <f t="shared" si="63"/>
        <v>0.78956905881367823</v>
      </c>
      <c r="P122" s="99">
        <f t="shared" si="88"/>
        <v>-1.6778637150029585E-2</v>
      </c>
      <c r="Q122" s="100">
        <f t="shared" si="89"/>
        <v>3.9770258410655956E-2</v>
      </c>
      <c r="R122" s="92">
        <v>389.67573999999991</v>
      </c>
      <c r="S122" s="93">
        <v>320.06392000000022</v>
      </c>
      <c r="T122" s="94">
        <v>530.26388000000009</v>
      </c>
      <c r="U122" s="101">
        <f t="shared" si="73"/>
        <v>0.18601409193945653</v>
      </c>
      <c r="V122" s="102">
        <f t="shared" si="74"/>
        <v>2.244859407930519E-2</v>
      </c>
      <c r="W122" s="103">
        <f t="shared" si="90"/>
        <v>-3.8879983201521751E-2</v>
      </c>
      <c r="X122" s="92">
        <v>71.678309999999996</v>
      </c>
      <c r="Y122" s="93">
        <v>36.016500000000001</v>
      </c>
      <c r="Z122" s="94">
        <v>69.604259999999996</v>
      </c>
      <c r="AA122" s="101">
        <f t="shared" si="64"/>
        <v>2.4416849246865231E-2</v>
      </c>
      <c r="AB122" s="102">
        <f t="shared" si="75"/>
        <v>-5.6699569292756463E-3</v>
      </c>
      <c r="AC122" s="103">
        <f t="shared" si="91"/>
        <v>-8.9027520913418159E-4</v>
      </c>
      <c r="AD122" s="92">
        <v>403.95873999999998</v>
      </c>
      <c r="AE122" s="93">
        <v>459.64087000000006</v>
      </c>
      <c r="AF122" s="93">
        <v>407.57092</v>
      </c>
      <c r="AG122" s="93">
        <f t="shared" si="92"/>
        <v>3.6121800000000235</v>
      </c>
      <c r="AH122" s="94">
        <f t="shared" si="93"/>
        <v>-52.069950000000063</v>
      </c>
      <c r="AI122" s="92">
        <v>0</v>
      </c>
      <c r="AJ122" s="93">
        <v>0</v>
      </c>
      <c r="AK122" s="93">
        <v>0</v>
      </c>
      <c r="AL122" s="93">
        <f t="shared" si="67"/>
        <v>0</v>
      </c>
      <c r="AM122" s="94">
        <f t="shared" si="68"/>
        <v>0</v>
      </c>
      <c r="AN122" s="101">
        <f t="shared" si="65"/>
        <v>0.13509676761037762</v>
      </c>
      <c r="AO122" s="102">
        <f t="shared" si="76"/>
        <v>-1.2127837830840787E-2</v>
      </c>
      <c r="AP122" s="103">
        <f t="shared" si="77"/>
        <v>-0.16952688970676269</v>
      </c>
      <c r="AQ122" s="101">
        <f t="shared" si="78"/>
        <v>0</v>
      </c>
      <c r="AR122" s="102">
        <f t="shared" si="79"/>
        <v>0</v>
      </c>
      <c r="AS122" s="103">
        <f t="shared" si="69"/>
        <v>0</v>
      </c>
      <c r="AT122" s="101">
        <f t="shared" si="66"/>
        <v>0</v>
      </c>
      <c r="AU122" s="102">
        <f t="shared" si="80"/>
        <v>0</v>
      </c>
      <c r="AV122" s="103">
        <f t="shared" si="94"/>
        <v>0</v>
      </c>
      <c r="AW122" s="92">
        <v>1969</v>
      </c>
      <c r="AX122" s="93">
        <v>1105</v>
      </c>
      <c r="AY122" s="94">
        <v>1933</v>
      </c>
      <c r="AZ122" s="92">
        <v>23</v>
      </c>
      <c r="BA122" s="93">
        <v>23</v>
      </c>
      <c r="BB122" s="94">
        <v>23</v>
      </c>
      <c r="BC122" s="92">
        <v>56</v>
      </c>
      <c r="BD122" s="93">
        <v>56</v>
      </c>
      <c r="BE122" s="94">
        <v>56</v>
      </c>
      <c r="BF122" s="92">
        <f t="shared" si="95"/>
        <v>14.007246376811594</v>
      </c>
      <c r="BG122" s="93">
        <f t="shared" si="96"/>
        <v>-0.26086956521739069</v>
      </c>
      <c r="BH122" s="94">
        <f t="shared" si="97"/>
        <v>-2.0072463768115938</v>
      </c>
      <c r="BI122" s="92">
        <f t="shared" si="98"/>
        <v>5.7529761904761907</v>
      </c>
      <c r="BJ122" s="93">
        <f t="shared" si="99"/>
        <v>-0.10714285714285676</v>
      </c>
      <c r="BK122" s="94">
        <f t="shared" si="100"/>
        <v>-0.82440476190476186</v>
      </c>
      <c r="BL122" s="92">
        <v>320</v>
      </c>
      <c r="BM122" s="93">
        <v>320</v>
      </c>
      <c r="BN122" s="94">
        <v>320</v>
      </c>
      <c r="BO122" s="92">
        <v>53193</v>
      </c>
      <c r="BP122" s="93">
        <v>27222</v>
      </c>
      <c r="BQ122" s="94">
        <v>53644</v>
      </c>
      <c r="BR122" s="92">
        <f t="shared" si="81"/>
        <v>53.140427634031767</v>
      </c>
      <c r="BS122" s="93">
        <f t="shared" si="70"/>
        <v>8.3528901760955705</v>
      </c>
      <c r="BT122" s="94">
        <f t="shared" si="101"/>
        <v>0.86005477384514961</v>
      </c>
      <c r="BU122" s="92">
        <f t="shared" si="82"/>
        <v>1474.7362131401967</v>
      </c>
      <c r="BV122" s="93">
        <f t="shared" si="71"/>
        <v>264.79031166736786</v>
      </c>
      <c r="BW122" s="94">
        <f t="shared" si="102"/>
        <v>186.79385114924639</v>
      </c>
      <c r="BX122" s="92">
        <f t="shared" si="83"/>
        <v>27.75168132436627</v>
      </c>
      <c r="BY122" s="93">
        <f t="shared" si="84"/>
        <v>0.73644516387871306</v>
      </c>
      <c r="BZ122" s="94">
        <f t="shared" si="85"/>
        <v>3.1163872067192102</v>
      </c>
      <c r="CA122" s="101">
        <f t="shared" si="103"/>
        <v>0.92617403314917124</v>
      </c>
      <c r="CB122" s="102">
        <f t="shared" si="104"/>
        <v>7.7866022099446486E-3</v>
      </c>
      <c r="CC122" s="140">
        <f t="shared" si="105"/>
        <v>-1.9034300184162078E-2</v>
      </c>
      <c r="CD122" s="251"/>
      <c r="CE122" s="251"/>
      <c r="CF122" s="252"/>
    </row>
    <row r="123" spans="1:84" s="253" customFormat="1" ht="15" customHeight="1" x14ac:dyDescent="0.2">
      <c r="A123" s="235" t="s">
        <v>151</v>
      </c>
      <c r="B123" s="236" t="s">
        <v>234</v>
      </c>
      <c r="C123" s="93">
        <v>2552.7530000000002</v>
      </c>
      <c r="D123" s="93">
        <v>1658.6886399999999</v>
      </c>
      <c r="E123" s="93">
        <v>3515.9686599999995</v>
      </c>
      <c r="F123" s="92">
        <v>2537.4169999999999</v>
      </c>
      <c r="G123" s="93">
        <v>1700.18975</v>
      </c>
      <c r="H123" s="94">
        <v>3522.1367700000001</v>
      </c>
      <c r="I123" s="154">
        <f>IF(H123=0,"0",(E123/H123))</f>
        <v>0.9982487590906356</v>
      </c>
      <c r="J123" s="254">
        <f t="shared" si="86"/>
        <v>-7.7951824451861773E-3</v>
      </c>
      <c r="K123" s="155">
        <f t="shared" si="87"/>
        <v>2.2658452185185918E-2</v>
      </c>
      <c r="L123" s="92">
        <v>1709.7339999999999</v>
      </c>
      <c r="M123" s="93">
        <v>1360.5840499999999</v>
      </c>
      <c r="N123" s="93">
        <v>2845.5309999999999</v>
      </c>
      <c r="O123" s="98">
        <f>IF(H123=0,"0",(N123/H123))</f>
        <v>0.80789906406729339</v>
      </c>
      <c r="P123" s="99">
        <f t="shared" si="88"/>
        <v>0.13409022618215272</v>
      </c>
      <c r="Q123" s="100">
        <f t="shared" si="89"/>
        <v>7.6448277386719221E-3</v>
      </c>
      <c r="R123" s="92">
        <v>792.82799999999997</v>
      </c>
      <c r="S123" s="93">
        <v>325.10152000000005</v>
      </c>
      <c r="T123" s="94">
        <v>646.47736000000009</v>
      </c>
      <c r="U123" s="101">
        <f t="shared" si="73"/>
        <v>0.18354692114923182</v>
      </c>
      <c r="V123" s="102">
        <f t="shared" si="74"/>
        <v>-0.12890783106532339</v>
      </c>
      <c r="W123" s="103">
        <f t="shared" si="90"/>
        <v>-7.6679241349489891E-3</v>
      </c>
      <c r="X123" s="92">
        <v>34.854999999999997</v>
      </c>
      <c r="Y123" s="93">
        <v>14.50418</v>
      </c>
      <c r="Z123" s="94">
        <v>30.128409999999999</v>
      </c>
      <c r="AA123" s="101">
        <f t="shared" si="64"/>
        <v>8.5540147834747473E-3</v>
      </c>
      <c r="AB123" s="102">
        <f t="shared" si="75"/>
        <v>-5.1823951168293806E-3</v>
      </c>
      <c r="AC123" s="103">
        <f t="shared" si="91"/>
        <v>2.3096396277082556E-5</v>
      </c>
      <c r="AD123" s="92">
        <v>480.23947999999996</v>
      </c>
      <c r="AE123" s="93">
        <v>620.4760500000001</v>
      </c>
      <c r="AF123" s="93">
        <v>605.06465999999989</v>
      </c>
      <c r="AG123" s="93">
        <f t="shared" si="92"/>
        <v>124.82517999999993</v>
      </c>
      <c r="AH123" s="94">
        <f t="shared" si="93"/>
        <v>-15.41139000000021</v>
      </c>
      <c r="AI123" s="92">
        <v>0</v>
      </c>
      <c r="AJ123" s="93">
        <v>0</v>
      </c>
      <c r="AK123" s="93">
        <v>0</v>
      </c>
      <c r="AL123" s="93">
        <f t="shared" si="67"/>
        <v>0</v>
      </c>
      <c r="AM123" s="94">
        <f t="shared" si="68"/>
        <v>0</v>
      </c>
      <c r="AN123" s="101">
        <f t="shared" si="65"/>
        <v>0.17209045884953933</v>
      </c>
      <c r="AO123" s="102">
        <f t="shared" si="76"/>
        <v>-1.6035646574683038E-2</v>
      </c>
      <c r="AP123" s="103">
        <f t="shared" si="77"/>
        <v>-0.20198580539737815</v>
      </c>
      <c r="AQ123" s="101">
        <f t="shared" si="78"/>
        <v>0</v>
      </c>
      <c r="AR123" s="102">
        <f t="shared" si="79"/>
        <v>0</v>
      </c>
      <c r="AS123" s="103">
        <f t="shared" si="69"/>
        <v>0</v>
      </c>
      <c r="AT123" s="101">
        <f t="shared" si="66"/>
        <v>0</v>
      </c>
      <c r="AU123" s="102">
        <f t="shared" si="80"/>
        <v>0</v>
      </c>
      <c r="AV123" s="103">
        <f t="shared" si="94"/>
        <v>0</v>
      </c>
      <c r="AW123" s="92">
        <v>1055</v>
      </c>
      <c r="AX123" s="93">
        <v>568</v>
      </c>
      <c r="AY123" s="94">
        <v>1029</v>
      </c>
      <c r="AZ123" s="92">
        <v>19</v>
      </c>
      <c r="BA123" s="93">
        <v>19</v>
      </c>
      <c r="BB123" s="94">
        <v>19</v>
      </c>
      <c r="BC123" s="92">
        <v>76</v>
      </c>
      <c r="BD123" s="93">
        <v>78</v>
      </c>
      <c r="BE123" s="94">
        <v>79</v>
      </c>
      <c r="BF123" s="92">
        <f t="shared" si="95"/>
        <v>9.0263157894736832</v>
      </c>
      <c r="BG123" s="93">
        <f t="shared" si="96"/>
        <v>-0.22807017543859764</v>
      </c>
      <c r="BH123" s="94">
        <f t="shared" si="97"/>
        <v>-0.93859649122807198</v>
      </c>
      <c r="BI123" s="92">
        <f t="shared" si="98"/>
        <v>2.1708860759493671</v>
      </c>
      <c r="BJ123" s="93">
        <f t="shared" si="99"/>
        <v>-0.1427104152787031</v>
      </c>
      <c r="BK123" s="94">
        <f t="shared" si="100"/>
        <v>-0.25646435140106005</v>
      </c>
      <c r="BL123" s="92">
        <v>115</v>
      </c>
      <c r="BM123" s="93">
        <v>115</v>
      </c>
      <c r="BN123" s="94">
        <v>115</v>
      </c>
      <c r="BO123" s="92">
        <v>20252</v>
      </c>
      <c r="BP123" s="93">
        <v>9936</v>
      </c>
      <c r="BQ123" s="94">
        <v>20149</v>
      </c>
      <c r="BR123" s="92">
        <f t="shared" si="81"/>
        <v>174.80454464241402</v>
      </c>
      <c r="BS123" s="93">
        <f t="shared" si="70"/>
        <v>49.512375967715215</v>
      </c>
      <c r="BT123" s="94">
        <f t="shared" si="101"/>
        <v>3.6904393686619983</v>
      </c>
      <c r="BU123" s="92">
        <f t="shared" si="82"/>
        <v>3422.8734402332361</v>
      </c>
      <c r="BV123" s="93">
        <f t="shared" si="71"/>
        <v>1017.7388430768378</v>
      </c>
      <c r="BW123" s="94">
        <f t="shared" si="102"/>
        <v>429.58162685295429</v>
      </c>
      <c r="BX123" s="92">
        <f t="shared" si="83"/>
        <v>19.581146744412049</v>
      </c>
      <c r="BY123" s="93">
        <f t="shared" si="84"/>
        <v>0.38493821360636105</v>
      </c>
      <c r="BZ123" s="94">
        <f t="shared" si="85"/>
        <v>2.0881889979331767</v>
      </c>
      <c r="CA123" s="101">
        <f t="shared" si="103"/>
        <v>0.96800384338217627</v>
      </c>
      <c r="CB123" s="102">
        <f t="shared" si="104"/>
        <v>-4.9483545520058181E-3</v>
      </c>
      <c r="CC123" s="140">
        <f t="shared" si="105"/>
        <v>8.0038433821761901E-3</v>
      </c>
      <c r="CD123" s="251"/>
      <c r="CE123" s="251"/>
      <c r="CF123" s="252"/>
    </row>
    <row r="124" spans="1:84" s="227" customFormat="1" ht="15" customHeight="1" x14ac:dyDescent="0.2">
      <c r="A124" s="256" t="s">
        <v>158</v>
      </c>
      <c r="B124" s="257" t="s">
        <v>235</v>
      </c>
      <c r="C124" s="70">
        <v>334.07499999999999</v>
      </c>
      <c r="D124" s="70">
        <v>185.90199999999999</v>
      </c>
      <c r="E124" s="93">
        <v>386.45600000000002</v>
      </c>
      <c r="F124" s="69">
        <v>336.55599999999998</v>
      </c>
      <c r="G124" s="70">
        <v>194.697</v>
      </c>
      <c r="H124" s="94">
        <v>370.95499999999998</v>
      </c>
      <c r="I124" s="152">
        <f t="shared" ref="I124:I127" si="106">IF(H124=0,"0",(E124/H124))</f>
        <v>1.0417867396314917</v>
      </c>
      <c r="J124" s="258">
        <f t="shared" si="86"/>
        <v>4.9158469744756683E-2</v>
      </c>
      <c r="K124" s="153">
        <f t="shared" si="87"/>
        <v>8.695949524662705E-2</v>
      </c>
      <c r="L124" s="69">
        <v>250.32599999999999</v>
      </c>
      <c r="M124" s="70">
        <v>138.142</v>
      </c>
      <c r="N124" s="70">
        <v>276.791</v>
      </c>
      <c r="O124" s="75">
        <f t="shared" ref="O124:O127" si="107">IF(H124=0,"0",(N124/H124))</f>
        <v>0.74615788977099651</v>
      </c>
      <c r="P124" s="76">
        <f t="shared" si="88"/>
        <v>2.3708231312693506E-3</v>
      </c>
      <c r="Q124" s="77">
        <f t="shared" si="89"/>
        <v>3.6634887362125279E-2</v>
      </c>
      <c r="R124" s="69">
        <v>77.160999999999987</v>
      </c>
      <c r="S124" s="93">
        <v>50.031000000000006</v>
      </c>
      <c r="T124" s="94">
        <v>83.328999999999979</v>
      </c>
      <c r="U124" s="78">
        <f t="shared" si="73"/>
        <v>0.2246337156797994</v>
      </c>
      <c r="V124" s="79">
        <f t="shared" si="74"/>
        <v>-4.632736262819348E-3</v>
      </c>
      <c r="W124" s="80">
        <f t="shared" si="90"/>
        <v>-3.2334804636384218E-2</v>
      </c>
      <c r="X124" s="69">
        <v>9.0690000000000008</v>
      </c>
      <c r="Y124" s="70">
        <v>6.524</v>
      </c>
      <c r="Z124" s="71">
        <v>10.835000000000001</v>
      </c>
      <c r="AA124" s="78">
        <f t="shared" si="64"/>
        <v>2.9208394549204084E-2</v>
      </c>
      <c r="AB124" s="79">
        <f t="shared" si="75"/>
        <v>2.2619131315499592E-3</v>
      </c>
      <c r="AC124" s="80">
        <f t="shared" si="91"/>
        <v>-4.300082725741089E-3</v>
      </c>
      <c r="AD124" s="69">
        <v>40.200000000000003</v>
      </c>
      <c r="AE124" s="70">
        <v>47.079000000000001</v>
      </c>
      <c r="AF124" s="70">
        <v>47.64</v>
      </c>
      <c r="AG124" s="70">
        <f t="shared" si="92"/>
        <v>7.4399999999999977</v>
      </c>
      <c r="AH124" s="71">
        <f t="shared" si="93"/>
        <v>0.56099999999999994</v>
      </c>
      <c r="AI124" s="69">
        <v>0</v>
      </c>
      <c r="AJ124" s="70">
        <v>0</v>
      </c>
      <c r="AK124" s="70">
        <v>0</v>
      </c>
      <c r="AL124" s="70">
        <f t="shared" si="67"/>
        <v>0</v>
      </c>
      <c r="AM124" s="71">
        <f t="shared" si="68"/>
        <v>0</v>
      </c>
      <c r="AN124" s="78">
        <f t="shared" si="65"/>
        <v>0.12327405966009067</v>
      </c>
      <c r="AO124" s="79">
        <f t="shared" si="76"/>
        <v>2.9417989401924333E-3</v>
      </c>
      <c r="AP124" s="80">
        <f t="shared" si="77"/>
        <v>-0.12997227442991374</v>
      </c>
      <c r="AQ124" s="78">
        <f t="shared" si="78"/>
        <v>0</v>
      </c>
      <c r="AR124" s="79">
        <f t="shared" si="79"/>
        <v>0</v>
      </c>
      <c r="AS124" s="80">
        <f t="shared" si="69"/>
        <v>0</v>
      </c>
      <c r="AT124" s="78">
        <f t="shared" si="66"/>
        <v>0</v>
      </c>
      <c r="AU124" s="79">
        <f t="shared" si="80"/>
        <v>0</v>
      </c>
      <c r="AV124" s="80">
        <f t="shared" si="94"/>
        <v>0</v>
      </c>
      <c r="AW124" s="69">
        <v>252</v>
      </c>
      <c r="AX124" s="70">
        <v>147</v>
      </c>
      <c r="AY124" s="71">
        <v>271</v>
      </c>
      <c r="AZ124" s="69">
        <v>2</v>
      </c>
      <c r="BA124" s="70">
        <v>2</v>
      </c>
      <c r="BB124" s="71">
        <v>2</v>
      </c>
      <c r="BC124" s="69">
        <v>13</v>
      </c>
      <c r="BD124" s="70">
        <v>11</v>
      </c>
      <c r="BE124" s="71">
        <v>12</v>
      </c>
      <c r="BF124" s="92">
        <f t="shared" si="95"/>
        <v>22.583333333333332</v>
      </c>
      <c r="BG124" s="93">
        <f t="shared" si="96"/>
        <v>1.5833333333333321</v>
      </c>
      <c r="BH124" s="94">
        <f t="shared" si="97"/>
        <v>-1.9166666666666679</v>
      </c>
      <c r="BI124" s="92">
        <f t="shared" si="98"/>
        <v>3.7638888888888888</v>
      </c>
      <c r="BJ124" s="93">
        <f t="shared" si="99"/>
        <v>0.53311965811965845</v>
      </c>
      <c r="BK124" s="94">
        <f t="shared" si="100"/>
        <v>-0.6906565656565653</v>
      </c>
      <c r="BL124" s="69">
        <v>40</v>
      </c>
      <c r="BM124" s="70">
        <v>40</v>
      </c>
      <c r="BN124" s="71">
        <v>40</v>
      </c>
      <c r="BO124" s="69">
        <v>5971</v>
      </c>
      <c r="BP124" s="70">
        <v>3364</v>
      </c>
      <c r="BQ124" s="71">
        <v>6670</v>
      </c>
      <c r="BR124" s="69">
        <f t="shared" si="81"/>
        <v>55.61544227886057</v>
      </c>
      <c r="BS124" s="70">
        <f t="shared" si="70"/>
        <v>-0.74965569467820359</v>
      </c>
      <c r="BT124" s="71">
        <f t="shared" si="101"/>
        <v>-2.2611926795223098</v>
      </c>
      <c r="BU124" s="69">
        <f t="shared" si="82"/>
        <v>1368.8376383763837</v>
      </c>
      <c r="BV124" s="70">
        <f t="shared" si="71"/>
        <v>33.297955836701021</v>
      </c>
      <c r="BW124" s="71">
        <f t="shared" si="102"/>
        <v>44.368250621281732</v>
      </c>
      <c r="BX124" s="69">
        <f t="shared" si="83"/>
        <v>24.612546125461254</v>
      </c>
      <c r="BY124" s="70">
        <f t="shared" si="84"/>
        <v>0.918101681016811</v>
      </c>
      <c r="BZ124" s="71">
        <f t="shared" si="85"/>
        <v>1.7281923839646538</v>
      </c>
      <c r="CA124" s="101">
        <f t="shared" si="103"/>
        <v>0.92127071823204421</v>
      </c>
      <c r="CB124" s="102">
        <f t="shared" si="104"/>
        <v>9.6546961325966851E-2</v>
      </c>
      <c r="CC124" s="140">
        <f t="shared" si="105"/>
        <v>-1.3173726212400205E-2</v>
      </c>
      <c r="CD124" s="251"/>
      <c r="CE124" s="251"/>
      <c r="CF124" s="252"/>
    </row>
    <row r="125" spans="1:84" s="255" customFormat="1" ht="15" customHeight="1" x14ac:dyDescent="0.2">
      <c r="A125" s="235" t="s">
        <v>162</v>
      </c>
      <c r="B125" s="236" t="s">
        <v>236</v>
      </c>
      <c r="C125" s="93">
        <v>1203.5488699999999</v>
      </c>
      <c r="D125" s="93">
        <v>791.86661000000004</v>
      </c>
      <c r="E125" s="93">
        <v>1619.3521000000001</v>
      </c>
      <c r="F125" s="92">
        <v>1205.3643800000002</v>
      </c>
      <c r="G125" s="93">
        <v>755.45126000000005</v>
      </c>
      <c r="H125" s="94">
        <v>1551.2299800000001</v>
      </c>
      <c r="I125" s="154">
        <f t="shared" si="106"/>
        <v>1.0439149068018916</v>
      </c>
      <c r="J125" s="254">
        <f t="shared" si="86"/>
        <v>4.5421098647381752E-2</v>
      </c>
      <c r="K125" s="155">
        <f t="shared" si="87"/>
        <v>-4.2885338807012729E-3</v>
      </c>
      <c r="L125" s="92">
        <v>906.87131000000011</v>
      </c>
      <c r="M125" s="93">
        <v>596.54899999999998</v>
      </c>
      <c r="N125" s="93">
        <v>1237.6268</v>
      </c>
      <c r="O125" s="101">
        <f t="shared" si="107"/>
        <v>0.79783579221438206</v>
      </c>
      <c r="P125" s="99">
        <f t="shared" si="88"/>
        <v>4.5473000475007797E-2</v>
      </c>
      <c r="Q125" s="100">
        <f t="shared" si="89"/>
        <v>8.1766419999791395E-3</v>
      </c>
      <c r="R125" s="92">
        <v>273.8493400000001</v>
      </c>
      <c r="S125" s="93">
        <v>143.57515000000006</v>
      </c>
      <c r="T125" s="94">
        <v>274.57095000000004</v>
      </c>
      <c r="U125" s="101">
        <f t="shared" si="73"/>
        <v>0.17700209094721081</v>
      </c>
      <c r="V125" s="102">
        <f t="shared" si="74"/>
        <v>-5.0190071475906456E-2</v>
      </c>
      <c r="W125" s="103">
        <f t="shared" si="90"/>
        <v>-1.3050077342243172E-2</v>
      </c>
      <c r="X125" s="92">
        <v>24.643730000000001</v>
      </c>
      <c r="Y125" s="93">
        <v>15.327109999999999</v>
      </c>
      <c r="Z125" s="94">
        <v>39.032230000000006</v>
      </c>
      <c r="AA125" s="101">
        <f t="shared" si="64"/>
        <v>2.5162116838407161E-2</v>
      </c>
      <c r="AB125" s="102">
        <f t="shared" si="75"/>
        <v>4.7170710008986767E-3</v>
      </c>
      <c r="AC125" s="103">
        <f t="shared" si="91"/>
        <v>4.8734353422640493E-3</v>
      </c>
      <c r="AD125" s="92">
        <v>189.74387999999996</v>
      </c>
      <c r="AE125" s="93">
        <v>393.65123</v>
      </c>
      <c r="AF125" s="93">
        <v>379.24080000000004</v>
      </c>
      <c r="AG125" s="93">
        <f t="shared" si="92"/>
        <v>189.49692000000007</v>
      </c>
      <c r="AH125" s="94">
        <f t="shared" si="93"/>
        <v>-14.410429999999963</v>
      </c>
      <c r="AI125" s="92">
        <v>0</v>
      </c>
      <c r="AJ125" s="93">
        <v>0</v>
      </c>
      <c r="AK125" s="93">
        <v>0</v>
      </c>
      <c r="AL125" s="93">
        <f t="shared" si="67"/>
        <v>0</v>
      </c>
      <c r="AM125" s="94">
        <f t="shared" si="68"/>
        <v>0</v>
      </c>
      <c r="AN125" s="101">
        <f t="shared" si="65"/>
        <v>0.23419292197169475</v>
      </c>
      <c r="AO125" s="102">
        <f t="shared" si="76"/>
        <v>7.6539265581323179E-2</v>
      </c>
      <c r="AP125" s="103">
        <f t="shared" si="77"/>
        <v>-0.26292518482662064</v>
      </c>
      <c r="AQ125" s="101">
        <f t="shared" si="78"/>
        <v>0</v>
      </c>
      <c r="AR125" s="102">
        <f t="shared" si="79"/>
        <v>0</v>
      </c>
      <c r="AS125" s="103">
        <f t="shared" si="69"/>
        <v>0</v>
      </c>
      <c r="AT125" s="101">
        <f t="shared" si="66"/>
        <v>0</v>
      </c>
      <c r="AU125" s="102">
        <f t="shared" si="80"/>
        <v>0</v>
      </c>
      <c r="AV125" s="103">
        <f t="shared" si="94"/>
        <v>0</v>
      </c>
      <c r="AW125" s="92">
        <v>615</v>
      </c>
      <c r="AX125" s="93">
        <v>394</v>
      </c>
      <c r="AY125" s="94">
        <v>722</v>
      </c>
      <c r="AZ125" s="92">
        <v>25</v>
      </c>
      <c r="BA125" s="93">
        <v>21</v>
      </c>
      <c r="BB125" s="94">
        <v>21</v>
      </c>
      <c r="BC125" s="92">
        <v>29</v>
      </c>
      <c r="BD125" s="93">
        <v>29</v>
      </c>
      <c r="BE125" s="94">
        <v>29</v>
      </c>
      <c r="BF125" s="92">
        <f t="shared" si="95"/>
        <v>5.7301587301587302</v>
      </c>
      <c r="BG125" s="93">
        <f t="shared" si="96"/>
        <v>1.6301587301587297</v>
      </c>
      <c r="BH125" s="94">
        <f t="shared" si="97"/>
        <v>-0.52380952380952372</v>
      </c>
      <c r="BI125" s="92">
        <f t="shared" si="98"/>
        <v>4.1494252873563218</v>
      </c>
      <c r="BJ125" s="93">
        <f t="shared" si="99"/>
        <v>0.61494252873563182</v>
      </c>
      <c r="BK125" s="94">
        <f t="shared" si="100"/>
        <v>-0.3793103448275863</v>
      </c>
      <c r="BL125" s="92">
        <v>97</v>
      </c>
      <c r="BM125" s="93">
        <v>115</v>
      </c>
      <c r="BN125" s="94">
        <v>115</v>
      </c>
      <c r="BO125" s="92">
        <v>15950</v>
      </c>
      <c r="BP125" s="93">
        <v>9535</v>
      </c>
      <c r="BQ125" s="94">
        <v>19576</v>
      </c>
      <c r="BR125" s="92">
        <f t="shared" si="81"/>
        <v>79.241417041275028</v>
      </c>
      <c r="BS125" s="93">
        <f t="shared" si="70"/>
        <v>3.669982558516395</v>
      </c>
      <c r="BT125" s="94">
        <f t="shared" si="101"/>
        <v>1.2129154541938192E-2</v>
      </c>
      <c r="BU125" s="92">
        <f t="shared" si="82"/>
        <v>2148.5179778393353</v>
      </c>
      <c r="BV125" s="93">
        <f t="shared" si="71"/>
        <v>188.5758965385221</v>
      </c>
      <c r="BW125" s="94">
        <f t="shared" si="102"/>
        <v>231.12899306776171</v>
      </c>
      <c r="BX125" s="92">
        <f t="shared" si="83"/>
        <v>27.113573407202217</v>
      </c>
      <c r="BY125" s="93">
        <f t="shared" si="84"/>
        <v>1.1786140576087227</v>
      </c>
      <c r="BZ125" s="94">
        <f t="shared" si="85"/>
        <v>2.9130657929890198</v>
      </c>
      <c r="CA125" s="101">
        <f t="shared" si="103"/>
        <v>0.94047561854431894</v>
      </c>
      <c r="CB125" s="102">
        <f t="shared" si="104"/>
        <v>3.2006062241989319E-2</v>
      </c>
      <c r="CC125" s="140">
        <f t="shared" si="105"/>
        <v>1.9219579896975869E-2</v>
      </c>
      <c r="CD125" s="251"/>
      <c r="CE125" s="251"/>
      <c r="CF125" s="252"/>
    </row>
    <row r="126" spans="1:84" s="255" customFormat="1" ht="16.5" customHeight="1" x14ac:dyDescent="0.2">
      <c r="A126" s="235" t="s">
        <v>175</v>
      </c>
      <c r="B126" s="236" t="s">
        <v>237</v>
      </c>
      <c r="C126" s="93">
        <v>511.27</v>
      </c>
      <c r="D126" s="93">
        <v>288.72856999999999</v>
      </c>
      <c r="E126" s="93">
        <v>598.89700000000005</v>
      </c>
      <c r="F126" s="92">
        <v>548.00099999999998</v>
      </c>
      <c r="G126" s="93">
        <v>289.27</v>
      </c>
      <c r="H126" s="94">
        <v>580.96500000000003</v>
      </c>
      <c r="I126" s="154">
        <f t="shared" si="106"/>
        <v>1.0308658869295053</v>
      </c>
      <c r="J126" s="254">
        <f t="shared" si="86"/>
        <v>9.7893136879779075E-2</v>
      </c>
      <c r="K126" s="155">
        <f t="shared" si="87"/>
        <v>3.2737598479268493E-2</v>
      </c>
      <c r="L126" s="92">
        <v>415.69</v>
      </c>
      <c r="M126" s="93">
        <v>222.946</v>
      </c>
      <c r="N126" s="93">
        <v>457.64499999999998</v>
      </c>
      <c r="O126" s="101">
        <f t="shared" si="107"/>
        <v>0.78773247958138604</v>
      </c>
      <c r="P126" s="99">
        <f t="shared" si="88"/>
        <v>2.917546964892237E-2</v>
      </c>
      <c r="Q126" s="100">
        <f t="shared" si="89"/>
        <v>1.7013082478333441E-2</v>
      </c>
      <c r="R126" s="92">
        <v>121.60599999999998</v>
      </c>
      <c r="S126" s="93">
        <v>60.162999999999982</v>
      </c>
      <c r="T126" s="94">
        <v>113.26700000000005</v>
      </c>
      <c r="U126" s="101">
        <f t="shared" si="73"/>
        <v>0.19496355202120619</v>
      </c>
      <c r="V126" s="102">
        <f t="shared" si="74"/>
        <v>-2.6944802160629222E-2</v>
      </c>
      <c r="W126" s="103">
        <f t="shared" si="90"/>
        <v>-1.3018609972778622E-2</v>
      </c>
      <c r="X126" s="92">
        <v>10.705</v>
      </c>
      <c r="Y126" s="93">
        <v>6.1609999999999996</v>
      </c>
      <c r="Z126" s="94">
        <v>10.053000000000001</v>
      </c>
      <c r="AA126" s="101">
        <f t="shared" si="64"/>
        <v>1.7303968397407762E-2</v>
      </c>
      <c r="AB126" s="102">
        <f t="shared" si="75"/>
        <v>-2.2306674882931754E-3</v>
      </c>
      <c r="AC126" s="103">
        <f t="shared" si="91"/>
        <v>-3.9944725055548677E-3</v>
      </c>
      <c r="AD126" s="92">
        <v>93.941000000000003</v>
      </c>
      <c r="AE126" s="93">
        <v>127.09</v>
      </c>
      <c r="AF126" s="93">
        <v>118.375</v>
      </c>
      <c r="AG126" s="93">
        <f t="shared" si="92"/>
        <v>24.433999999999997</v>
      </c>
      <c r="AH126" s="94">
        <f t="shared" si="93"/>
        <v>-8.7150000000000034</v>
      </c>
      <c r="AI126" s="92">
        <v>0</v>
      </c>
      <c r="AJ126" s="93">
        <v>0</v>
      </c>
      <c r="AK126" s="93">
        <v>0</v>
      </c>
      <c r="AL126" s="93">
        <f t="shared" si="67"/>
        <v>0</v>
      </c>
      <c r="AM126" s="94">
        <f t="shared" si="68"/>
        <v>0</v>
      </c>
      <c r="AN126" s="101">
        <f t="shared" si="65"/>
        <v>0.19765502248299791</v>
      </c>
      <c r="AO126" s="102">
        <f t="shared" si="76"/>
        <v>1.3914533113388888E-2</v>
      </c>
      <c r="AP126" s="103">
        <f t="shared" si="77"/>
        <v>-0.242516173599191</v>
      </c>
      <c r="AQ126" s="101">
        <f t="shared" si="78"/>
        <v>0</v>
      </c>
      <c r="AR126" s="102">
        <f t="shared" si="79"/>
        <v>0</v>
      </c>
      <c r="AS126" s="103">
        <f t="shared" si="69"/>
        <v>0</v>
      </c>
      <c r="AT126" s="101">
        <f t="shared" si="66"/>
        <v>0</v>
      </c>
      <c r="AU126" s="102">
        <f t="shared" si="80"/>
        <v>0</v>
      </c>
      <c r="AV126" s="103">
        <f t="shared" si="94"/>
        <v>0</v>
      </c>
      <c r="AW126" s="92">
        <v>367</v>
      </c>
      <c r="AX126" s="93">
        <v>347</v>
      </c>
      <c r="AY126" s="94">
        <v>420</v>
      </c>
      <c r="AZ126" s="92">
        <v>7.55</v>
      </c>
      <c r="BA126" s="93">
        <v>9</v>
      </c>
      <c r="BB126" s="94">
        <v>8.8800000000000008</v>
      </c>
      <c r="BC126" s="92">
        <v>17.78</v>
      </c>
      <c r="BD126" s="93">
        <v>20</v>
      </c>
      <c r="BE126" s="94">
        <v>19</v>
      </c>
      <c r="BF126" s="92">
        <f t="shared" si="95"/>
        <v>7.8828828828828819</v>
      </c>
      <c r="BG126" s="93">
        <f t="shared" si="96"/>
        <v>-0.21866237098025287</v>
      </c>
      <c r="BH126" s="94">
        <f t="shared" si="97"/>
        <v>-4.9689689689689711</v>
      </c>
      <c r="BI126" s="92">
        <f t="shared" si="98"/>
        <v>3.6842105263157894</v>
      </c>
      <c r="BJ126" s="93">
        <f t="shared" si="99"/>
        <v>0.24401555068774305</v>
      </c>
      <c r="BK126" s="94">
        <f t="shared" si="100"/>
        <v>-2.0991228070175447</v>
      </c>
      <c r="BL126" s="92">
        <v>65</v>
      </c>
      <c r="BM126" s="93">
        <v>65</v>
      </c>
      <c r="BN126" s="94">
        <v>65</v>
      </c>
      <c r="BO126" s="92">
        <v>9188</v>
      </c>
      <c r="BP126" s="93">
        <v>5090</v>
      </c>
      <c r="BQ126" s="94">
        <v>10270</v>
      </c>
      <c r="BR126" s="92">
        <f t="shared" si="81"/>
        <v>56.569133398247324</v>
      </c>
      <c r="BS126" s="93">
        <f t="shared" si="70"/>
        <v>-3.0739880645302122</v>
      </c>
      <c r="BT126" s="94">
        <f t="shared" si="101"/>
        <v>-0.26190785912006476</v>
      </c>
      <c r="BU126" s="92">
        <f t="shared" si="82"/>
        <v>1383.25</v>
      </c>
      <c r="BV126" s="93">
        <f t="shared" si="71"/>
        <v>-109.94073569482293</v>
      </c>
      <c r="BW126" s="94">
        <f t="shared" si="102"/>
        <v>549.61887608069162</v>
      </c>
      <c r="BX126" s="92">
        <f t="shared" si="83"/>
        <v>24.452380952380953</v>
      </c>
      <c r="BY126" s="93">
        <f t="shared" si="84"/>
        <v>-0.58304139094329699</v>
      </c>
      <c r="BZ126" s="94">
        <f t="shared" si="85"/>
        <v>9.783793056127351</v>
      </c>
      <c r="CA126" s="101">
        <f t="shared" si="103"/>
        <v>0.8729281767955801</v>
      </c>
      <c r="CB126" s="102">
        <f t="shared" si="104"/>
        <v>9.1967700807479846E-2</v>
      </c>
      <c r="CC126" s="140">
        <f t="shared" si="105"/>
        <v>2.842706710109999E-3</v>
      </c>
      <c r="CD126" s="251"/>
      <c r="CE126" s="251"/>
      <c r="CF126" s="252"/>
    </row>
    <row r="127" spans="1:84" ht="14.25" customHeight="1" thickBot="1" x14ac:dyDescent="0.25">
      <c r="A127" s="260" t="s">
        <v>183</v>
      </c>
      <c r="B127" s="261" t="s">
        <v>238</v>
      </c>
      <c r="C127" s="116">
        <v>692.93899999999996</v>
      </c>
      <c r="D127" s="116">
        <v>341.14699999999999</v>
      </c>
      <c r="E127" s="120">
        <v>698.89300000000003</v>
      </c>
      <c r="F127" s="148">
        <v>667.48500000000001</v>
      </c>
      <c r="G127" s="116">
        <v>329.24299999999999</v>
      </c>
      <c r="H127" s="121">
        <v>677.85900000000004</v>
      </c>
      <c r="I127" s="156">
        <f t="shared" si="106"/>
        <v>1.0310300519724602</v>
      </c>
      <c r="J127" s="262">
        <f t="shared" si="86"/>
        <v>-7.1041383089691656E-3</v>
      </c>
      <c r="K127" s="157">
        <f t="shared" si="87"/>
        <v>-5.1256142072306776E-3</v>
      </c>
      <c r="L127" s="148">
        <v>512.23800000000006</v>
      </c>
      <c r="M127" s="116">
        <v>249.51599999999999</v>
      </c>
      <c r="N127" s="116">
        <v>529.71799999999996</v>
      </c>
      <c r="O127" s="162">
        <f t="shared" si="107"/>
        <v>0.7814575007486807</v>
      </c>
      <c r="P127" s="263">
        <f t="shared" si="88"/>
        <v>1.4042502658835887E-2</v>
      </c>
      <c r="Q127" s="264">
        <f t="shared" si="89"/>
        <v>2.3609953496347313E-2</v>
      </c>
      <c r="R127" s="148">
        <v>131.11899999999997</v>
      </c>
      <c r="S127" s="120">
        <v>69.756</v>
      </c>
      <c r="T127" s="121">
        <v>126.76400000000008</v>
      </c>
      <c r="U127" s="162">
        <f t="shared" si="73"/>
        <v>0.1870064423427292</v>
      </c>
      <c r="V127" s="188">
        <f t="shared" si="74"/>
        <v>-9.4309307817604382E-3</v>
      </c>
      <c r="W127" s="163">
        <f t="shared" si="90"/>
        <v>-2.4861387800964058E-2</v>
      </c>
      <c r="X127" s="148">
        <v>24.128</v>
      </c>
      <c r="Y127" s="116">
        <v>9.9710000000000001</v>
      </c>
      <c r="Z127" s="149">
        <v>21.376999999999999</v>
      </c>
      <c r="AA127" s="162">
        <f t="shared" si="64"/>
        <v>3.1536056908590133E-2</v>
      </c>
      <c r="AB127" s="188">
        <f t="shared" si="75"/>
        <v>-4.6115718770754627E-3</v>
      </c>
      <c r="AC127" s="163">
        <f t="shared" si="91"/>
        <v>1.2514343046167754E-3</v>
      </c>
      <c r="AD127" s="148">
        <v>31.073</v>
      </c>
      <c r="AE127" s="116">
        <v>108.619</v>
      </c>
      <c r="AF127" s="116">
        <v>106.31399999999999</v>
      </c>
      <c r="AG127" s="116">
        <f t="shared" si="92"/>
        <v>75.240999999999985</v>
      </c>
      <c r="AH127" s="149">
        <f t="shared" si="93"/>
        <v>-2.3050000000000068</v>
      </c>
      <c r="AI127" s="148">
        <v>0</v>
      </c>
      <c r="AJ127" s="116">
        <v>0</v>
      </c>
      <c r="AK127" s="116">
        <v>0</v>
      </c>
      <c r="AL127" s="116">
        <f t="shared" si="67"/>
        <v>0</v>
      </c>
      <c r="AM127" s="149">
        <f t="shared" si="68"/>
        <v>0</v>
      </c>
      <c r="AN127" s="162">
        <f t="shared" si="65"/>
        <v>0.15211770614385892</v>
      </c>
      <c r="AO127" s="188">
        <f t="shared" si="76"/>
        <v>0.10727537514502641</v>
      </c>
      <c r="AP127" s="163">
        <f t="shared" si="77"/>
        <v>-0.1662758309530524</v>
      </c>
      <c r="AQ127" s="162">
        <f t="shared" si="78"/>
        <v>0</v>
      </c>
      <c r="AR127" s="188">
        <f t="shared" si="79"/>
        <v>0</v>
      </c>
      <c r="AS127" s="163">
        <f t="shared" si="69"/>
        <v>0</v>
      </c>
      <c r="AT127" s="162">
        <f t="shared" si="66"/>
        <v>0</v>
      </c>
      <c r="AU127" s="188">
        <f t="shared" si="80"/>
        <v>0</v>
      </c>
      <c r="AV127" s="163">
        <f t="shared" si="94"/>
        <v>0</v>
      </c>
      <c r="AW127" s="148">
        <v>427</v>
      </c>
      <c r="AX127" s="116">
        <v>175</v>
      </c>
      <c r="AY127" s="149">
        <v>373</v>
      </c>
      <c r="AZ127" s="148">
        <v>7</v>
      </c>
      <c r="BA127" s="116">
        <v>6</v>
      </c>
      <c r="BB127" s="149">
        <v>6</v>
      </c>
      <c r="BC127" s="148">
        <v>22</v>
      </c>
      <c r="BD127" s="116">
        <v>23</v>
      </c>
      <c r="BE127" s="149">
        <v>23</v>
      </c>
      <c r="BF127" s="119">
        <f>AY127/BB127/6</f>
        <v>10.361111111111111</v>
      </c>
      <c r="BG127" s="120">
        <f>BF127-AW127/AZ127/6</f>
        <v>0.19444444444444464</v>
      </c>
      <c r="BH127" s="121">
        <f>BF127-AX127/BA127/3</f>
        <v>0.63888888888888751</v>
      </c>
      <c r="BI127" s="119">
        <f t="shared" si="98"/>
        <v>2.7028985507246372</v>
      </c>
      <c r="BJ127" s="120">
        <f t="shared" si="99"/>
        <v>-0.53194993412384761</v>
      </c>
      <c r="BK127" s="121">
        <f t="shared" si="100"/>
        <v>0.16666666666666607</v>
      </c>
      <c r="BL127" s="148">
        <v>80</v>
      </c>
      <c r="BM127" s="116">
        <v>80</v>
      </c>
      <c r="BN127" s="149">
        <v>80</v>
      </c>
      <c r="BO127" s="148">
        <v>11589</v>
      </c>
      <c r="BP127" s="116">
        <v>4782</v>
      </c>
      <c r="BQ127" s="149">
        <v>9790</v>
      </c>
      <c r="BR127" s="148">
        <f t="shared" si="81"/>
        <v>69.239938712972418</v>
      </c>
      <c r="BS127" s="116">
        <f t="shared" si="70"/>
        <v>11.643511066065869</v>
      </c>
      <c r="BT127" s="149">
        <f t="shared" si="101"/>
        <v>0.38945774266710487</v>
      </c>
      <c r="BU127" s="148">
        <f t="shared" si="82"/>
        <v>1817.3163538873994</v>
      </c>
      <c r="BV127" s="116">
        <f t="shared" si="71"/>
        <v>254.11963257592402</v>
      </c>
      <c r="BW127" s="149">
        <f t="shared" si="102"/>
        <v>-64.072217541171995</v>
      </c>
      <c r="BX127" s="148">
        <f t="shared" si="83"/>
        <v>26.246648793565683</v>
      </c>
      <c r="BY127" s="116">
        <f t="shared" si="84"/>
        <v>-0.89386642891675194</v>
      </c>
      <c r="BZ127" s="149">
        <f t="shared" si="85"/>
        <v>-1.0790654921486045</v>
      </c>
      <c r="CA127" s="128">
        <f t="shared" si="103"/>
        <v>0.67610497237569056</v>
      </c>
      <c r="CB127" s="129">
        <f t="shared" si="104"/>
        <v>-0.12424033149171276</v>
      </c>
      <c r="CC127" s="265">
        <f t="shared" si="105"/>
        <v>1.1938305709023878E-2</v>
      </c>
      <c r="CD127" s="251"/>
      <c r="CE127" s="251"/>
      <c r="CF127" s="252"/>
    </row>
    <row r="128" spans="1:84" x14ac:dyDescent="0.2">
      <c r="CE128" s="250"/>
    </row>
    <row r="129" spans="83:83" x14ac:dyDescent="0.2">
      <c r="CE129" s="250"/>
    </row>
  </sheetData>
  <sheetProtection algorithmName="SHA-512" hashValue="/4rWtqF0M8LBe1USuWGF5sJE71galJko8j1XzePYVhHlUfsIqcBf1RQxU2aF4jiN8LtRgRFIiR+1bepbBGfu1Q==" saltValue="1hKr95JaS60rld1jTMc6uQ==" spinCount="100000" sheet="1" objects="1" scenarios="1"/>
  <mergeCells count="27">
    <mergeCell ref="BU1:BW1"/>
    <mergeCell ref="BX1:BZ1"/>
    <mergeCell ref="CA1:CC1"/>
    <mergeCell ref="BC1:BE1"/>
    <mergeCell ref="BF1:BH1"/>
    <mergeCell ref="BI1:BK1"/>
    <mergeCell ref="BL1:BN1"/>
    <mergeCell ref="BO1:BQ1"/>
    <mergeCell ref="BR1:BT1"/>
    <mergeCell ref="AZ1:BB1"/>
    <mergeCell ref="O1:Q1"/>
    <mergeCell ref="R1:T1"/>
    <mergeCell ref="U1:W1"/>
    <mergeCell ref="X1:Z1"/>
    <mergeCell ref="AA1:AC1"/>
    <mergeCell ref="AD1:AH1"/>
    <mergeCell ref="AI1:AM1"/>
    <mergeCell ref="AN1:AP1"/>
    <mergeCell ref="AQ1:AS1"/>
    <mergeCell ref="AT1:AV1"/>
    <mergeCell ref="AW1:AY1"/>
    <mergeCell ref="L1:N1"/>
    <mergeCell ref="A1:A2"/>
    <mergeCell ref="B1:B2"/>
    <mergeCell ref="C1:E1"/>
    <mergeCell ref="F1:H1"/>
    <mergeCell ref="I1:K1"/>
  </mergeCells>
  <pageMargins left="0.19685039370078741" right="0.19685039370078741" top="0.15748031496062992" bottom="0.15748031496062992" header="0.31496062992125984" footer="0.31496062992125984"/>
  <pageSetup paperSize="9" scale="39" fitToWidth="2" fitToHeight="10" orientation="landscape" r:id="rId1"/>
  <colBreaks count="1" manualBreakCount="1">
    <brk id="63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4"/>
  <sheetViews>
    <sheetView showGridLines="0" showZeros="0" zoomScale="75" zoomScaleNormal="75" zoomScaleSheetLayoutView="100" workbookViewId="0">
      <selection activeCell="C8" sqref="C8"/>
    </sheetView>
  </sheetViews>
  <sheetFormatPr defaultRowHeight="12.75" x14ac:dyDescent="0.2"/>
  <cols>
    <col min="1" max="1" width="14.85546875" style="339" customWidth="1"/>
    <col min="2" max="2" width="12.7109375" style="340" hidden="1" customWidth="1"/>
    <col min="3" max="3" width="50.140625" style="341" customWidth="1"/>
    <col min="4" max="13" width="11.5703125" style="342" hidden="1" customWidth="1"/>
    <col min="14" max="15" width="11.7109375" style="343" customWidth="1"/>
    <col min="16" max="17" width="11.7109375" style="344" customWidth="1"/>
    <col min="18" max="19" width="11.7109375" style="343" customWidth="1"/>
    <col min="20" max="27" width="11.7109375" style="344" customWidth="1"/>
    <col min="28" max="16384" width="9.140625" style="286"/>
  </cols>
  <sheetData>
    <row r="1" spans="1:39" ht="28.5" customHeight="1" x14ac:dyDescent="0.2">
      <c r="A1" s="285" t="s">
        <v>250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</row>
    <row r="2" spans="1:39" ht="100.5" customHeight="1" thickBot="1" x14ac:dyDescent="0.25">
      <c r="A2" s="287" t="s">
        <v>251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</row>
    <row r="3" spans="1:39" s="296" customFormat="1" ht="35.25" customHeight="1" x14ac:dyDescent="0.2">
      <c r="A3" s="359" t="s">
        <v>88</v>
      </c>
      <c r="B3" s="288" t="s">
        <v>252</v>
      </c>
      <c r="C3" s="289" t="s">
        <v>1003</v>
      </c>
      <c r="D3" s="290" t="s">
        <v>253</v>
      </c>
      <c r="E3" s="291"/>
      <c r="F3" s="291"/>
      <c r="G3" s="292"/>
      <c r="H3" s="290" t="s">
        <v>254</v>
      </c>
      <c r="I3" s="291"/>
      <c r="J3" s="291"/>
      <c r="K3" s="291"/>
      <c r="L3" s="291"/>
      <c r="M3" s="292"/>
      <c r="N3" s="293" t="s">
        <v>255</v>
      </c>
      <c r="O3" s="294"/>
      <c r="P3" s="294"/>
      <c r="Q3" s="294"/>
      <c r="R3" s="294"/>
      <c r="S3" s="295"/>
      <c r="T3" s="293" t="s">
        <v>247</v>
      </c>
      <c r="U3" s="294"/>
      <c r="V3" s="294"/>
      <c r="W3" s="295"/>
      <c r="X3" s="293" t="s">
        <v>248</v>
      </c>
      <c r="Y3" s="294"/>
      <c r="Z3" s="294"/>
      <c r="AA3" s="295"/>
      <c r="AB3" s="286"/>
      <c r="AC3" s="286"/>
      <c r="AD3" s="286"/>
      <c r="AE3" s="286"/>
    </row>
    <row r="4" spans="1:39" s="296" customFormat="1" ht="55.5" customHeight="1" x14ac:dyDescent="0.2">
      <c r="A4" s="360"/>
      <c r="B4" s="297"/>
      <c r="C4" s="298"/>
      <c r="D4" s="299" t="s">
        <v>256</v>
      </c>
      <c r="E4" s="300" t="s">
        <v>257</v>
      </c>
      <c r="F4" s="300" t="s">
        <v>258</v>
      </c>
      <c r="G4" s="301" t="s">
        <v>259</v>
      </c>
      <c r="H4" s="299" t="s">
        <v>256</v>
      </c>
      <c r="I4" s="300" t="s">
        <v>257</v>
      </c>
      <c r="J4" s="300" t="s">
        <v>260</v>
      </c>
      <c r="K4" s="300" t="s">
        <v>261</v>
      </c>
      <c r="L4" s="300" t="s">
        <v>258</v>
      </c>
      <c r="M4" s="301" t="s">
        <v>259</v>
      </c>
      <c r="N4" s="302" t="s">
        <v>256</v>
      </c>
      <c r="O4" s="303" t="s">
        <v>262</v>
      </c>
      <c r="P4" s="303" t="s">
        <v>1004</v>
      </c>
      <c r="Q4" s="303" t="s">
        <v>263</v>
      </c>
      <c r="R4" s="303" t="s">
        <v>264</v>
      </c>
      <c r="S4" s="304" t="s">
        <v>265</v>
      </c>
      <c r="T4" s="302" t="s">
        <v>256</v>
      </c>
      <c r="U4" s="303" t="s">
        <v>262</v>
      </c>
      <c r="V4" s="303" t="s">
        <v>264</v>
      </c>
      <c r="W4" s="304" t="s">
        <v>265</v>
      </c>
      <c r="X4" s="302" t="s">
        <v>256</v>
      </c>
      <c r="Y4" s="303" t="s">
        <v>262</v>
      </c>
      <c r="Z4" s="303" t="s">
        <v>264</v>
      </c>
      <c r="AA4" s="304" t="s">
        <v>265</v>
      </c>
    </row>
    <row r="5" spans="1:39" s="296" customFormat="1" ht="44.25" customHeight="1" thickBot="1" x14ac:dyDescent="0.25">
      <c r="A5" s="361"/>
      <c r="B5" s="305"/>
      <c r="C5" s="306"/>
      <c r="D5" s="307"/>
      <c r="E5" s="308"/>
      <c r="F5" s="308"/>
      <c r="G5" s="309"/>
      <c r="H5" s="307"/>
      <c r="I5" s="308"/>
      <c r="J5" s="308"/>
      <c r="K5" s="308"/>
      <c r="L5" s="308"/>
      <c r="M5" s="309"/>
      <c r="N5" s="310"/>
      <c r="O5" s="311"/>
      <c r="P5" s="311"/>
      <c r="Q5" s="311"/>
      <c r="R5" s="311"/>
      <c r="S5" s="312"/>
      <c r="T5" s="310"/>
      <c r="U5" s="311"/>
      <c r="V5" s="311"/>
      <c r="W5" s="312"/>
      <c r="X5" s="310"/>
      <c r="Y5" s="311"/>
      <c r="Z5" s="311"/>
      <c r="AA5" s="312"/>
    </row>
    <row r="6" spans="1:39" s="321" customFormat="1" ht="30" customHeight="1" thickBot="1" x14ac:dyDescent="0.25">
      <c r="A6" s="313"/>
      <c r="B6" s="314"/>
      <c r="C6" s="314" t="s">
        <v>266</v>
      </c>
      <c r="D6" s="315">
        <f>SUBTOTAL(9,D7:D384)</f>
        <v>366213.5</v>
      </c>
      <c r="E6" s="316">
        <f>SUBTOTAL(9,E7:E384)</f>
        <v>493206854.75999993</v>
      </c>
      <c r="F6" s="316">
        <f>SUBTOTAL(9,F7:F384)</f>
        <v>6754748.1499999976</v>
      </c>
      <c r="G6" s="317">
        <f>SUBTOTAL(9,G7:G384)</f>
        <v>152742459.75000006</v>
      </c>
      <c r="H6" s="315">
        <f>SUBTOTAL(9,H7:H384)</f>
        <v>376958</v>
      </c>
      <c r="I6" s="316">
        <f>SUBTOTAL(9,I7:I384)</f>
        <v>518696174.9200002</v>
      </c>
      <c r="J6" s="316">
        <f>SUBTOTAL(9,J7:J384)</f>
        <v>482592945.64000028</v>
      </c>
      <c r="K6" s="316">
        <f>SUBTOTAL(9,K7:K384)</f>
        <v>36103229.280000001</v>
      </c>
      <c r="L6" s="316">
        <f>SUBTOTAL(9,L7:L384)</f>
        <v>5055823.24</v>
      </c>
      <c r="M6" s="316">
        <f>SUBTOTAL(9,M7:M384)</f>
        <v>163558286.44</v>
      </c>
      <c r="N6" s="318">
        <f>SUBTOTAL(9,N7:N384)</f>
        <v>445623</v>
      </c>
      <c r="O6" s="319">
        <f>SUBTOTAL(9,O7:O384)</f>
        <v>632775852.72999978</v>
      </c>
      <c r="P6" s="319">
        <f>SUBTOTAL(9,P7:P384)</f>
        <v>579218474.29999983</v>
      </c>
      <c r="Q6" s="319">
        <f>SUBTOTAL(9,Q7:Q384)</f>
        <v>53557378.43</v>
      </c>
      <c r="R6" s="319">
        <f>SUBTOTAL(9,R7:R384)</f>
        <v>9375818.3500000015</v>
      </c>
      <c r="S6" s="320">
        <f>SUBTOTAL(9,S7:S384)</f>
        <v>171513359.76999995</v>
      </c>
      <c r="T6" s="318">
        <f>SUBTOTAL(9,T7:T384)</f>
        <v>79409.5</v>
      </c>
      <c r="U6" s="319">
        <f>SUBTOTAL(9,U7:U384)</f>
        <v>139568997.97000006</v>
      </c>
      <c r="V6" s="319">
        <f>SUBTOTAL(9,V7:V384)</f>
        <v>2621070.1999999993</v>
      </c>
      <c r="W6" s="320">
        <f>SUBTOTAL(9,W7:W384)</f>
        <v>18770900.019999996</v>
      </c>
      <c r="X6" s="318">
        <f>SUBTOTAL(9,X7:X384)</f>
        <v>68665</v>
      </c>
      <c r="Y6" s="319">
        <f>SUBTOTAL(9,Y7:Y384)</f>
        <v>114079677.80999999</v>
      </c>
      <c r="Z6" s="319">
        <f>SUBTOTAL(9,Z7:Z384)</f>
        <v>4319995.1099999994</v>
      </c>
      <c r="AA6" s="320">
        <f>SUBTOTAL(9,AA7:AA384)</f>
        <v>7955073.3300000094</v>
      </c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</row>
    <row r="7" spans="1:39" s="329" customFormat="1" ht="13.5" customHeight="1" x14ac:dyDescent="0.2">
      <c r="A7" s="322" t="s">
        <v>91</v>
      </c>
      <c r="B7" s="323" t="s">
        <v>267</v>
      </c>
      <c r="C7" s="324" t="s">
        <v>268</v>
      </c>
      <c r="D7" s="325">
        <v>0</v>
      </c>
      <c r="E7" s="326">
        <v>31992</v>
      </c>
      <c r="F7" s="326">
        <v>0</v>
      </c>
      <c r="G7" s="327">
        <v>0</v>
      </c>
      <c r="H7" s="325">
        <v>0</v>
      </c>
      <c r="I7" s="326">
        <v>27830</v>
      </c>
      <c r="J7" s="326">
        <v>27830</v>
      </c>
      <c r="K7" s="326">
        <v>0</v>
      </c>
      <c r="L7" s="326">
        <v>0</v>
      </c>
      <c r="M7" s="327">
        <v>0</v>
      </c>
      <c r="N7" s="345">
        <v>0</v>
      </c>
      <c r="O7" s="346">
        <v>30422</v>
      </c>
      <c r="P7" s="346">
        <v>30422</v>
      </c>
      <c r="Q7" s="346">
        <v>0</v>
      </c>
      <c r="R7" s="346">
        <v>0</v>
      </c>
      <c r="S7" s="347">
        <v>0</v>
      </c>
      <c r="T7" s="345">
        <f>N7-D7</f>
        <v>0</v>
      </c>
      <c r="U7" s="346">
        <f t="shared" ref="U7:U65" si="0">O7-E7</f>
        <v>-1570</v>
      </c>
      <c r="V7" s="346">
        <f t="shared" ref="V7:W65" si="1">R7-F7</f>
        <v>0</v>
      </c>
      <c r="W7" s="347">
        <f t="shared" si="1"/>
        <v>0</v>
      </c>
      <c r="X7" s="345">
        <f>N7-H7</f>
        <v>0</v>
      </c>
      <c r="Y7" s="346">
        <f t="shared" ref="Y7:Y53" si="2">O7-I7</f>
        <v>2592</v>
      </c>
      <c r="Z7" s="346">
        <f t="shared" ref="Z7:AA65" si="3">R7-L7</f>
        <v>0</v>
      </c>
      <c r="AA7" s="347">
        <f t="shared" si="3"/>
        <v>0</v>
      </c>
      <c r="AB7" s="328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</row>
    <row r="8" spans="1:39" s="329" customFormat="1" ht="13.5" customHeight="1" x14ac:dyDescent="0.2">
      <c r="A8" s="322" t="s">
        <v>91</v>
      </c>
      <c r="B8" s="323" t="s">
        <v>269</v>
      </c>
      <c r="C8" s="323" t="s">
        <v>270</v>
      </c>
      <c r="D8" s="330">
        <v>0</v>
      </c>
      <c r="E8" s="331">
        <v>32142</v>
      </c>
      <c r="F8" s="331">
        <v>0</v>
      </c>
      <c r="G8" s="332">
        <v>0</v>
      </c>
      <c r="H8" s="330">
        <v>0</v>
      </c>
      <c r="I8" s="331">
        <v>15471</v>
      </c>
      <c r="J8" s="331">
        <v>15471</v>
      </c>
      <c r="K8" s="331">
        <v>0</v>
      </c>
      <c r="L8" s="331">
        <v>0</v>
      </c>
      <c r="M8" s="332">
        <v>0</v>
      </c>
      <c r="N8" s="348">
        <v>0</v>
      </c>
      <c r="O8" s="349">
        <v>38404</v>
      </c>
      <c r="P8" s="349">
        <v>38404</v>
      </c>
      <c r="Q8" s="349">
        <v>0</v>
      </c>
      <c r="R8" s="349">
        <v>0</v>
      </c>
      <c r="S8" s="350">
        <v>0</v>
      </c>
      <c r="T8" s="348">
        <f t="shared" ref="T8:U66" si="4">N8-D8</f>
        <v>0</v>
      </c>
      <c r="U8" s="349">
        <f t="shared" si="0"/>
        <v>6262</v>
      </c>
      <c r="V8" s="349">
        <f t="shared" si="1"/>
        <v>0</v>
      </c>
      <c r="W8" s="350">
        <f t="shared" si="1"/>
        <v>0</v>
      </c>
      <c r="X8" s="348">
        <f t="shared" ref="X8:Y66" si="5">N8-H8</f>
        <v>0</v>
      </c>
      <c r="Y8" s="349">
        <f t="shared" si="2"/>
        <v>22933</v>
      </c>
      <c r="Z8" s="349">
        <f t="shared" si="3"/>
        <v>0</v>
      </c>
      <c r="AA8" s="350">
        <f t="shared" si="3"/>
        <v>0</v>
      </c>
      <c r="AB8" s="328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</row>
    <row r="9" spans="1:39" s="329" customFormat="1" ht="13.5" customHeight="1" x14ac:dyDescent="0.2">
      <c r="A9" s="322" t="s">
        <v>91</v>
      </c>
      <c r="B9" s="323" t="s">
        <v>271</v>
      </c>
      <c r="C9" s="323" t="s">
        <v>272</v>
      </c>
      <c r="D9" s="330">
        <v>2167</v>
      </c>
      <c r="E9" s="331">
        <v>2644435.7999999998</v>
      </c>
      <c r="F9" s="331">
        <v>7178</v>
      </c>
      <c r="G9" s="332">
        <v>0</v>
      </c>
      <c r="H9" s="330">
        <v>1936</v>
      </c>
      <c r="I9" s="331">
        <v>2449359.2000000002</v>
      </c>
      <c r="J9" s="331">
        <v>2232039.2000000002</v>
      </c>
      <c r="K9" s="331">
        <v>217320</v>
      </c>
      <c r="L9" s="331">
        <v>0</v>
      </c>
      <c r="M9" s="332">
        <v>0</v>
      </c>
      <c r="N9" s="348">
        <v>2369</v>
      </c>
      <c r="O9" s="349">
        <v>3192860.24</v>
      </c>
      <c r="P9" s="349">
        <v>2857940.24</v>
      </c>
      <c r="Q9" s="349">
        <v>334920</v>
      </c>
      <c r="R9" s="349">
        <v>11403</v>
      </c>
      <c r="S9" s="350">
        <v>0</v>
      </c>
      <c r="T9" s="348">
        <f t="shared" si="4"/>
        <v>202</v>
      </c>
      <c r="U9" s="349">
        <f t="shared" si="0"/>
        <v>548424.44000000041</v>
      </c>
      <c r="V9" s="349">
        <f t="shared" si="1"/>
        <v>4225</v>
      </c>
      <c r="W9" s="350">
        <f t="shared" si="1"/>
        <v>0</v>
      </c>
      <c r="X9" s="348">
        <f t="shared" si="5"/>
        <v>433</v>
      </c>
      <c r="Y9" s="349">
        <f t="shared" si="2"/>
        <v>743501.04</v>
      </c>
      <c r="Z9" s="349">
        <f t="shared" si="3"/>
        <v>11403</v>
      </c>
      <c r="AA9" s="350">
        <f t="shared" si="3"/>
        <v>0</v>
      </c>
      <c r="AB9" s="328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</row>
    <row r="10" spans="1:39" s="329" customFormat="1" ht="13.5" customHeight="1" x14ac:dyDescent="0.2">
      <c r="A10" s="322" t="s">
        <v>91</v>
      </c>
      <c r="B10" s="323" t="s">
        <v>273</v>
      </c>
      <c r="C10" s="323" t="s">
        <v>274</v>
      </c>
      <c r="D10" s="330">
        <v>1988</v>
      </c>
      <c r="E10" s="331">
        <v>2775491.6</v>
      </c>
      <c r="F10" s="331">
        <v>31497.200000000001</v>
      </c>
      <c r="G10" s="332">
        <v>0</v>
      </c>
      <c r="H10" s="330">
        <v>2447</v>
      </c>
      <c r="I10" s="331">
        <v>2721246.7299999995</v>
      </c>
      <c r="J10" s="331">
        <v>2565126.7299999995</v>
      </c>
      <c r="K10" s="331">
        <v>156120</v>
      </c>
      <c r="L10" s="331">
        <v>12622</v>
      </c>
      <c r="M10" s="332">
        <v>0</v>
      </c>
      <c r="N10" s="348">
        <v>2734</v>
      </c>
      <c r="O10" s="349">
        <v>3618596.3</v>
      </c>
      <c r="P10" s="349">
        <v>3385196.3</v>
      </c>
      <c r="Q10" s="349">
        <v>233400</v>
      </c>
      <c r="R10" s="349">
        <v>29524</v>
      </c>
      <c r="S10" s="350">
        <v>0</v>
      </c>
      <c r="T10" s="348">
        <f t="shared" si="4"/>
        <v>746</v>
      </c>
      <c r="U10" s="349">
        <f t="shared" si="0"/>
        <v>843104.69999999972</v>
      </c>
      <c r="V10" s="349">
        <f t="shared" si="1"/>
        <v>-1973.2000000000007</v>
      </c>
      <c r="W10" s="350">
        <f t="shared" si="1"/>
        <v>0</v>
      </c>
      <c r="X10" s="348">
        <f t="shared" si="5"/>
        <v>287</v>
      </c>
      <c r="Y10" s="349">
        <f t="shared" si="2"/>
        <v>897349.5700000003</v>
      </c>
      <c r="Z10" s="349">
        <f t="shared" si="3"/>
        <v>16902</v>
      </c>
      <c r="AA10" s="350">
        <f t="shared" si="3"/>
        <v>0</v>
      </c>
      <c r="AB10" s="328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</row>
    <row r="11" spans="1:39" s="329" customFormat="1" ht="13.5" customHeight="1" x14ac:dyDescent="0.2">
      <c r="A11" s="322" t="s">
        <v>91</v>
      </c>
      <c r="B11" s="323" t="s">
        <v>275</v>
      </c>
      <c r="C11" s="323" t="s">
        <v>276</v>
      </c>
      <c r="D11" s="330">
        <v>707</v>
      </c>
      <c r="E11" s="331">
        <v>672341</v>
      </c>
      <c r="F11" s="331">
        <v>0</v>
      </c>
      <c r="G11" s="332">
        <v>1305532.1300000001</v>
      </c>
      <c r="H11" s="330">
        <v>814</v>
      </c>
      <c r="I11" s="331">
        <v>731502.99999999988</v>
      </c>
      <c r="J11" s="331">
        <v>657342.99999999988</v>
      </c>
      <c r="K11" s="331">
        <v>74160</v>
      </c>
      <c r="L11" s="331">
        <v>0</v>
      </c>
      <c r="M11" s="332">
        <v>1041646.9799999999</v>
      </c>
      <c r="N11" s="348">
        <v>839</v>
      </c>
      <c r="O11" s="349">
        <v>949381.09999999986</v>
      </c>
      <c r="P11" s="349">
        <v>835141.09999999986</v>
      </c>
      <c r="Q11" s="349">
        <v>114240</v>
      </c>
      <c r="R11" s="349">
        <v>0</v>
      </c>
      <c r="S11" s="350">
        <v>1231459.49</v>
      </c>
      <c r="T11" s="348">
        <f t="shared" si="4"/>
        <v>132</v>
      </c>
      <c r="U11" s="349">
        <f t="shared" si="0"/>
        <v>277040.09999999986</v>
      </c>
      <c r="V11" s="349">
        <f t="shared" si="1"/>
        <v>0</v>
      </c>
      <c r="W11" s="350">
        <f t="shared" si="1"/>
        <v>-74072.64000000013</v>
      </c>
      <c r="X11" s="348">
        <f t="shared" si="5"/>
        <v>25</v>
      </c>
      <c r="Y11" s="349">
        <f t="shared" si="2"/>
        <v>217878.09999999998</v>
      </c>
      <c r="Z11" s="349">
        <f t="shared" si="3"/>
        <v>0</v>
      </c>
      <c r="AA11" s="350">
        <f t="shared" si="3"/>
        <v>189812.51000000013</v>
      </c>
      <c r="AB11" s="328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</row>
    <row r="12" spans="1:39" s="329" customFormat="1" ht="13.5" customHeight="1" x14ac:dyDescent="0.2">
      <c r="A12" s="322" t="s">
        <v>91</v>
      </c>
      <c r="B12" s="323" t="s">
        <v>277</v>
      </c>
      <c r="C12" s="323" t="s">
        <v>278</v>
      </c>
      <c r="D12" s="330">
        <v>352</v>
      </c>
      <c r="E12" s="331">
        <v>287163</v>
      </c>
      <c r="F12" s="331">
        <v>0</v>
      </c>
      <c r="G12" s="332">
        <v>0</v>
      </c>
      <c r="H12" s="330">
        <v>264</v>
      </c>
      <c r="I12" s="331">
        <v>243757.2</v>
      </c>
      <c r="J12" s="331">
        <v>225997.2</v>
      </c>
      <c r="K12" s="331">
        <v>17760</v>
      </c>
      <c r="L12" s="331">
        <v>0</v>
      </c>
      <c r="M12" s="332">
        <v>0</v>
      </c>
      <c r="N12" s="348">
        <v>284</v>
      </c>
      <c r="O12" s="349">
        <v>305274.2</v>
      </c>
      <c r="P12" s="349">
        <v>278394.2</v>
      </c>
      <c r="Q12" s="349">
        <v>26880</v>
      </c>
      <c r="R12" s="349">
        <v>0</v>
      </c>
      <c r="S12" s="350">
        <v>0</v>
      </c>
      <c r="T12" s="348">
        <f t="shared" si="4"/>
        <v>-68</v>
      </c>
      <c r="U12" s="349">
        <f t="shared" si="0"/>
        <v>18111.200000000012</v>
      </c>
      <c r="V12" s="349">
        <f t="shared" si="1"/>
        <v>0</v>
      </c>
      <c r="W12" s="350">
        <f t="shared" si="1"/>
        <v>0</v>
      </c>
      <c r="X12" s="348">
        <f t="shared" si="5"/>
        <v>20</v>
      </c>
      <c r="Y12" s="349">
        <f t="shared" si="2"/>
        <v>61517</v>
      </c>
      <c r="Z12" s="349">
        <f t="shared" si="3"/>
        <v>0</v>
      </c>
      <c r="AA12" s="350">
        <f t="shared" si="3"/>
        <v>0</v>
      </c>
      <c r="AB12" s="328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</row>
    <row r="13" spans="1:39" s="329" customFormat="1" ht="13.5" customHeight="1" x14ac:dyDescent="0.2">
      <c r="A13" s="322" t="s">
        <v>91</v>
      </c>
      <c r="B13" s="323" t="s">
        <v>279</v>
      </c>
      <c r="C13" s="323" t="s">
        <v>280</v>
      </c>
      <c r="D13" s="330">
        <v>0</v>
      </c>
      <c r="E13" s="331">
        <v>39500</v>
      </c>
      <c r="F13" s="331">
        <v>0</v>
      </c>
      <c r="G13" s="332">
        <v>0</v>
      </c>
      <c r="H13" s="330">
        <v>0</v>
      </c>
      <c r="I13" s="331">
        <v>32253</v>
      </c>
      <c r="J13" s="331">
        <v>32253</v>
      </c>
      <c r="K13" s="331">
        <v>0</v>
      </c>
      <c r="L13" s="331">
        <v>0</v>
      </c>
      <c r="M13" s="332">
        <v>0</v>
      </c>
      <c r="N13" s="348">
        <v>0</v>
      </c>
      <c r="O13" s="349">
        <v>40750</v>
      </c>
      <c r="P13" s="349">
        <v>40750</v>
      </c>
      <c r="Q13" s="349">
        <v>0</v>
      </c>
      <c r="R13" s="349">
        <v>0</v>
      </c>
      <c r="S13" s="350">
        <v>0</v>
      </c>
      <c r="T13" s="348">
        <f t="shared" si="4"/>
        <v>0</v>
      </c>
      <c r="U13" s="349">
        <f t="shared" si="0"/>
        <v>1250</v>
      </c>
      <c r="V13" s="349">
        <f t="shared" si="1"/>
        <v>0</v>
      </c>
      <c r="W13" s="350">
        <f t="shared" si="1"/>
        <v>0</v>
      </c>
      <c r="X13" s="348">
        <f t="shared" si="5"/>
        <v>0</v>
      </c>
      <c r="Y13" s="349">
        <f t="shared" si="2"/>
        <v>8497</v>
      </c>
      <c r="Z13" s="349">
        <f t="shared" si="3"/>
        <v>0</v>
      </c>
      <c r="AA13" s="350">
        <f t="shared" si="3"/>
        <v>0</v>
      </c>
      <c r="AB13" s="328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</row>
    <row r="14" spans="1:39" s="329" customFormat="1" ht="13.5" customHeight="1" x14ac:dyDescent="0.2">
      <c r="A14" s="322" t="s">
        <v>91</v>
      </c>
      <c r="B14" s="323" t="s">
        <v>281</v>
      </c>
      <c r="C14" s="323" t="s">
        <v>282</v>
      </c>
      <c r="D14" s="330">
        <v>997</v>
      </c>
      <c r="E14" s="331">
        <v>1179272.8</v>
      </c>
      <c r="F14" s="331">
        <v>0</v>
      </c>
      <c r="G14" s="332">
        <v>0</v>
      </c>
      <c r="H14" s="330">
        <v>1206</v>
      </c>
      <c r="I14" s="331">
        <v>1178806.5999999999</v>
      </c>
      <c r="J14" s="331">
        <v>1045006.5999999999</v>
      </c>
      <c r="K14" s="331">
        <v>133800</v>
      </c>
      <c r="L14" s="331">
        <v>0</v>
      </c>
      <c r="M14" s="332">
        <v>0</v>
      </c>
      <c r="N14" s="348">
        <v>1528</v>
      </c>
      <c r="O14" s="349">
        <v>2054575.9000000001</v>
      </c>
      <c r="P14" s="349">
        <v>1843735.9000000001</v>
      </c>
      <c r="Q14" s="349">
        <v>210840</v>
      </c>
      <c r="R14" s="349">
        <v>0</v>
      </c>
      <c r="S14" s="350">
        <v>0</v>
      </c>
      <c r="T14" s="348">
        <f t="shared" si="4"/>
        <v>531</v>
      </c>
      <c r="U14" s="349">
        <f t="shared" si="0"/>
        <v>875303.10000000009</v>
      </c>
      <c r="V14" s="349">
        <f t="shared" si="1"/>
        <v>0</v>
      </c>
      <c r="W14" s="350">
        <f t="shared" si="1"/>
        <v>0</v>
      </c>
      <c r="X14" s="348">
        <f t="shared" si="5"/>
        <v>322</v>
      </c>
      <c r="Y14" s="349">
        <f t="shared" si="2"/>
        <v>875769.30000000028</v>
      </c>
      <c r="Z14" s="349">
        <f t="shared" si="3"/>
        <v>0</v>
      </c>
      <c r="AA14" s="350">
        <f t="shared" si="3"/>
        <v>0</v>
      </c>
      <c r="AB14" s="328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</row>
    <row r="15" spans="1:39" s="329" customFormat="1" ht="13.5" customHeight="1" x14ac:dyDescent="0.2">
      <c r="A15" s="322" t="s">
        <v>91</v>
      </c>
      <c r="B15" s="323" t="s">
        <v>283</v>
      </c>
      <c r="C15" s="323" t="s">
        <v>284</v>
      </c>
      <c r="D15" s="330">
        <v>139</v>
      </c>
      <c r="E15" s="331">
        <v>136107</v>
      </c>
      <c r="F15" s="331">
        <v>0</v>
      </c>
      <c r="G15" s="332">
        <v>0</v>
      </c>
      <c r="H15" s="330">
        <v>184</v>
      </c>
      <c r="I15" s="331">
        <v>132144.4</v>
      </c>
      <c r="J15" s="331">
        <v>117744.4</v>
      </c>
      <c r="K15" s="331">
        <v>14400</v>
      </c>
      <c r="L15" s="331">
        <v>0</v>
      </c>
      <c r="M15" s="332">
        <v>0</v>
      </c>
      <c r="N15" s="348">
        <v>619</v>
      </c>
      <c r="O15" s="349">
        <v>267000.40000000002</v>
      </c>
      <c r="P15" s="349">
        <v>242400.4</v>
      </c>
      <c r="Q15" s="349">
        <v>24600</v>
      </c>
      <c r="R15" s="349">
        <v>0</v>
      </c>
      <c r="S15" s="350">
        <v>0</v>
      </c>
      <c r="T15" s="348">
        <f t="shared" si="4"/>
        <v>480</v>
      </c>
      <c r="U15" s="349">
        <f t="shared" si="0"/>
        <v>130893.40000000002</v>
      </c>
      <c r="V15" s="349">
        <f t="shared" si="1"/>
        <v>0</v>
      </c>
      <c r="W15" s="350">
        <f t="shared" si="1"/>
        <v>0</v>
      </c>
      <c r="X15" s="348">
        <f t="shared" si="5"/>
        <v>435</v>
      </c>
      <c r="Y15" s="349">
        <f t="shared" si="2"/>
        <v>134856.00000000003</v>
      </c>
      <c r="Z15" s="349">
        <f t="shared" si="3"/>
        <v>0</v>
      </c>
      <c r="AA15" s="350">
        <f t="shared" si="3"/>
        <v>0</v>
      </c>
      <c r="AB15" s="328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</row>
    <row r="16" spans="1:39" s="329" customFormat="1" ht="13.5" customHeight="1" x14ac:dyDescent="0.2">
      <c r="A16" s="322" t="s">
        <v>91</v>
      </c>
      <c r="B16" s="323" t="s">
        <v>285</v>
      </c>
      <c r="C16" s="323" t="s">
        <v>286</v>
      </c>
      <c r="D16" s="330">
        <v>397</v>
      </c>
      <c r="E16" s="331">
        <v>226590</v>
      </c>
      <c r="F16" s="331">
        <v>0</v>
      </c>
      <c r="G16" s="332">
        <v>0</v>
      </c>
      <c r="H16" s="330">
        <v>752</v>
      </c>
      <c r="I16" s="331">
        <v>199828.4</v>
      </c>
      <c r="J16" s="331">
        <v>190468.4</v>
      </c>
      <c r="K16" s="331">
        <v>9360</v>
      </c>
      <c r="L16" s="331">
        <v>0</v>
      </c>
      <c r="M16" s="332">
        <v>0</v>
      </c>
      <c r="N16" s="348">
        <v>894</v>
      </c>
      <c r="O16" s="349">
        <v>344559</v>
      </c>
      <c r="P16" s="349">
        <v>330519</v>
      </c>
      <c r="Q16" s="349">
        <v>14040</v>
      </c>
      <c r="R16" s="349">
        <v>0</v>
      </c>
      <c r="S16" s="350">
        <v>0</v>
      </c>
      <c r="T16" s="348">
        <f t="shared" si="4"/>
        <v>497</v>
      </c>
      <c r="U16" s="349">
        <f t="shared" si="0"/>
        <v>117969</v>
      </c>
      <c r="V16" s="349">
        <f t="shared" si="1"/>
        <v>0</v>
      </c>
      <c r="W16" s="350">
        <f t="shared" si="1"/>
        <v>0</v>
      </c>
      <c r="X16" s="348">
        <f t="shared" si="5"/>
        <v>142</v>
      </c>
      <c r="Y16" s="349">
        <f t="shared" si="2"/>
        <v>144730.6</v>
      </c>
      <c r="Z16" s="349">
        <f t="shared" si="3"/>
        <v>0</v>
      </c>
      <c r="AA16" s="350">
        <f t="shared" si="3"/>
        <v>0</v>
      </c>
      <c r="AB16" s="328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</row>
    <row r="17" spans="1:39" s="329" customFormat="1" ht="13.5" customHeight="1" x14ac:dyDescent="0.2">
      <c r="A17" s="322" t="s">
        <v>91</v>
      </c>
      <c r="B17" s="323" t="s">
        <v>287</v>
      </c>
      <c r="C17" s="323" t="s">
        <v>93</v>
      </c>
      <c r="D17" s="330">
        <v>1288</v>
      </c>
      <c r="E17" s="331">
        <v>1069969.8</v>
      </c>
      <c r="F17" s="331">
        <v>0</v>
      </c>
      <c r="G17" s="332">
        <v>0</v>
      </c>
      <c r="H17" s="330">
        <v>1295</v>
      </c>
      <c r="I17" s="331">
        <v>1090725.28</v>
      </c>
      <c r="J17" s="331">
        <v>981765.28</v>
      </c>
      <c r="K17" s="331">
        <v>108960</v>
      </c>
      <c r="L17" s="331">
        <v>0</v>
      </c>
      <c r="M17" s="332">
        <v>0</v>
      </c>
      <c r="N17" s="348">
        <v>1420</v>
      </c>
      <c r="O17" s="349">
        <v>1514656.2200000002</v>
      </c>
      <c r="P17" s="349">
        <v>1354096.2200000002</v>
      </c>
      <c r="Q17" s="349">
        <v>160560</v>
      </c>
      <c r="R17" s="349">
        <v>0</v>
      </c>
      <c r="S17" s="350">
        <v>0</v>
      </c>
      <c r="T17" s="348">
        <f t="shared" si="4"/>
        <v>132</v>
      </c>
      <c r="U17" s="349">
        <f t="shared" si="0"/>
        <v>444686.42000000016</v>
      </c>
      <c r="V17" s="349">
        <f t="shared" si="1"/>
        <v>0</v>
      </c>
      <c r="W17" s="350">
        <f t="shared" si="1"/>
        <v>0</v>
      </c>
      <c r="X17" s="348">
        <f t="shared" si="5"/>
        <v>125</v>
      </c>
      <c r="Y17" s="349">
        <f t="shared" si="2"/>
        <v>423930.94000000018</v>
      </c>
      <c r="Z17" s="349">
        <f t="shared" si="3"/>
        <v>0</v>
      </c>
      <c r="AA17" s="350">
        <f t="shared" si="3"/>
        <v>0</v>
      </c>
      <c r="AB17" s="328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</row>
    <row r="18" spans="1:39" s="329" customFormat="1" ht="13.5" customHeight="1" x14ac:dyDescent="0.2">
      <c r="A18" s="322" t="s">
        <v>91</v>
      </c>
      <c r="B18" s="323" t="s">
        <v>288</v>
      </c>
      <c r="C18" s="323" t="s">
        <v>289</v>
      </c>
      <c r="D18" s="330">
        <v>2501</v>
      </c>
      <c r="E18" s="331">
        <v>2960275</v>
      </c>
      <c r="F18" s="331">
        <v>0</v>
      </c>
      <c r="G18" s="332">
        <v>0</v>
      </c>
      <c r="H18" s="330">
        <v>2317</v>
      </c>
      <c r="I18" s="331">
        <v>2558659.3200000003</v>
      </c>
      <c r="J18" s="331">
        <v>2330059.3200000003</v>
      </c>
      <c r="K18" s="331">
        <v>228600</v>
      </c>
      <c r="L18" s="331">
        <v>0</v>
      </c>
      <c r="M18" s="332">
        <v>0</v>
      </c>
      <c r="N18" s="348">
        <v>2794</v>
      </c>
      <c r="O18" s="349">
        <v>3580774.5999999996</v>
      </c>
      <c r="P18" s="349">
        <v>3237574.5999999996</v>
      </c>
      <c r="Q18" s="349">
        <v>343200</v>
      </c>
      <c r="R18" s="349">
        <v>0</v>
      </c>
      <c r="S18" s="350">
        <v>0</v>
      </c>
      <c r="T18" s="348">
        <f t="shared" si="4"/>
        <v>293</v>
      </c>
      <c r="U18" s="349">
        <f t="shared" si="0"/>
        <v>620499.59999999963</v>
      </c>
      <c r="V18" s="349">
        <f t="shared" si="1"/>
        <v>0</v>
      </c>
      <c r="W18" s="350">
        <f t="shared" si="1"/>
        <v>0</v>
      </c>
      <c r="X18" s="348">
        <f t="shared" si="5"/>
        <v>477</v>
      </c>
      <c r="Y18" s="349">
        <f t="shared" si="2"/>
        <v>1022115.2799999993</v>
      </c>
      <c r="Z18" s="349">
        <f t="shared" si="3"/>
        <v>0</v>
      </c>
      <c r="AA18" s="350">
        <f t="shared" si="3"/>
        <v>0</v>
      </c>
      <c r="AB18" s="328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</row>
    <row r="19" spans="1:39" s="329" customFormat="1" ht="14.25" customHeight="1" x14ac:dyDescent="0.2">
      <c r="A19" s="322" t="s">
        <v>91</v>
      </c>
      <c r="B19" s="323" t="s">
        <v>290</v>
      </c>
      <c r="C19" s="323" t="s">
        <v>291</v>
      </c>
      <c r="D19" s="330">
        <v>214</v>
      </c>
      <c r="E19" s="331">
        <v>257712</v>
      </c>
      <c r="F19" s="331">
        <v>0</v>
      </c>
      <c r="G19" s="332">
        <v>0</v>
      </c>
      <c r="H19" s="330">
        <v>297</v>
      </c>
      <c r="I19" s="331">
        <v>252977.5</v>
      </c>
      <c r="J19" s="331">
        <v>217697.5</v>
      </c>
      <c r="K19" s="331">
        <v>35280</v>
      </c>
      <c r="L19" s="331">
        <v>0</v>
      </c>
      <c r="M19" s="332">
        <v>0</v>
      </c>
      <c r="N19" s="348">
        <v>786</v>
      </c>
      <c r="O19" s="349">
        <v>362191.69999999995</v>
      </c>
      <c r="P19" s="349">
        <v>310471.69999999995</v>
      </c>
      <c r="Q19" s="349">
        <v>51720</v>
      </c>
      <c r="R19" s="349">
        <v>0</v>
      </c>
      <c r="S19" s="350">
        <v>0</v>
      </c>
      <c r="T19" s="348">
        <f t="shared" si="4"/>
        <v>572</v>
      </c>
      <c r="U19" s="349">
        <f t="shared" si="0"/>
        <v>104479.69999999995</v>
      </c>
      <c r="V19" s="349">
        <f t="shared" si="1"/>
        <v>0</v>
      </c>
      <c r="W19" s="350">
        <f t="shared" si="1"/>
        <v>0</v>
      </c>
      <c r="X19" s="348">
        <f t="shared" si="5"/>
        <v>489</v>
      </c>
      <c r="Y19" s="349">
        <f t="shared" si="2"/>
        <v>109214.19999999995</v>
      </c>
      <c r="Z19" s="349">
        <f t="shared" si="3"/>
        <v>0</v>
      </c>
      <c r="AA19" s="350">
        <f t="shared" si="3"/>
        <v>0</v>
      </c>
      <c r="AB19" s="328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</row>
    <row r="20" spans="1:39" x14ac:dyDescent="0.2">
      <c r="A20" s="333" t="s">
        <v>95</v>
      </c>
      <c r="B20" s="334" t="s">
        <v>292</v>
      </c>
      <c r="C20" s="334" t="s">
        <v>293</v>
      </c>
      <c r="D20" s="330">
        <v>500</v>
      </c>
      <c r="E20" s="331">
        <v>449324.3</v>
      </c>
      <c r="F20" s="331">
        <v>0</v>
      </c>
      <c r="G20" s="332">
        <v>0</v>
      </c>
      <c r="H20" s="330">
        <v>371</v>
      </c>
      <c r="I20" s="331">
        <v>474630.1</v>
      </c>
      <c r="J20" s="331">
        <v>426030.1</v>
      </c>
      <c r="K20" s="331">
        <v>48600</v>
      </c>
      <c r="L20" s="331">
        <v>0</v>
      </c>
      <c r="M20" s="332">
        <v>0</v>
      </c>
      <c r="N20" s="348">
        <v>450</v>
      </c>
      <c r="O20" s="349">
        <v>515328.69999999995</v>
      </c>
      <c r="P20" s="349">
        <v>441888.69999999995</v>
      </c>
      <c r="Q20" s="349">
        <v>73440</v>
      </c>
      <c r="R20" s="349">
        <v>0</v>
      </c>
      <c r="S20" s="350">
        <v>0</v>
      </c>
      <c r="T20" s="348">
        <f t="shared" si="4"/>
        <v>-50</v>
      </c>
      <c r="U20" s="349">
        <f t="shared" si="0"/>
        <v>66004.399999999965</v>
      </c>
      <c r="V20" s="349">
        <f t="shared" si="1"/>
        <v>0</v>
      </c>
      <c r="W20" s="350">
        <f t="shared" si="1"/>
        <v>0</v>
      </c>
      <c r="X20" s="348">
        <f t="shared" si="5"/>
        <v>79</v>
      </c>
      <c r="Y20" s="349">
        <f t="shared" si="2"/>
        <v>40698.599999999977</v>
      </c>
      <c r="Z20" s="349">
        <f t="shared" si="3"/>
        <v>0</v>
      </c>
      <c r="AA20" s="350">
        <f t="shared" si="3"/>
        <v>0</v>
      </c>
      <c r="AB20" s="328"/>
    </row>
    <row r="21" spans="1:39" ht="12.75" customHeight="1" x14ac:dyDescent="0.2">
      <c r="A21" s="333" t="s">
        <v>95</v>
      </c>
      <c r="B21" s="334" t="s">
        <v>294</v>
      </c>
      <c r="C21" s="334" t="s">
        <v>295</v>
      </c>
      <c r="D21" s="330">
        <v>0</v>
      </c>
      <c r="E21" s="331">
        <v>94587</v>
      </c>
      <c r="F21" s="331">
        <v>0</v>
      </c>
      <c r="G21" s="332">
        <v>0</v>
      </c>
      <c r="H21" s="330">
        <v>0</v>
      </c>
      <c r="I21" s="331">
        <v>80421</v>
      </c>
      <c r="J21" s="331">
        <v>80421</v>
      </c>
      <c r="K21" s="331">
        <v>0</v>
      </c>
      <c r="L21" s="331">
        <v>0</v>
      </c>
      <c r="M21" s="332">
        <v>0</v>
      </c>
      <c r="N21" s="348">
        <v>0</v>
      </c>
      <c r="O21" s="349">
        <v>85584</v>
      </c>
      <c r="P21" s="349">
        <v>85584</v>
      </c>
      <c r="Q21" s="349">
        <v>0</v>
      </c>
      <c r="R21" s="349">
        <v>0</v>
      </c>
      <c r="S21" s="350">
        <v>0</v>
      </c>
      <c r="T21" s="348">
        <f t="shared" si="4"/>
        <v>0</v>
      </c>
      <c r="U21" s="349">
        <f t="shared" si="0"/>
        <v>-9003</v>
      </c>
      <c r="V21" s="349">
        <f t="shared" si="1"/>
        <v>0</v>
      </c>
      <c r="W21" s="350">
        <f t="shared" si="1"/>
        <v>0</v>
      </c>
      <c r="X21" s="348">
        <f t="shared" si="5"/>
        <v>0</v>
      </c>
      <c r="Y21" s="349">
        <f t="shared" si="2"/>
        <v>5163</v>
      </c>
      <c r="Z21" s="349">
        <f t="shared" si="3"/>
        <v>0</v>
      </c>
      <c r="AA21" s="350">
        <f t="shared" si="3"/>
        <v>0</v>
      </c>
      <c r="AB21" s="328"/>
    </row>
    <row r="22" spans="1:39" x14ac:dyDescent="0.2">
      <c r="A22" s="333" t="s">
        <v>95</v>
      </c>
      <c r="B22" s="334" t="s">
        <v>296</v>
      </c>
      <c r="C22" s="334" t="s">
        <v>297</v>
      </c>
      <c r="D22" s="330">
        <v>0</v>
      </c>
      <c r="E22" s="331">
        <v>13995</v>
      </c>
      <c r="F22" s="331">
        <v>0</v>
      </c>
      <c r="G22" s="332">
        <v>0</v>
      </c>
      <c r="H22" s="330">
        <v>0</v>
      </c>
      <c r="I22" s="331">
        <v>5320</v>
      </c>
      <c r="J22" s="331">
        <v>5320</v>
      </c>
      <c r="K22" s="331">
        <v>0</v>
      </c>
      <c r="L22" s="331">
        <v>0</v>
      </c>
      <c r="M22" s="332">
        <v>0</v>
      </c>
      <c r="N22" s="348">
        <v>0</v>
      </c>
      <c r="O22" s="349">
        <v>11020</v>
      </c>
      <c r="P22" s="349">
        <v>11020</v>
      </c>
      <c r="Q22" s="349">
        <v>0</v>
      </c>
      <c r="R22" s="349">
        <v>0</v>
      </c>
      <c r="S22" s="350">
        <v>0</v>
      </c>
      <c r="T22" s="348">
        <f t="shared" si="4"/>
        <v>0</v>
      </c>
      <c r="U22" s="349">
        <f t="shared" si="0"/>
        <v>-2975</v>
      </c>
      <c r="V22" s="349">
        <f t="shared" si="1"/>
        <v>0</v>
      </c>
      <c r="W22" s="350">
        <f t="shared" si="1"/>
        <v>0</v>
      </c>
      <c r="X22" s="348">
        <f t="shared" si="5"/>
        <v>0</v>
      </c>
      <c r="Y22" s="349">
        <f t="shared" si="2"/>
        <v>5700</v>
      </c>
      <c r="Z22" s="349">
        <f t="shared" si="3"/>
        <v>0</v>
      </c>
      <c r="AA22" s="350">
        <f t="shared" si="3"/>
        <v>0</v>
      </c>
      <c r="AB22" s="328"/>
    </row>
    <row r="23" spans="1:39" ht="12.75" customHeight="1" x14ac:dyDescent="0.2">
      <c r="A23" s="333" t="s">
        <v>95</v>
      </c>
      <c r="B23" s="334" t="s">
        <v>298</v>
      </c>
      <c r="C23" s="334" t="s">
        <v>299</v>
      </c>
      <c r="D23" s="330">
        <v>0</v>
      </c>
      <c r="E23" s="331">
        <v>95096</v>
      </c>
      <c r="F23" s="331">
        <v>0</v>
      </c>
      <c r="G23" s="332">
        <v>0</v>
      </c>
      <c r="H23" s="330">
        <v>0</v>
      </c>
      <c r="I23" s="331">
        <v>138013</v>
      </c>
      <c r="J23" s="331">
        <v>138013</v>
      </c>
      <c r="K23" s="331">
        <v>0</v>
      </c>
      <c r="L23" s="331">
        <v>0</v>
      </c>
      <c r="M23" s="332">
        <v>0</v>
      </c>
      <c r="N23" s="348">
        <v>0</v>
      </c>
      <c r="O23" s="349">
        <v>127894</v>
      </c>
      <c r="P23" s="349">
        <v>127894</v>
      </c>
      <c r="Q23" s="349">
        <v>0</v>
      </c>
      <c r="R23" s="349">
        <v>0</v>
      </c>
      <c r="S23" s="350">
        <v>0</v>
      </c>
      <c r="T23" s="348">
        <f t="shared" si="4"/>
        <v>0</v>
      </c>
      <c r="U23" s="349">
        <f t="shared" si="0"/>
        <v>32798</v>
      </c>
      <c r="V23" s="349">
        <f t="shared" si="1"/>
        <v>0</v>
      </c>
      <c r="W23" s="350">
        <f t="shared" si="1"/>
        <v>0</v>
      </c>
      <c r="X23" s="348">
        <f t="shared" si="5"/>
        <v>0</v>
      </c>
      <c r="Y23" s="349">
        <f t="shared" si="2"/>
        <v>-10119</v>
      </c>
      <c r="Z23" s="349">
        <f t="shared" si="3"/>
        <v>0</v>
      </c>
      <c r="AA23" s="350">
        <f t="shared" si="3"/>
        <v>0</v>
      </c>
      <c r="AB23" s="328"/>
    </row>
    <row r="24" spans="1:39" ht="12.75" customHeight="1" x14ac:dyDescent="0.2">
      <c r="A24" s="333" t="s">
        <v>95</v>
      </c>
      <c r="B24" s="334" t="s">
        <v>300</v>
      </c>
      <c r="C24" s="334" t="s">
        <v>301</v>
      </c>
      <c r="D24" s="330">
        <v>0</v>
      </c>
      <c r="E24" s="331">
        <v>3580</v>
      </c>
      <c r="F24" s="331">
        <v>0</v>
      </c>
      <c r="G24" s="332">
        <v>0</v>
      </c>
      <c r="H24" s="330">
        <v>0</v>
      </c>
      <c r="I24" s="331">
        <v>3657</v>
      </c>
      <c r="J24" s="331">
        <v>3657</v>
      </c>
      <c r="K24" s="331">
        <v>0</v>
      </c>
      <c r="L24" s="331">
        <v>0</v>
      </c>
      <c r="M24" s="332">
        <v>0</v>
      </c>
      <c r="N24" s="348">
        <v>0</v>
      </c>
      <c r="O24" s="349">
        <v>3670</v>
      </c>
      <c r="P24" s="349">
        <v>3670</v>
      </c>
      <c r="Q24" s="349">
        <v>0</v>
      </c>
      <c r="R24" s="349">
        <v>0</v>
      </c>
      <c r="S24" s="350">
        <v>0</v>
      </c>
      <c r="T24" s="348">
        <f t="shared" si="4"/>
        <v>0</v>
      </c>
      <c r="U24" s="349">
        <f t="shared" si="0"/>
        <v>90</v>
      </c>
      <c r="V24" s="349">
        <f t="shared" si="1"/>
        <v>0</v>
      </c>
      <c r="W24" s="350">
        <f t="shared" si="1"/>
        <v>0</v>
      </c>
      <c r="X24" s="348">
        <f t="shared" si="5"/>
        <v>0</v>
      </c>
      <c r="Y24" s="349">
        <f t="shared" si="2"/>
        <v>13</v>
      </c>
      <c r="Z24" s="349">
        <f t="shared" si="3"/>
        <v>0</v>
      </c>
      <c r="AA24" s="350">
        <f t="shared" si="3"/>
        <v>0</v>
      </c>
      <c r="AB24" s="328"/>
    </row>
    <row r="25" spans="1:39" ht="12.75" customHeight="1" x14ac:dyDescent="0.2">
      <c r="A25" s="333" t="s">
        <v>95</v>
      </c>
      <c r="B25" s="334" t="s">
        <v>302</v>
      </c>
      <c r="C25" s="334" t="s">
        <v>303</v>
      </c>
      <c r="D25" s="330">
        <v>4983</v>
      </c>
      <c r="E25" s="331">
        <v>5849171.8000000007</v>
      </c>
      <c r="F25" s="331">
        <v>68141.350000000006</v>
      </c>
      <c r="G25" s="332">
        <v>0</v>
      </c>
      <c r="H25" s="330">
        <v>4871</v>
      </c>
      <c r="I25" s="331">
        <v>5902362.879999999</v>
      </c>
      <c r="J25" s="331">
        <v>5414562.879999999</v>
      </c>
      <c r="K25" s="331">
        <v>487800</v>
      </c>
      <c r="L25" s="331">
        <v>30606</v>
      </c>
      <c r="M25" s="332">
        <v>0</v>
      </c>
      <c r="N25" s="348">
        <v>5505</v>
      </c>
      <c r="O25" s="349">
        <v>7560900.2400000012</v>
      </c>
      <c r="P25" s="349">
        <v>6860220.2400000012</v>
      </c>
      <c r="Q25" s="349">
        <v>700680</v>
      </c>
      <c r="R25" s="349">
        <v>100996</v>
      </c>
      <c r="S25" s="350">
        <v>0</v>
      </c>
      <c r="T25" s="348">
        <f t="shared" si="4"/>
        <v>522</v>
      </c>
      <c r="U25" s="349">
        <f t="shared" si="0"/>
        <v>1711728.4400000004</v>
      </c>
      <c r="V25" s="349">
        <f t="shared" si="1"/>
        <v>32854.649999999994</v>
      </c>
      <c r="W25" s="350">
        <f t="shared" si="1"/>
        <v>0</v>
      </c>
      <c r="X25" s="348">
        <f t="shared" si="5"/>
        <v>634</v>
      </c>
      <c r="Y25" s="349">
        <f t="shared" si="2"/>
        <v>1658537.3600000022</v>
      </c>
      <c r="Z25" s="349">
        <f t="shared" si="3"/>
        <v>70390</v>
      </c>
      <c r="AA25" s="350">
        <f t="shared" si="3"/>
        <v>0</v>
      </c>
      <c r="AB25" s="328"/>
    </row>
    <row r="26" spans="1:39" ht="12.75" customHeight="1" x14ac:dyDescent="0.2">
      <c r="A26" s="333" t="s">
        <v>95</v>
      </c>
      <c r="B26" s="334" t="s">
        <v>304</v>
      </c>
      <c r="C26" s="334" t="s">
        <v>305</v>
      </c>
      <c r="D26" s="330">
        <v>1446</v>
      </c>
      <c r="E26" s="331">
        <v>1485010.4</v>
      </c>
      <c r="F26" s="331">
        <v>0</v>
      </c>
      <c r="G26" s="332">
        <v>0</v>
      </c>
      <c r="H26" s="330">
        <v>1329</v>
      </c>
      <c r="I26" s="331">
        <v>1323659.1399999997</v>
      </c>
      <c r="J26" s="331">
        <v>1262339.1399999997</v>
      </c>
      <c r="K26" s="331">
        <v>61320</v>
      </c>
      <c r="L26" s="331">
        <v>0</v>
      </c>
      <c r="M26" s="332">
        <v>0</v>
      </c>
      <c r="N26" s="348">
        <v>1509</v>
      </c>
      <c r="O26" s="349">
        <v>1592784.9199999995</v>
      </c>
      <c r="P26" s="349">
        <v>1508304.9199999995</v>
      </c>
      <c r="Q26" s="349">
        <v>84480</v>
      </c>
      <c r="R26" s="349">
        <v>0</v>
      </c>
      <c r="S26" s="350">
        <v>0</v>
      </c>
      <c r="T26" s="348">
        <f t="shared" si="4"/>
        <v>63</v>
      </c>
      <c r="U26" s="349">
        <f t="shared" si="0"/>
        <v>107774.51999999955</v>
      </c>
      <c r="V26" s="349">
        <f t="shared" si="1"/>
        <v>0</v>
      </c>
      <c r="W26" s="350">
        <f t="shared" si="1"/>
        <v>0</v>
      </c>
      <c r="X26" s="348">
        <f t="shared" si="5"/>
        <v>180</v>
      </c>
      <c r="Y26" s="349">
        <f t="shared" si="2"/>
        <v>269125.7799999998</v>
      </c>
      <c r="Z26" s="349">
        <f t="shared" si="3"/>
        <v>0</v>
      </c>
      <c r="AA26" s="350">
        <f t="shared" si="3"/>
        <v>0</v>
      </c>
      <c r="AB26" s="328"/>
    </row>
    <row r="27" spans="1:39" x14ac:dyDescent="0.2">
      <c r="A27" s="333" t="s">
        <v>95</v>
      </c>
      <c r="B27" s="334" t="s">
        <v>306</v>
      </c>
      <c r="C27" s="334" t="s">
        <v>307</v>
      </c>
      <c r="D27" s="330">
        <v>2956</v>
      </c>
      <c r="E27" s="331">
        <v>3877673</v>
      </c>
      <c r="F27" s="331">
        <v>26620.400000000001</v>
      </c>
      <c r="G27" s="332">
        <v>1086401.29</v>
      </c>
      <c r="H27" s="330">
        <v>2484</v>
      </c>
      <c r="I27" s="331">
        <v>2893576.1199999996</v>
      </c>
      <c r="J27" s="331">
        <v>2729056.1199999996</v>
      </c>
      <c r="K27" s="331">
        <v>164520</v>
      </c>
      <c r="L27" s="331">
        <v>9829</v>
      </c>
      <c r="M27" s="332">
        <v>540664.91999999993</v>
      </c>
      <c r="N27" s="348">
        <v>3003</v>
      </c>
      <c r="O27" s="349">
        <v>4613220.6599999992</v>
      </c>
      <c r="P27" s="349">
        <v>4347900.6599999992</v>
      </c>
      <c r="Q27" s="349">
        <v>265320</v>
      </c>
      <c r="R27" s="349">
        <v>10014</v>
      </c>
      <c r="S27" s="350">
        <v>975521.30999999994</v>
      </c>
      <c r="T27" s="348">
        <f t="shared" si="4"/>
        <v>47</v>
      </c>
      <c r="U27" s="349">
        <f t="shared" si="0"/>
        <v>735547.65999999922</v>
      </c>
      <c r="V27" s="349">
        <f t="shared" si="1"/>
        <v>-16606.400000000001</v>
      </c>
      <c r="W27" s="350">
        <f t="shared" si="1"/>
        <v>-110879.9800000001</v>
      </c>
      <c r="X27" s="348">
        <f t="shared" si="5"/>
        <v>519</v>
      </c>
      <c r="Y27" s="349">
        <f t="shared" si="2"/>
        <v>1719644.5399999996</v>
      </c>
      <c r="Z27" s="349">
        <f t="shared" si="3"/>
        <v>185</v>
      </c>
      <c r="AA27" s="350">
        <f t="shared" si="3"/>
        <v>434856.39</v>
      </c>
      <c r="AB27" s="328"/>
    </row>
    <row r="28" spans="1:39" ht="12.75" customHeight="1" x14ac:dyDescent="0.2">
      <c r="A28" s="333" t="s">
        <v>95</v>
      </c>
      <c r="B28" s="334" t="s">
        <v>308</v>
      </c>
      <c r="C28" s="334" t="s">
        <v>309</v>
      </c>
      <c r="D28" s="330">
        <v>632</v>
      </c>
      <c r="E28" s="331">
        <v>775589</v>
      </c>
      <c r="F28" s="331">
        <v>0</v>
      </c>
      <c r="G28" s="332">
        <v>0</v>
      </c>
      <c r="H28" s="330">
        <v>534</v>
      </c>
      <c r="I28" s="331">
        <v>569745.70000000007</v>
      </c>
      <c r="J28" s="331">
        <v>518625.70000000007</v>
      </c>
      <c r="K28" s="331">
        <v>51120</v>
      </c>
      <c r="L28" s="331">
        <v>0</v>
      </c>
      <c r="M28" s="332">
        <v>0</v>
      </c>
      <c r="N28" s="348">
        <v>694</v>
      </c>
      <c r="O28" s="349">
        <v>914269.10000000009</v>
      </c>
      <c r="P28" s="349">
        <v>836869.10000000009</v>
      </c>
      <c r="Q28" s="349">
        <v>77400</v>
      </c>
      <c r="R28" s="349">
        <v>0</v>
      </c>
      <c r="S28" s="350">
        <v>0</v>
      </c>
      <c r="T28" s="348">
        <f t="shared" si="4"/>
        <v>62</v>
      </c>
      <c r="U28" s="349">
        <f t="shared" si="0"/>
        <v>138680.10000000009</v>
      </c>
      <c r="V28" s="349">
        <f t="shared" si="1"/>
        <v>0</v>
      </c>
      <c r="W28" s="350">
        <f t="shared" si="1"/>
        <v>0</v>
      </c>
      <c r="X28" s="348">
        <f t="shared" si="5"/>
        <v>160</v>
      </c>
      <c r="Y28" s="349">
        <f t="shared" si="2"/>
        <v>344523.4</v>
      </c>
      <c r="Z28" s="349">
        <f t="shared" si="3"/>
        <v>0</v>
      </c>
      <c r="AA28" s="350">
        <f t="shared" si="3"/>
        <v>0</v>
      </c>
      <c r="AB28" s="328"/>
    </row>
    <row r="29" spans="1:39" x14ac:dyDescent="0.2">
      <c r="A29" s="333" t="s">
        <v>95</v>
      </c>
      <c r="B29" s="334" t="s">
        <v>310</v>
      </c>
      <c r="C29" s="334" t="s">
        <v>311</v>
      </c>
      <c r="D29" s="330">
        <v>2054</v>
      </c>
      <c r="E29" s="331">
        <v>3484129</v>
      </c>
      <c r="F29" s="331">
        <v>48105.07</v>
      </c>
      <c r="G29" s="332">
        <v>0</v>
      </c>
      <c r="H29" s="330">
        <v>2312</v>
      </c>
      <c r="I29" s="331">
        <v>4221011.8000000007</v>
      </c>
      <c r="J29" s="331">
        <v>4078811.8000000007</v>
      </c>
      <c r="K29" s="331">
        <v>142200</v>
      </c>
      <c r="L29" s="331">
        <v>21365</v>
      </c>
      <c r="M29" s="332">
        <v>0</v>
      </c>
      <c r="N29" s="348">
        <v>2501</v>
      </c>
      <c r="O29" s="349">
        <v>4459365.8000000007</v>
      </c>
      <c r="P29" s="349">
        <v>4232685.8000000007</v>
      </c>
      <c r="Q29" s="349">
        <v>226680</v>
      </c>
      <c r="R29" s="349">
        <v>74978</v>
      </c>
      <c r="S29" s="350">
        <v>0</v>
      </c>
      <c r="T29" s="348">
        <f t="shared" si="4"/>
        <v>447</v>
      </c>
      <c r="U29" s="349">
        <f t="shared" si="0"/>
        <v>975236.80000000075</v>
      </c>
      <c r="V29" s="349">
        <f t="shared" si="1"/>
        <v>26872.93</v>
      </c>
      <c r="W29" s="350">
        <f t="shared" si="1"/>
        <v>0</v>
      </c>
      <c r="X29" s="348">
        <f t="shared" si="5"/>
        <v>189</v>
      </c>
      <c r="Y29" s="349">
        <f t="shared" si="2"/>
        <v>238354</v>
      </c>
      <c r="Z29" s="349">
        <f t="shared" si="3"/>
        <v>53613</v>
      </c>
      <c r="AA29" s="350">
        <f t="shared" si="3"/>
        <v>0</v>
      </c>
      <c r="AB29" s="328"/>
    </row>
    <row r="30" spans="1:39" x14ac:dyDescent="0.2">
      <c r="A30" s="333" t="s">
        <v>95</v>
      </c>
      <c r="B30" s="334" t="s">
        <v>312</v>
      </c>
      <c r="C30" s="334" t="s">
        <v>313</v>
      </c>
      <c r="D30" s="330">
        <v>417</v>
      </c>
      <c r="E30" s="331">
        <v>356994</v>
      </c>
      <c r="F30" s="331">
        <v>0</v>
      </c>
      <c r="G30" s="332">
        <v>0</v>
      </c>
      <c r="H30" s="330">
        <v>466</v>
      </c>
      <c r="I30" s="331">
        <v>373029</v>
      </c>
      <c r="J30" s="331">
        <v>335949</v>
      </c>
      <c r="K30" s="331">
        <v>37080</v>
      </c>
      <c r="L30" s="331">
        <v>0</v>
      </c>
      <c r="M30" s="332">
        <v>0</v>
      </c>
      <c r="N30" s="348">
        <v>437</v>
      </c>
      <c r="O30" s="349">
        <v>487037.7</v>
      </c>
      <c r="P30" s="349">
        <v>433757.7</v>
      </c>
      <c r="Q30" s="349">
        <v>53280</v>
      </c>
      <c r="R30" s="349">
        <v>0</v>
      </c>
      <c r="S30" s="350">
        <v>0</v>
      </c>
      <c r="T30" s="348">
        <f t="shared" si="4"/>
        <v>20</v>
      </c>
      <c r="U30" s="349">
        <f t="shared" si="0"/>
        <v>130043.70000000001</v>
      </c>
      <c r="V30" s="349">
        <f t="shared" si="1"/>
        <v>0</v>
      </c>
      <c r="W30" s="350">
        <f t="shared" si="1"/>
        <v>0</v>
      </c>
      <c r="X30" s="348">
        <f t="shared" si="5"/>
        <v>-29</v>
      </c>
      <c r="Y30" s="349">
        <f t="shared" si="2"/>
        <v>114008.70000000001</v>
      </c>
      <c r="Z30" s="349">
        <f t="shared" si="3"/>
        <v>0</v>
      </c>
      <c r="AA30" s="350">
        <f t="shared" si="3"/>
        <v>0</v>
      </c>
      <c r="AB30" s="328"/>
    </row>
    <row r="31" spans="1:39" x14ac:dyDescent="0.2">
      <c r="A31" s="333" t="s">
        <v>95</v>
      </c>
      <c r="B31" s="334" t="s">
        <v>314</v>
      </c>
      <c r="C31" s="334" t="s">
        <v>315</v>
      </c>
      <c r="D31" s="330">
        <v>113</v>
      </c>
      <c r="E31" s="331">
        <v>191007</v>
      </c>
      <c r="F31" s="331">
        <v>0</v>
      </c>
      <c r="G31" s="332">
        <v>0</v>
      </c>
      <c r="H31" s="330">
        <v>183</v>
      </c>
      <c r="I31" s="331">
        <v>177480.8</v>
      </c>
      <c r="J31" s="331">
        <v>162720.79999999999</v>
      </c>
      <c r="K31" s="331">
        <v>14760</v>
      </c>
      <c r="L31" s="331">
        <v>0</v>
      </c>
      <c r="M31" s="332">
        <v>0</v>
      </c>
      <c r="N31" s="348">
        <v>180</v>
      </c>
      <c r="O31" s="349">
        <v>239178.2</v>
      </c>
      <c r="P31" s="349">
        <v>220458.2</v>
      </c>
      <c r="Q31" s="349">
        <v>18720</v>
      </c>
      <c r="R31" s="349">
        <v>0</v>
      </c>
      <c r="S31" s="350">
        <v>0</v>
      </c>
      <c r="T31" s="348">
        <f t="shared" si="4"/>
        <v>67</v>
      </c>
      <c r="U31" s="349">
        <f t="shared" si="0"/>
        <v>48171.200000000012</v>
      </c>
      <c r="V31" s="349">
        <f t="shared" si="1"/>
        <v>0</v>
      </c>
      <c r="W31" s="350">
        <f t="shared" si="1"/>
        <v>0</v>
      </c>
      <c r="X31" s="348">
        <f t="shared" si="5"/>
        <v>-3</v>
      </c>
      <c r="Y31" s="349">
        <f t="shared" si="2"/>
        <v>61697.400000000023</v>
      </c>
      <c r="Z31" s="349">
        <f t="shared" si="3"/>
        <v>0</v>
      </c>
      <c r="AA31" s="350">
        <f t="shared" si="3"/>
        <v>0</v>
      </c>
      <c r="AB31" s="328"/>
    </row>
    <row r="32" spans="1:39" ht="12.75" customHeight="1" x14ac:dyDescent="0.2">
      <c r="A32" s="333" t="s">
        <v>95</v>
      </c>
      <c r="B32" s="334" t="s">
        <v>316</v>
      </c>
      <c r="C32" s="334" t="s">
        <v>317</v>
      </c>
      <c r="D32" s="330">
        <v>151</v>
      </c>
      <c r="E32" s="331">
        <v>147294</v>
      </c>
      <c r="F32" s="331">
        <v>0</v>
      </c>
      <c r="G32" s="332">
        <v>0</v>
      </c>
      <c r="H32" s="330">
        <v>488</v>
      </c>
      <c r="I32" s="331">
        <v>243514.19999999998</v>
      </c>
      <c r="J32" s="331">
        <v>218074.19999999998</v>
      </c>
      <c r="K32" s="331">
        <v>25440</v>
      </c>
      <c r="L32" s="331">
        <v>0</v>
      </c>
      <c r="M32" s="332">
        <v>0</v>
      </c>
      <c r="N32" s="348">
        <v>506</v>
      </c>
      <c r="O32" s="349">
        <v>235654</v>
      </c>
      <c r="P32" s="349">
        <v>197494</v>
      </c>
      <c r="Q32" s="349">
        <v>38160</v>
      </c>
      <c r="R32" s="349">
        <v>0</v>
      </c>
      <c r="S32" s="350">
        <v>0</v>
      </c>
      <c r="T32" s="348">
        <f t="shared" si="4"/>
        <v>355</v>
      </c>
      <c r="U32" s="349">
        <f t="shared" si="0"/>
        <v>88360</v>
      </c>
      <c r="V32" s="349">
        <f t="shared" si="1"/>
        <v>0</v>
      </c>
      <c r="W32" s="350">
        <f t="shared" si="1"/>
        <v>0</v>
      </c>
      <c r="X32" s="348">
        <f t="shared" si="5"/>
        <v>18</v>
      </c>
      <c r="Y32" s="349">
        <f t="shared" si="2"/>
        <v>-7860.1999999999825</v>
      </c>
      <c r="Z32" s="349">
        <f t="shared" si="3"/>
        <v>0</v>
      </c>
      <c r="AA32" s="350">
        <f t="shared" si="3"/>
        <v>0</v>
      </c>
      <c r="AB32" s="328"/>
    </row>
    <row r="33" spans="1:28" ht="12.75" customHeight="1" x14ac:dyDescent="0.2">
      <c r="A33" s="333" t="s">
        <v>95</v>
      </c>
      <c r="B33" s="334" t="s">
        <v>318</v>
      </c>
      <c r="C33" s="334" t="s">
        <v>319</v>
      </c>
      <c r="D33" s="330">
        <v>0</v>
      </c>
      <c r="E33" s="331">
        <v>22</v>
      </c>
      <c r="F33" s="331">
        <v>0</v>
      </c>
      <c r="G33" s="332">
        <v>0</v>
      </c>
      <c r="H33" s="330">
        <v>0</v>
      </c>
      <c r="I33" s="331">
        <v>22</v>
      </c>
      <c r="J33" s="331">
        <v>22</v>
      </c>
      <c r="K33" s="331">
        <v>0</v>
      </c>
      <c r="L33" s="331">
        <v>0</v>
      </c>
      <c r="M33" s="332">
        <v>0</v>
      </c>
      <c r="N33" s="348">
        <v>0</v>
      </c>
      <c r="O33" s="349">
        <v>66</v>
      </c>
      <c r="P33" s="349">
        <v>66</v>
      </c>
      <c r="Q33" s="349">
        <v>0</v>
      </c>
      <c r="R33" s="349">
        <v>0</v>
      </c>
      <c r="S33" s="350">
        <v>0</v>
      </c>
      <c r="T33" s="348">
        <f t="shared" si="4"/>
        <v>0</v>
      </c>
      <c r="U33" s="349">
        <f t="shared" si="0"/>
        <v>44</v>
      </c>
      <c r="V33" s="349">
        <f t="shared" si="1"/>
        <v>0</v>
      </c>
      <c r="W33" s="350">
        <f t="shared" si="1"/>
        <v>0</v>
      </c>
      <c r="X33" s="348">
        <f t="shared" si="5"/>
        <v>0</v>
      </c>
      <c r="Y33" s="349">
        <f t="shared" si="2"/>
        <v>44</v>
      </c>
      <c r="Z33" s="349">
        <f t="shared" si="3"/>
        <v>0</v>
      </c>
      <c r="AA33" s="350">
        <f t="shared" si="3"/>
        <v>0</v>
      </c>
      <c r="AB33" s="328"/>
    </row>
    <row r="34" spans="1:28" ht="12.75" customHeight="1" x14ac:dyDescent="0.2">
      <c r="A34" s="333" t="s">
        <v>95</v>
      </c>
      <c r="B34" s="334" t="s">
        <v>320</v>
      </c>
      <c r="C34" s="334" t="s">
        <v>321</v>
      </c>
      <c r="D34" s="330">
        <v>2755</v>
      </c>
      <c r="E34" s="331">
        <v>2696282</v>
      </c>
      <c r="F34" s="331">
        <v>0</v>
      </c>
      <c r="G34" s="332">
        <v>6437449.1900000023</v>
      </c>
      <c r="H34" s="330">
        <v>2745</v>
      </c>
      <c r="I34" s="331">
        <v>2293494.7000000002</v>
      </c>
      <c r="J34" s="331">
        <v>2158014.7000000002</v>
      </c>
      <c r="K34" s="331">
        <v>135480</v>
      </c>
      <c r="L34" s="331">
        <v>0</v>
      </c>
      <c r="M34" s="332">
        <v>7400123.9499999974</v>
      </c>
      <c r="N34" s="348">
        <v>2677</v>
      </c>
      <c r="O34" s="349">
        <v>3880959.8</v>
      </c>
      <c r="P34" s="349">
        <v>3681159.8</v>
      </c>
      <c r="Q34" s="349">
        <v>199800</v>
      </c>
      <c r="R34" s="349">
        <v>0</v>
      </c>
      <c r="S34" s="350">
        <v>7053393.839999998</v>
      </c>
      <c r="T34" s="348">
        <f t="shared" si="4"/>
        <v>-78</v>
      </c>
      <c r="U34" s="349">
        <f t="shared" si="0"/>
        <v>1184677.7999999998</v>
      </c>
      <c r="V34" s="349">
        <f t="shared" si="1"/>
        <v>0</v>
      </c>
      <c r="W34" s="350">
        <f t="shared" si="1"/>
        <v>615944.64999999572</v>
      </c>
      <c r="X34" s="348">
        <f t="shared" si="5"/>
        <v>-68</v>
      </c>
      <c r="Y34" s="349">
        <f t="shared" si="2"/>
        <v>1587465.0999999996</v>
      </c>
      <c r="Z34" s="349">
        <f t="shared" si="3"/>
        <v>0</v>
      </c>
      <c r="AA34" s="350">
        <f t="shared" si="3"/>
        <v>-346730.1099999994</v>
      </c>
      <c r="AB34" s="328"/>
    </row>
    <row r="35" spans="1:28" x14ac:dyDescent="0.2">
      <c r="A35" s="333" t="s">
        <v>95</v>
      </c>
      <c r="B35" s="334" t="s">
        <v>322</v>
      </c>
      <c r="C35" s="334" t="s">
        <v>323</v>
      </c>
      <c r="D35" s="330">
        <v>0</v>
      </c>
      <c r="E35" s="331">
        <v>346630</v>
      </c>
      <c r="F35" s="331">
        <v>0</v>
      </c>
      <c r="G35" s="332">
        <v>0</v>
      </c>
      <c r="H35" s="330">
        <v>0</v>
      </c>
      <c r="I35" s="331">
        <v>361440</v>
      </c>
      <c r="J35" s="331">
        <v>352920</v>
      </c>
      <c r="K35" s="331">
        <v>8520</v>
      </c>
      <c r="L35" s="331">
        <v>0</v>
      </c>
      <c r="M35" s="332">
        <v>0</v>
      </c>
      <c r="N35" s="348">
        <v>0</v>
      </c>
      <c r="O35" s="349">
        <v>416640</v>
      </c>
      <c r="P35" s="349">
        <v>401880</v>
      </c>
      <c r="Q35" s="349">
        <v>14760</v>
      </c>
      <c r="R35" s="349">
        <v>0</v>
      </c>
      <c r="S35" s="350">
        <v>0</v>
      </c>
      <c r="T35" s="348">
        <f t="shared" si="4"/>
        <v>0</v>
      </c>
      <c r="U35" s="349">
        <f t="shared" si="0"/>
        <v>70010</v>
      </c>
      <c r="V35" s="349">
        <f t="shared" si="1"/>
        <v>0</v>
      </c>
      <c r="W35" s="350">
        <f t="shared" si="1"/>
        <v>0</v>
      </c>
      <c r="X35" s="348">
        <f t="shared" si="5"/>
        <v>0</v>
      </c>
      <c r="Y35" s="349">
        <f t="shared" si="2"/>
        <v>55200</v>
      </c>
      <c r="Z35" s="349">
        <f t="shared" si="3"/>
        <v>0</v>
      </c>
      <c r="AA35" s="350">
        <f t="shared" si="3"/>
        <v>0</v>
      </c>
      <c r="AB35" s="328"/>
    </row>
    <row r="36" spans="1:28" x14ac:dyDescent="0.2">
      <c r="A36" s="333" t="s">
        <v>95</v>
      </c>
      <c r="B36" s="334" t="s">
        <v>324</v>
      </c>
      <c r="C36" s="334" t="s">
        <v>325</v>
      </c>
      <c r="D36" s="330">
        <v>0</v>
      </c>
      <c r="E36" s="331">
        <v>257210</v>
      </c>
      <c r="F36" s="331">
        <v>0</v>
      </c>
      <c r="G36" s="332">
        <v>0</v>
      </c>
      <c r="H36" s="330">
        <v>0</v>
      </c>
      <c r="I36" s="331">
        <v>285840</v>
      </c>
      <c r="J36" s="331">
        <v>277440</v>
      </c>
      <c r="K36" s="331">
        <v>8400</v>
      </c>
      <c r="L36" s="331">
        <v>0</v>
      </c>
      <c r="M36" s="332">
        <v>0</v>
      </c>
      <c r="N36" s="348">
        <v>0</v>
      </c>
      <c r="O36" s="349">
        <v>303830</v>
      </c>
      <c r="P36" s="349">
        <v>290870</v>
      </c>
      <c r="Q36" s="349">
        <v>12960</v>
      </c>
      <c r="R36" s="349">
        <v>0</v>
      </c>
      <c r="S36" s="350">
        <v>0</v>
      </c>
      <c r="T36" s="348">
        <f t="shared" si="4"/>
        <v>0</v>
      </c>
      <c r="U36" s="349">
        <f t="shared" si="0"/>
        <v>46620</v>
      </c>
      <c r="V36" s="349">
        <f t="shared" si="1"/>
        <v>0</v>
      </c>
      <c r="W36" s="350">
        <f t="shared" si="1"/>
        <v>0</v>
      </c>
      <c r="X36" s="348">
        <f t="shared" si="5"/>
        <v>0</v>
      </c>
      <c r="Y36" s="349">
        <f t="shared" si="2"/>
        <v>17990</v>
      </c>
      <c r="Z36" s="349">
        <f t="shared" si="3"/>
        <v>0</v>
      </c>
      <c r="AA36" s="350">
        <f t="shared" si="3"/>
        <v>0</v>
      </c>
      <c r="AB36" s="328"/>
    </row>
    <row r="37" spans="1:28" x14ac:dyDescent="0.2">
      <c r="A37" s="333" t="s">
        <v>95</v>
      </c>
      <c r="B37" s="334" t="s">
        <v>326</v>
      </c>
      <c r="C37" s="334" t="s">
        <v>327</v>
      </c>
      <c r="D37" s="330"/>
      <c r="E37" s="331"/>
      <c r="F37" s="331"/>
      <c r="G37" s="332"/>
      <c r="H37" s="330">
        <v>0</v>
      </c>
      <c r="I37" s="331">
        <v>0</v>
      </c>
      <c r="J37" s="331">
        <v>0</v>
      </c>
      <c r="K37" s="331">
        <v>0</v>
      </c>
      <c r="L37" s="331">
        <v>0</v>
      </c>
      <c r="M37" s="332">
        <v>0</v>
      </c>
      <c r="N37" s="348">
        <v>0</v>
      </c>
      <c r="O37" s="349">
        <v>211218</v>
      </c>
      <c r="P37" s="349">
        <v>201858</v>
      </c>
      <c r="Q37" s="349">
        <v>9360</v>
      </c>
      <c r="R37" s="349">
        <v>0</v>
      </c>
      <c r="S37" s="350">
        <v>0</v>
      </c>
      <c r="T37" s="348">
        <f t="shared" si="4"/>
        <v>0</v>
      </c>
      <c r="U37" s="349">
        <f t="shared" si="0"/>
        <v>211218</v>
      </c>
      <c r="V37" s="349">
        <f t="shared" si="1"/>
        <v>0</v>
      </c>
      <c r="W37" s="350">
        <f t="shared" si="1"/>
        <v>0</v>
      </c>
      <c r="X37" s="348">
        <f t="shared" si="5"/>
        <v>0</v>
      </c>
      <c r="Y37" s="349">
        <f t="shared" si="2"/>
        <v>211218</v>
      </c>
      <c r="Z37" s="349">
        <f t="shared" si="3"/>
        <v>0</v>
      </c>
      <c r="AA37" s="350">
        <f t="shared" si="3"/>
        <v>0</v>
      </c>
      <c r="AB37" s="328"/>
    </row>
    <row r="38" spans="1:28" x14ac:dyDescent="0.2">
      <c r="A38" s="335" t="s">
        <v>95</v>
      </c>
      <c r="B38" s="336" t="s">
        <v>328</v>
      </c>
      <c r="C38" s="336" t="s">
        <v>329</v>
      </c>
      <c r="D38" s="330">
        <v>140</v>
      </c>
      <c r="E38" s="331">
        <v>133759</v>
      </c>
      <c r="F38" s="331">
        <v>0</v>
      </c>
      <c r="G38" s="332">
        <v>0</v>
      </c>
      <c r="H38" s="330">
        <v>100</v>
      </c>
      <c r="I38" s="331">
        <v>141441.20000000001</v>
      </c>
      <c r="J38" s="331">
        <v>122721.2</v>
      </c>
      <c r="K38" s="331">
        <v>18720</v>
      </c>
      <c r="L38" s="331">
        <v>0</v>
      </c>
      <c r="M38" s="332">
        <v>0</v>
      </c>
      <c r="N38" s="348">
        <v>157</v>
      </c>
      <c r="O38" s="349">
        <v>167520.59999999998</v>
      </c>
      <c r="P38" s="349">
        <v>141840.59999999998</v>
      </c>
      <c r="Q38" s="349">
        <v>25680</v>
      </c>
      <c r="R38" s="349">
        <v>0</v>
      </c>
      <c r="S38" s="350">
        <v>0</v>
      </c>
      <c r="T38" s="348">
        <f t="shared" si="4"/>
        <v>17</v>
      </c>
      <c r="U38" s="349">
        <f t="shared" si="0"/>
        <v>33761.599999999977</v>
      </c>
      <c r="V38" s="349">
        <f t="shared" si="1"/>
        <v>0</v>
      </c>
      <c r="W38" s="350">
        <f t="shared" si="1"/>
        <v>0</v>
      </c>
      <c r="X38" s="348">
        <f t="shared" si="5"/>
        <v>57</v>
      </c>
      <c r="Y38" s="349">
        <f t="shared" si="2"/>
        <v>26079.399999999965</v>
      </c>
      <c r="Z38" s="349">
        <f t="shared" si="3"/>
        <v>0</v>
      </c>
      <c r="AA38" s="350">
        <f t="shared" si="3"/>
        <v>0</v>
      </c>
      <c r="AB38" s="328"/>
    </row>
    <row r="39" spans="1:28" x14ac:dyDescent="0.2">
      <c r="A39" s="335" t="s">
        <v>95</v>
      </c>
      <c r="B39" s="336" t="s">
        <v>330</v>
      </c>
      <c r="C39" s="336" t="s">
        <v>331</v>
      </c>
      <c r="D39" s="330">
        <v>571</v>
      </c>
      <c r="E39" s="331">
        <v>504972</v>
      </c>
      <c r="F39" s="331">
        <v>0</v>
      </c>
      <c r="G39" s="332">
        <v>0</v>
      </c>
      <c r="H39" s="330">
        <v>572</v>
      </c>
      <c r="I39" s="331">
        <v>606267.9</v>
      </c>
      <c r="J39" s="331">
        <v>574707.9</v>
      </c>
      <c r="K39" s="331">
        <v>31560</v>
      </c>
      <c r="L39" s="331">
        <v>0</v>
      </c>
      <c r="M39" s="332">
        <v>0</v>
      </c>
      <c r="N39" s="348">
        <v>622</v>
      </c>
      <c r="O39" s="349">
        <v>656229</v>
      </c>
      <c r="P39" s="349">
        <v>609549</v>
      </c>
      <c r="Q39" s="349">
        <v>46680</v>
      </c>
      <c r="R39" s="349">
        <v>0</v>
      </c>
      <c r="S39" s="350">
        <v>0</v>
      </c>
      <c r="T39" s="348">
        <f t="shared" si="4"/>
        <v>51</v>
      </c>
      <c r="U39" s="349">
        <f t="shared" si="0"/>
        <v>151257</v>
      </c>
      <c r="V39" s="349">
        <f t="shared" si="1"/>
        <v>0</v>
      </c>
      <c r="W39" s="350">
        <f t="shared" si="1"/>
        <v>0</v>
      </c>
      <c r="X39" s="348">
        <f t="shared" si="5"/>
        <v>50</v>
      </c>
      <c r="Y39" s="349">
        <f t="shared" si="2"/>
        <v>49961.099999999977</v>
      </c>
      <c r="Z39" s="349">
        <f t="shared" si="3"/>
        <v>0</v>
      </c>
      <c r="AA39" s="350">
        <f t="shared" si="3"/>
        <v>0</v>
      </c>
      <c r="AB39" s="328"/>
    </row>
    <row r="40" spans="1:28" ht="12.75" customHeight="1" x14ac:dyDescent="0.2">
      <c r="A40" s="335" t="s">
        <v>95</v>
      </c>
      <c r="B40" s="336" t="s">
        <v>332</v>
      </c>
      <c r="C40" s="336" t="s">
        <v>333</v>
      </c>
      <c r="D40" s="330">
        <v>728</v>
      </c>
      <c r="E40" s="331">
        <v>621489</v>
      </c>
      <c r="F40" s="331">
        <v>0</v>
      </c>
      <c r="G40" s="332">
        <v>0</v>
      </c>
      <c r="H40" s="330">
        <v>574</v>
      </c>
      <c r="I40" s="331">
        <v>461961.8</v>
      </c>
      <c r="J40" s="331">
        <v>427521.8</v>
      </c>
      <c r="K40" s="331">
        <v>34440</v>
      </c>
      <c r="L40" s="331">
        <v>0</v>
      </c>
      <c r="M40" s="332">
        <v>0</v>
      </c>
      <c r="N40" s="348">
        <v>1758</v>
      </c>
      <c r="O40" s="349">
        <v>799595.7</v>
      </c>
      <c r="P40" s="349">
        <v>745475.7</v>
      </c>
      <c r="Q40" s="349">
        <v>54120</v>
      </c>
      <c r="R40" s="349">
        <v>0</v>
      </c>
      <c r="S40" s="350">
        <v>0</v>
      </c>
      <c r="T40" s="348">
        <f t="shared" si="4"/>
        <v>1030</v>
      </c>
      <c r="U40" s="349">
        <f t="shared" si="0"/>
        <v>178106.69999999995</v>
      </c>
      <c r="V40" s="349">
        <f t="shared" si="1"/>
        <v>0</v>
      </c>
      <c r="W40" s="350">
        <f t="shared" si="1"/>
        <v>0</v>
      </c>
      <c r="X40" s="348">
        <f t="shared" si="5"/>
        <v>1184</v>
      </c>
      <c r="Y40" s="349">
        <f t="shared" si="2"/>
        <v>337633.89999999997</v>
      </c>
      <c r="Z40" s="349">
        <f t="shared" si="3"/>
        <v>0</v>
      </c>
      <c r="AA40" s="350">
        <f t="shared" si="3"/>
        <v>0</v>
      </c>
      <c r="AB40" s="328"/>
    </row>
    <row r="41" spans="1:28" ht="12.75" customHeight="1" x14ac:dyDescent="0.2">
      <c r="A41" s="335" t="s">
        <v>95</v>
      </c>
      <c r="B41" s="336" t="s">
        <v>334</v>
      </c>
      <c r="C41" s="336" t="s">
        <v>335</v>
      </c>
      <c r="D41" s="330">
        <v>211</v>
      </c>
      <c r="E41" s="331">
        <v>137308</v>
      </c>
      <c r="F41" s="331">
        <v>0</v>
      </c>
      <c r="G41" s="332">
        <v>0</v>
      </c>
      <c r="H41" s="330">
        <v>131</v>
      </c>
      <c r="I41" s="331">
        <v>121266.7</v>
      </c>
      <c r="J41" s="331">
        <v>113346.7</v>
      </c>
      <c r="K41" s="331">
        <v>7920</v>
      </c>
      <c r="L41" s="331">
        <v>0</v>
      </c>
      <c r="M41" s="332">
        <v>0</v>
      </c>
      <c r="N41" s="348">
        <v>411</v>
      </c>
      <c r="O41" s="349">
        <v>171711.3</v>
      </c>
      <c r="P41" s="349">
        <v>159351.29999999999</v>
      </c>
      <c r="Q41" s="349">
        <v>12360</v>
      </c>
      <c r="R41" s="349">
        <v>0</v>
      </c>
      <c r="S41" s="350">
        <v>0</v>
      </c>
      <c r="T41" s="348">
        <f t="shared" si="4"/>
        <v>200</v>
      </c>
      <c r="U41" s="349">
        <f t="shared" si="0"/>
        <v>34403.299999999988</v>
      </c>
      <c r="V41" s="349">
        <f t="shared" si="1"/>
        <v>0</v>
      </c>
      <c r="W41" s="350">
        <f t="shared" si="1"/>
        <v>0</v>
      </c>
      <c r="X41" s="348">
        <f t="shared" si="5"/>
        <v>280</v>
      </c>
      <c r="Y41" s="349">
        <f t="shared" si="2"/>
        <v>50444.599999999991</v>
      </c>
      <c r="Z41" s="349">
        <f t="shared" si="3"/>
        <v>0</v>
      </c>
      <c r="AA41" s="350">
        <f t="shared" si="3"/>
        <v>0</v>
      </c>
      <c r="AB41" s="328"/>
    </row>
    <row r="42" spans="1:28" x14ac:dyDescent="0.2">
      <c r="A42" s="335" t="s">
        <v>95</v>
      </c>
      <c r="B42" s="336" t="s">
        <v>336</v>
      </c>
      <c r="C42" s="336" t="s">
        <v>337</v>
      </c>
      <c r="D42" s="330">
        <v>633</v>
      </c>
      <c r="E42" s="331">
        <v>521795</v>
      </c>
      <c r="F42" s="331">
        <v>0</v>
      </c>
      <c r="G42" s="332">
        <v>0</v>
      </c>
      <c r="H42" s="330">
        <v>416</v>
      </c>
      <c r="I42" s="331">
        <v>260997.09999999998</v>
      </c>
      <c r="J42" s="331">
        <v>221517.09999999998</v>
      </c>
      <c r="K42" s="331">
        <v>39480</v>
      </c>
      <c r="L42" s="331">
        <v>0</v>
      </c>
      <c r="M42" s="332">
        <v>0</v>
      </c>
      <c r="N42" s="348">
        <v>1152</v>
      </c>
      <c r="O42" s="349">
        <v>585793.5</v>
      </c>
      <c r="P42" s="349">
        <v>523753.49999999994</v>
      </c>
      <c r="Q42" s="349">
        <v>62040</v>
      </c>
      <c r="R42" s="349">
        <v>0</v>
      </c>
      <c r="S42" s="350">
        <v>0</v>
      </c>
      <c r="T42" s="348">
        <f t="shared" si="4"/>
        <v>519</v>
      </c>
      <c r="U42" s="349">
        <f t="shared" si="0"/>
        <v>63998.5</v>
      </c>
      <c r="V42" s="349">
        <f t="shared" si="1"/>
        <v>0</v>
      </c>
      <c r="W42" s="350">
        <f t="shared" si="1"/>
        <v>0</v>
      </c>
      <c r="X42" s="348">
        <f t="shared" si="5"/>
        <v>736</v>
      </c>
      <c r="Y42" s="349">
        <f t="shared" si="2"/>
        <v>324796.40000000002</v>
      </c>
      <c r="Z42" s="349">
        <f t="shared" si="3"/>
        <v>0</v>
      </c>
      <c r="AA42" s="350">
        <f t="shared" si="3"/>
        <v>0</v>
      </c>
      <c r="AB42" s="328"/>
    </row>
    <row r="43" spans="1:28" ht="12.75" customHeight="1" x14ac:dyDescent="0.2">
      <c r="A43" s="335" t="s">
        <v>95</v>
      </c>
      <c r="B43" s="336" t="s">
        <v>338</v>
      </c>
      <c r="C43" s="336" t="s">
        <v>339</v>
      </c>
      <c r="D43" s="330">
        <v>0</v>
      </c>
      <c r="E43" s="331">
        <v>131920</v>
      </c>
      <c r="F43" s="331">
        <v>0</v>
      </c>
      <c r="G43" s="332">
        <v>0</v>
      </c>
      <c r="H43" s="330">
        <v>0</v>
      </c>
      <c r="I43" s="331">
        <v>96410</v>
      </c>
      <c r="J43" s="331">
        <v>91970</v>
      </c>
      <c r="K43" s="331">
        <v>4440</v>
      </c>
      <c r="L43" s="331">
        <v>0</v>
      </c>
      <c r="M43" s="332">
        <v>0</v>
      </c>
      <c r="N43" s="348">
        <v>0</v>
      </c>
      <c r="O43" s="349">
        <v>106804</v>
      </c>
      <c r="P43" s="349">
        <v>99604</v>
      </c>
      <c r="Q43" s="349">
        <v>7200</v>
      </c>
      <c r="R43" s="349">
        <v>0</v>
      </c>
      <c r="S43" s="350">
        <v>0</v>
      </c>
      <c r="T43" s="348">
        <f t="shared" si="4"/>
        <v>0</v>
      </c>
      <c r="U43" s="349">
        <f t="shared" si="0"/>
        <v>-25116</v>
      </c>
      <c r="V43" s="349">
        <f t="shared" si="1"/>
        <v>0</v>
      </c>
      <c r="W43" s="350">
        <f t="shared" si="1"/>
        <v>0</v>
      </c>
      <c r="X43" s="348">
        <f t="shared" si="5"/>
        <v>0</v>
      </c>
      <c r="Y43" s="349">
        <f t="shared" si="2"/>
        <v>10394</v>
      </c>
      <c r="Z43" s="349">
        <f t="shared" si="3"/>
        <v>0</v>
      </c>
      <c r="AA43" s="350">
        <f t="shared" si="3"/>
        <v>0</v>
      </c>
      <c r="AB43" s="328"/>
    </row>
    <row r="44" spans="1:28" ht="12.75" customHeight="1" x14ac:dyDescent="0.2">
      <c r="A44" s="335" t="s">
        <v>95</v>
      </c>
      <c r="B44" s="336" t="s">
        <v>340</v>
      </c>
      <c r="C44" s="336" t="s">
        <v>341</v>
      </c>
      <c r="D44" s="330">
        <v>373</v>
      </c>
      <c r="E44" s="331">
        <v>218422.2</v>
      </c>
      <c r="F44" s="331">
        <v>0</v>
      </c>
      <c r="G44" s="332">
        <v>0</v>
      </c>
      <c r="H44" s="330">
        <v>352</v>
      </c>
      <c r="I44" s="331">
        <v>290861.59999999998</v>
      </c>
      <c r="J44" s="331">
        <v>251261.6</v>
      </c>
      <c r="K44" s="331">
        <v>39600</v>
      </c>
      <c r="L44" s="331">
        <v>0</v>
      </c>
      <c r="M44" s="332">
        <v>0</v>
      </c>
      <c r="N44" s="348">
        <v>353</v>
      </c>
      <c r="O44" s="349">
        <v>322550.5</v>
      </c>
      <c r="P44" s="349">
        <v>266750.5</v>
      </c>
      <c r="Q44" s="349">
        <v>55800</v>
      </c>
      <c r="R44" s="349">
        <v>0</v>
      </c>
      <c r="S44" s="350">
        <v>0</v>
      </c>
      <c r="T44" s="348">
        <f t="shared" si="4"/>
        <v>-20</v>
      </c>
      <c r="U44" s="349">
        <f t="shared" si="0"/>
        <v>104128.29999999999</v>
      </c>
      <c r="V44" s="349">
        <f t="shared" si="1"/>
        <v>0</v>
      </c>
      <c r="W44" s="350">
        <f t="shared" si="1"/>
        <v>0</v>
      </c>
      <c r="X44" s="348">
        <f t="shared" si="5"/>
        <v>1</v>
      </c>
      <c r="Y44" s="349">
        <f t="shared" si="2"/>
        <v>31688.900000000023</v>
      </c>
      <c r="Z44" s="349">
        <f t="shared" si="3"/>
        <v>0</v>
      </c>
      <c r="AA44" s="350">
        <f t="shared" si="3"/>
        <v>0</v>
      </c>
      <c r="AB44" s="328"/>
    </row>
    <row r="45" spans="1:28" ht="12.75" customHeight="1" x14ac:dyDescent="0.2">
      <c r="A45" s="335" t="s">
        <v>95</v>
      </c>
      <c r="B45" s="336" t="s">
        <v>342</v>
      </c>
      <c r="C45" s="336" t="s">
        <v>343</v>
      </c>
      <c r="D45" s="330">
        <v>267</v>
      </c>
      <c r="E45" s="331">
        <v>264165</v>
      </c>
      <c r="F45" s="331">
        <v>0</v>
      </c>
      <c r="G45" s="332">
        <v>0</v>
      </c>
      <c r="H45" s="330">
        <v>456</v>
      </c>
      <c r="I45" s="331">
        <v>225865.8</v>
      </c>
      <c r="J45" s="331">
        <v>178345.8</v>
      </c>
      <c r="K45" s="331">
        <v>47520</v>
      </c>
      <c r="L45" s="331">
        <v>0</v>
      </c>
      <c r="M45" s="332">
        <v>0</v>
      </c>
      <c r="N45" s="348">
        <v>1075</v>
      </c>
      <c r="O45" s="349">
        <v>492249.89999999997</v>
      </c>
      <c r="P45" s="349">
        <v>422409.89999999997</v>
      </c>
      <c r="Q45" s="349">
        <v>69840</v>
      </c>
      <c r="R45" s="349">
        <v>0</v>
      </c>
      <c r="S45" s="350">
        <v>0</v>
      </c>
      <c r="T45" s="348">
        <f t="shared" si="4"/>
        <v>808</v>
      </c>
      <c r="U45" s="349">
        <f t="shared" si="0"/>
        <v>228084.89999999997</v>
      </c>
      <c r="V45" s="349">
        <f t="shared" si="1"/>
        <v>0</v>
      </c>
      <c r="W45" s="350">
        <f t="shared" si="1"/>
        <v>0</v>
      </c>
      <c r="X45" s="348">
        <f t="shared" si="5"/>
        <v>619</v>
      </c>
      <c r="Y45" s="349">
        <f t="shared" si="2"/>
        <v>266384.09999999998</v>
      </c>
      <c r="Z45" s="349">
        <f t="shared" si="3"/>
        <v>0</v>
      </c>
      <c r="AA45" s="350">
        <f t="shared" si="3"/>
        <v>0</v>
      </c>
      <c r="AB45" s="328"/>
    </row>
    <row r="46" spans="1:28" ht="12.75" customHeight="1" x14ac:dyDescent="0.2">
      <c r="A46" s="335" t="s">
        <v>95</v>
      </c>
      <c r="B46" s="336" t="s">
        <v>344</v>
      </c>
      <c r="C46" s="336" t="s">
        <v>345</v>
      </c>
      <c r="D46" s="330">
        <v>471</v>
      </c>
      <c r="E46" s="331">
        <v>2394425</v>
      </c>
      <c r="F46" s="331">
        <v>5000</v>
      </c>
      <c r="G46" s="332">
        <v>0</v>
      </c>
      <c r="H46" s="330">
        <v>518</v>
      </c>
      <c r="I46" s="331">
        <v>2013085.6</v>
      </c>
      <c r="J46" s="331">
        <v>1935085.6</v>
      </c>
      <c r="K46" s="331">
        <v>78000</v>
      </c>
      <c r="L46" s="331">
        <v>0</v>
      </c>
      <c r="M46" s="332">
        <v>0</v>
      </c>
      <c r="N46" s="348">
        <v>523</v>
      </c>
      <c r="O46" s="349">
        <v>2724664.2</v>
      </c>
      <c r="P46" s="349">
        <v>2615104.2000000002</v>
      </c>
      <c r="Q46" s="349">
        <v>109560</v>
      </c>
      <c r="R46" s="349">
        <v>5120</v>
      </c>
      <c r="S46" s="350">
        <v>0</v>
      </c>
      <c r="T46" s="348">
        <f t="shared" si="4"/>
        <v>52</v>
      </c>
      <c r="U46" s="349">
        <f t="shared" si="0"/>
        <v>330239.20000000019</v>
      </c>
      <c r="V46" s="349">
        <f t="shared" si="1"/>
        <v>120</v>
      </c>
      <c r="W46" s="350">
        <f t="shared" si="1"/>
        <v>0</v>
      </c>
      <c r="X46" s="348">
        <f t="shared" si="5"/>
        <v>5</v>
      </c>
      <c r="Y46" s="349">
        <f t="shared" si="2"/>
        <v>711578.60000000009</v>
      </c>
      <c r="Z46" s="349">
        <f t="shared" si="3"/>
        <v>5120</v>
      </c>
      <c r="AA46" s="350">
        <f t="shared" si="3"/>
        <v>0</v>
      </c>
      <c r="AB46" s="328"/>
    </row>
    <row r="47" spans="1:28" ht="12.75" customHeight="1" x14ac:dyDescent="0.2">
      <c r="A47" s="335" t="s">
        <v>95</v>
      </c>
      <c r="B47" s="336" t="s">
        <v>346</v>
      </c>
      <c r="C47" s="336" t="s">
        <v>347</v>
      </c>
      <c r="D47" s="330">
        <v>46</v>
      </c>
      <c r="E47" s="331">
        <v>34965</v>
      </c>
      <c r="F47" s="331">
        <v>0</v>
      </c>
      <c r="G47" s="332">
        <v>0</v>
      </c>
      <c r="H47" s="330">
        <v>0</v>
      </c>
      <c r="I47" s="331">
        <v>0</v>
      </c>
      <c r="J47" s="331">
        <v>0</v>
      </c>
      <c r="K47" s="331">
        <v>0</v>
      </c>
      <c r="L47" s="331">
        <v>0</v>
      </c>
      <c r="M47" s="332">
        <v>0</v>
      </c>
      <c r="N47" s="348">
        <v>0</v>
      </c>
      <c r="O47" s="349">
        <v>0</v>
      </c>
      <c r="P47" s="349">
        <v>0</v>
      </c>
      <c r="Q47" s="349">
        <v>0</v>
      </c>
      <c r="R47" s="349">
        <v>0</v>
      </c>
      <c r="S47" s="350">
        <v>0</v>
      </c>
      <c r="T47" s="348">
        <f t="shared" si="4"/>
        <v>-46</v>
      </c>
      <c r="U47" s="349">
        <f t="shared" si="0"/>
        <v>-34965</v>
      </c>
      <c r="V47" s="349">
        <f t="shared" si="1"/>
        <v>0</v>
      </c>
      <c r="W47" s="350">
        <f t="shared" si="1"/>
        <v>0</v>
      </c>
      <c r="X47" s="348">
        <f t="shared" si="5"/>
        <v>0</v>
      </c>
      <c r="Y47" s="349">
        <f t="shared" si="2"/>
        <v>0</v>
      </c>
      <c r="Z47" s="349">
        <f t="shared" si="3"/>
        <v>0</v>
      </c>
      <c r="AA47" s="350">
        <f t="shared" si="3"/>
        <v>0</v>
      </c>
      <c r="AB47" s="328"/>
    </row>
    <row r="48" spans="1:28" x14ac:dyDescent="0.2">
      <c r="A48" s="335" t="s">
        <v>95</v>
      </c>
      <c r="B48" s="336" t="s">
        <v>348</v>
      </c>
      <c r="C48" s="336" t="s">
        <v>349</v>
      </c>
      <c r="D48" s="330"/>
      <c r="E48" s="331"/>
      <c r="F48" s="331"/>
      <c r="G48" s="332"/>
      <c r="H48" s="330">
        <v>128</v>
      </c>
      <c r="I48" s="331">
        <v>73875</v>
      </c>
      <c r="J48" s="331">
        <v>51795</v>
      </c>
      <c r="K48" s="331">
        <v>22080</v>
      </c>
      <c r="L48" s="331">
        <v>0</v>
      </c>
      <c r="M48" s="332">
        <v>0</v>
      </c>
      <c r="N48" s="348">
        <v>231</v>
      </c>
      <c r="O48" s="349">
        <v>121719</v>
      </c>
      <c r="P48" s="349">
        <v>87039</v>
      </c>
      <c r="Q48" s="349">
        <v>34680</v>
      </c>
      <c r="R48" s="349">
        <v>0</v>
      </c>
      <c r="S48" s="350">
        <v>0</v>
      </c>
      <c r="T48" s="348">
        <f t="shared" si="4"/>
        <v>231</v>
      </c>
      <c r="U48" s="349">
        <f t="shared" si="0"/>
        <v>121719</v>
      </c>
      <c r="V48" s="349">
        <f t="shared" si="1"/>
        <v>0</v>
      </c>
      <c r="W48" s="350">
        <f t="shared" si="1"/>
        <v>0</v>
      </c>
      <c r="X48" s="348">
        <f t="shared" si="5"/>
        <v>103</v>
      </c>
      <c r="Y48" s="349">
        <f t="shared" si="2"/>
        <v>47844</v>
      </c>
      <c r="Z48" s="349">
        <f t="shared" si="3"/>
        <v>0</v>
      </c>
      <c r="AA48" s="350">
        <f t="shared" si="3"/>
        <v>0</v>
      </c>
      <c r="AB48" s="328"/>
    </row>
    <row r="49" spans="1:28" x14ac:dyDescent="0.2">
      <c r="A49" s="335" t="s">
        <v>100</v>
      </c>
      <c r="B49" s="336" t="s">
        <v>350</v>
      </c>
      <c r="C49" s="336" t="s">
        <v>351</v>
      </c>
      <c r="D49" s="330">
        <v>0</v>
      </c>
      <c r="E49" s="331">
        <v>106329</v>
      </c>
      <c r="F49" s="331">
        <v>0</v>
      </c>
      <c r="G49" s="332">
        <v>0</v>
      </c>
      <c r="H49" s="330">
        <v>0</v>
      </c>
      <c r="I49" s="331">
        <v>75848</v>
      </c>
      <c r="J49" s="331">
        <v>75848</v>
      </c>
      <c r="K49" s="331">
        <v>0</v>
      </c>
      <c r="L49" s="331">
        <v>0</v>
      </c>
      <c r="M49" s="332">
        <v>0</v>
      </c>
      <c r="N49" s="348">
        <v>0</v>
      </c>
      <c r="O49" s="349">
        <v>105108</v>
      </c>
      <c r="P49" s="349">
        <v>105108</v>
      </c>
      <c r="Q49" s="349">
        <v>0</v>
      </c>
      <c r="R49" s="349">
        <v>0</v>
      </c>
      <c r="S49" s="350">
        <v>0</v>
      </c>
      <c r="T49" s="348">
        <f t="shared" si="4"/>
        <v>0</v>
      </c>
      <c r="U49" s="349">
        <f t="shared" si="0"/>
        <v>-1221</v>
      </c>
      <c r="V49" s="349">
        <f t="shared" si="1"/>
        <v>0</v>
      </c>
      <c r="W49" s="350">
        <f t="shared" si="1"/>
        <v>0</v>
      </c>
      <c r="X49" s="348">
        <f t="shared" si="5"/>
        <v>0</v>
      </c>
      <c r="Y49" s="349">
        <f t="shared" si="2"/>
        <v>29260</v>
      </c>
      <c r="Z49" s="349">
        <f t="shared" si="3"/>
        <v>0</v>
      </c>
      <c r="AA49" s="350">
        <f t="shared" si="3"/>
        <v>0</v>
      </c>
      <c r="AB49" s="328"/>
    </row>
    <row r="50" spans="1:28" x14ac:dyDescent="0.2">
      <c r="A50" s="335" t="s">
        <v>100</v>
      </c>
      <c r="B50" s="336" t="s">
        <v>352</v>
      </c>
      <c r="C50" s="336" t="s">
        <v>353</v>
      </c>
      <c r="D50" s="330">
        <v>0</v>
      </c>
      <c r="E50" s="331">
        <v>172194</v>
      </c>
      <c r="F50" s="331">
        <v>0</v>
      </c>
      <c r="G50" s="332">
        <v>0</v>
      </c>
      <c r="H50" s="330">
        <v>0</v>
      </c>
      <c r="I50" s="331">
        <v>225308</v>
      </c>
      <c r="J50" s="331">
        <v>225308</v>
      </c>
      <c r="K50" s="331">
        <v>0</v>
      </c>
      <c r="L50" s="331">
        <v>0</v>
      </c>
      <c r="M50" s="332">
        <v>0</v>
      </c>
      <c r="N50" s="348">
        <v>0</v>
      </c>
      <c r="O50" s="349">
        <v>198500</v>
      </c>
      <c r="P50" s="349">
        <v>198500</v>
      </c>
      <c r="Q50" s="349">
        <v>0</v>
      </c>
      <c r="R50" s="349">
        <v>0</v>
      </c>
      <c r="S50" s="350">
        <v>0</v>
      </c>
      <c r="T50" s="348">
        <f t="shared" si="4"/>
        <v>0</v>
      </c>
      <c r="U50" s="349">
        <f t="shared" si="0"/>
        <v>26306</v>
      </c>
      <c r="V50" s="349">
        <f t="shared" si="1"/>
        <v>0</v>
      </c>
      <c r="W50" s="350">
        <f t="shared" si="1"/>
        <v>0</v>
      </c>
      <c r="X50" s="348">
        <f t="shared" si="5"/>
        <v>0</v>
      </c>
      <c r="Y50" s="349">
        <f t="shared" si="2"/>
        <v>-26808</v>
      </c>
      <c r="Z50" s="349">
        <f t="shared" si="3"/>
        <v>0</v>
      </c>
      <c r="AA50" s="350">
        <f t="shared" si="3"/>
        <v>0</v>
      </c>
      <c r="AB50" s="328"/>
    </row>
    <row r="51" spans="1:28" ht="12.75" customHeight="1" x14ac:dyDescent="0.2">
      <c r="A51" s="335" t="s">
        <v>100</v>
      </c>
      <c r="B51" s="336" t="s">
        <v>354</v>
      </c>
      <c r="C51" s="336" t="s">
        <v>355</v>
      </c>
      <c r="D51" s="330">
        <v>0</v>
      </c>
      <c r="E51" s="331">
        <v>152664</v>
      </c>
      <c r="F51" s="331">
        <v>0</v>
      </c>
      <c r="G51" s="332">
        <v>0</v>
      </c>
      <c r="H51" s="330">
        <v>0</v>
      </c>
      <c r="I51" s="331">
        <v>159788</v>
      </c>
      <c r="J51" s="331">
        <v>159788</v>
      </c>
      <c r="K51" s="331">
        <v>0</v>
      </c>
      <c r="L51" s="331">
        <v>0</v>
      </c>
      <c r="M51" s="332">
        <v>0</v>
      </c>
      <c r="N51" s="348">
        <v>0</v>
      </c>
      <c r="O51" s="349">
        <v>152186</v>
      </c>
      <c r="P51" s="349">
        <v>152186</v>
      </c>
      <c r="Q51" s="349">
        <v>0</v>
      </c>
      <c r="R51" s="349">
        <v>0</v>
      </c>
      <c r="S51" s="350">
        <v>0</v>
      </c>
      <c r="T51" s="348">
        <f t="shared" si="4"/>
        <v>0</v>
      </c>
      <c r="U51" s="349">
        <f t="shared" si="0"/>
        <v>-478</v>
      </c>
      <c r="V51" s="349">
        <f t="shared" si="1"/>
        <v>0</v>
      </c>
      <c r="W51" s="350">
        <f t="shared" si="1"/>
        <v>0</v>
      </c>
      <c r="X51" s="348">
        <f t="shared" si="5"/>
        <v>0</v>
      </c>
      <c r="Y51" s="349">
        <f t="shared" si="2"/>
        <v>-7602</v>
      </c>
      <c r="Z51" s="349">
        <f t="shared" si="3"/>
        <v>0</v>
      </c>
      <c r="AA51" s="350">
        <f t="shared" si="3"/>
        <v>0</v>
      </c>
      <c r="AB51" s="328"/>
    </row>
    <row r="52" spans="1:28" x14ac:dyDescent="0.2">
      <c r="A52" s="335" t="s">
        <v>100</v>
      </c>
      <c r="B52" s="336" t="s">
        <v>356</v>
      </c>
      <c r="C52" s="336" t="s">
        <v>357</v>
      </c>
      <c r="D52" s="330">
        <v>0</v>
      </c>
      <c r="E52" s="331">
        <v>51799</v>
      </c>
      <c r="F52" s="331">
        <v>0</v>
      </c>
      <c r="G52" s="332">
        <v>0</v>
      </c>
      <c r="H52" s="330">
        <v>0</v>
      </c>
      <c r="I52" s="331">
        <v>37455</v>
      </c>
      <c r="J52" s="331">
        <v>37455</v>
      </c>
      <c r="K52" s="331">
        <v>0</v>
      </c>
      <c r="L52" s="331">
        <v>0</v>
      </c>
      <c r="M52" s="332">
        <v>0</v>
      </c>
      <c r="N52" s="348">
        <v>0</v>
      </c>
      <c r="O52" s="349">
        <v>66960</v>
      </c>
      <c r="P52" s="349">
        <v>66960</v>
      </c>
      <c r="Q52" s="349">
        <v>0</v>
      </c>
      <c r="R52" s="349">
        <v>0</v>
      </c>
      <c r="S52" s="350">
        <v>0</v>
      </c>
      <c r="T52" s="348">
        <f t="shared" si="4"/>
        <v>0</v>
      </c>
      <c r="U52" s="349">
        <f t="shared" si="0"/>
        <v>15161</v>
      </c>
      <c r="V52" s="349">
        <f t="shared" si="1"/>
        <v>0</v>
      </c>
      <c r="W52" s="350">
        <f t="shared" si="1"/>
        <v>0</v>
      </c>
      <c r="X52" s="348">
        <f t="shared" si="5"/>
        <v>0</v>
      </c>
      <c r="Y52" s="349">
        <f t="shared" si="2"/>
        <v>29505</v>
      </c>
      <c r="Z52" s="349">
        <f t="shared" si="3"/>
        <v>0</v>
      </c>
      <c r="AA52" s="350">
        <f t="shared" si="3"/>
        <v>0</v>
      </c>
      <c r="AB52" s="328"/>
    </row>
    <row r="53" spans="1:28" x14ac:dyDescent="0.2">
      <c r="A53" s="335" t="s">
        <v>100</v>
      </c>
      <c r="B53" s="336" t="s">
        <v>358</v>
      </c>
      <c r="C53" s="336" t="s">
        <v>359</v>
      </c>
      <c r="D53" s="330">
        <v>0</v>
      </c>
      <c r="E53" s="331">
        <v>9376</v>
      </c>
      <c r="F53" s="331">
        <v>0</v>
      </c>
      <c r="G53" s="332">
        <v>0</v>
      </c>
      <c r="H53" s="330">
        <v>0</v>
      </c>
      <c r="I53" s="331">
        <v>4746</v>
      </c>
      <c r="J53" s="331">
        <v>4746</v>
      </c>
      <c r="K53" s="331">
        <v>0</v>
      </c>
      <c r="L53" s="331">
        <v>0</v>
      </c>
      <c r="M53" s="332">
        <v>0</v>
      </c>
      <c r="N53" s="348">
        <v>0</v>
      </c>
      <c r="O53" s="349">
        <v>14626</v>
      </c>
      <c r="P53" s="349">
        <v>14626</v>
      </c>
      <c r="Q53" s="349">
        <v>0</v>
      </c>
      <c r="R53" s="349">
        <v>0</v>
      </c>
      <c r="S53" s="350">
        <v>0</v>
      </c>
      <c r="T53" s="348">
        <f t="shared" si="4"/>
        <v>0</v>
      </c>
      <c r="U53" s="349">
        <f t="shared" si="0"/>
        <v>5250</v>
      </c>
      <c r="V53" s="349">
        <f t="shared" si="1"/>
        <v>0</v>
      </c>
      <c r="W53" s="350">
        <f t="shared" si="1"/>
        <v>0</v>
      </c>
      <c r="X53" s="348">
        <f t="shared" si="5"/>
        <v>0</v>
      </c>
      <c r="Y53" s="349">
        <f t="shared" si="2"/>
        <v>9880</v>
      </c>
      <c r="Z53" s="349">
        <f t="shared" si="3"/>
        <v>0</v>
      </c>
      <c r="AA53" s="350">
        <f t="shared" si="3"/>
        <v>0</v>
      </c>
      <c r="AB53" s="328"/>
    </row>
    <row r="54" spans="1:28" ht="12.75" customHeight="1" x14ac:dyDescent="0.2">
      <c r="A54" s="335" t="s">
        <v>100</v>
      </c>
      <c r="B54" s="336" t="s">
        <v>360</v>
      </c>
      <c r="C54" s="336" t="s">
        <v>361</v>
      </c>
      <c r="D54" s="330">
        <v>9438</v>
      </c>
      <c r="E54" s="331">
        <v>16950678.399999999</v>
      </c>
      <c r="F54" s="331">
        <v>262405.62</v>
      </c>
      <c r="G54" s="332">
        <v>7956464.6699999962</v>
      </c>
      <c r="H54" s="330">
        <v>9277</v>
      </c>
      <c r="I54" s="331">
        <v>15689408.16</v>
      </c>
      <c r="J54" s="331">
        <v>14611808.16</v>
      </c>
      <c r="K54" s="331">
        <v>1077600</v>
      </c>
      <c r="L54" s="331">
        <v>147746.6</v>
      </c>
      <c r="M54" s="332">
        <v>8203672.8599999994</v>
      </c>
      <c r="N54" s="348">
        <v>10417</v>
      </c>
      <c r="O54" s="349">
        <v>19872906.399999999</v>
      </c>
      <c r="P54" s="349">
        <v>18286026.399999999</v>
      </c>
      <c r="Q54" s="349">
        <v>1586880</v>
      </c>
      <c r="R54" s="349">
        <v>224826</v>
      </c>
      <c r="S54" s="350">
        <v>8352071.459999999</v>
      </c>
      <c r="T54" s="348">
        <f t="shared" si="4"/>
        <v>979</v>
      </c>
      <c r="U54" s="349">
        <f t="shared" si="0"/>
        <v>2922228</v>
      </c>
      <c r="V54" s="349">
        <f t="shared" si="1"/>
        <v>-37579.619999999995</v>
      </c>
      <c r="W54" s="350">
        <f t="shared" si="1"/>
        <v>395606.79000000283</v>
      </c>
      <c r="X54" s="348">
        <f t="shared" si="5"/>
        <v>1140</v>
      </c>
      <c r="Y54" s="349">
        <f t="shared" si="5"/>
        <v>4183498.2399999984</v>
      </c>
      <c r="Z54" s="349">
        <f t="shared" si="3"/>
        <v>77079.399999999994</v>
      </c>
      <c r="AA54" s="350">
        <f t="shared" si="3"/>
        <v>148398.59999999963</v>
      </c>
      <c r="AB54" s="328"/>
    </row>
    <row r="55" spans="1:28" ht="12.75" customHeight="1" x14ac:dyDescent="0.2">
      <c r="A55" s="335" t="s">
        <v>100</v>
      </c>
      <c r="B55" s="336" t="s">
        <v>362</v>
      </c>
      <c r="C55" s="336" t="s">
        <v>363</v>
      </c>
      <c r="D55" s="330">
        <v>2515</v>
      </c>
      <c r="E55" s="331">
        <v>4521503.2</v>
      </c>
      <c r="F55" s="331">
        <v>233891.34</v>
      </c>
      <c r="G55" s="332">
        <v>0</v>
      </c>
      <c r="H55" s="330">
        <v>2521</v>
      </c>
      <c r="I55" s="331">
        <v>5807563.7600000007</v>
      </c>
      <c r="J55" s="331">
        <v>5267443.7600000007</v>
      </c>
      <c r="K55" s="331">
        <v>540120</v>
      </c>
      <c r="L55" s="331">
        <v>122135.88</v>
      </c>
      <c r="M55" s="332">
        <v>0</v>
      </c>
      <c r="N55" s="348">
        <v>2855</v>
      </c>
      <c r="O55" s="349">
        <v>5961026.3200000003</v>
      </c>
      <c r="P55" s="349">
        <v>5154026.32</v>
      </c>
      <c r="Q55" s="349">
        <v>807000</v>
      </c>
      <c r="R55" s="349">
        <v>191434.76</v>
      </c>
      <c r="S55" s="350">
        <v>0</v>
      </c>
      <c r="T55" s="348">
        <f t="shared" si="4"/>
        <v>340</v>
      </c>
      <c r="U55" s="349">
        <f t="shared" si="0"/>
        <v>1439523.12</v>
      </c>
      <c r="V55" s="349">
        <f t="shared" si="1"/>
        <v>-42456.579999999987</v>
      </c>
      <c r="W55" s="350">
        <f t="shared" si="1"/>
        <v>0</v>
      </c>
      <c r="X55" s="348">
        <f t="shared" si="5"/>
        <v>334</v>
      </c>
      <c r="Y55" s="349">
        <f t="shared" si="5"/>
        <v>153462.55999999959</v>
      </c>
      <c r="Z55" s="349">
        <f t="shared" si="3"/>
        <v>69298.880000000005</v>
      </c>
      <c r="AA55" s="350">
        <f t="shared" si="3"/>
        <v>0</v>
      </c>
      <c r="AB55" s="328"/>
    </row>
    <row r="56" spans="1:28" ht="12.75" customHeight="1" x14ac:dyDescent="0.2">
      <c r="A56" s="335" t="s">
        <v>100</v>
      </c>
      <c r="B56" s="336" t="s">
        <v>364</v>
      </c>
      <c r="C56" s="336" t="s">
        <v>365</v>
      </c>
      <c r="D56" s="330">
        <v>54</v>
      </c>
      <c r="E56" s="331">
        <v>161247</v>
      </c>
      <c r="F56" s="331">
        <v>0</v>
      </c>
      <c r="G56" s="332">
        <v>0</v>
      </c>
      <c r="H56" s="330">
        <v>20</v>
      </c>
      <c r="I56" s="331">
        <v>180842.94</v>
      </c>
      <c r="J56" s="331">
        <v>150362.94</v>
      </c>
      <c r="K56" s="331">
        <v>30480</v>
      </c>
      <c r="L56" s="331">
        <v>0</v>
      </c>
      <c r="M56" s="332">
        <v>0</v>
      </c>
      <c r="N56" s="348">
        <v>2</v>
      </c>
      <c r="O56" s="349">
        <v>94830.8</v>
      </c>
      <c r="P56" s="349">
        <v>57510.8</v>
      </c>
      <c r="Q56" s="349">
        <v>37320</v>
      </c>
      <c r="R56" s="349">
        <v>0</v>
      </c>
      <c r="S56" s="350">
        <v>0</v>
      </c>
      <c r="T56" s="348">
        <f t="shared" si="4"/>
        <v>-52</v>
      </c>
      <c r="U56" s="349">
        <f t="shared" si="0"/>
        <v>-66416.2</v>
      </c>
      <c r="V56" s="349">
        <f t="shared" si="1"/>
        <v>0</v>
      </c>
      <c r="W56" s="350">
        <f t="shared" si="1"/>
        <v>0</v>
      </c>
      <c r="X56" s="348">
        <f t="shared" si="5"/>
        <v>-18</v>
      </c>
      <c r="Y56" s="349">
        <f t="shared" si="5"/>
        <v>-86012.14</v>
      </c>
      <c r="Z56" s="349">
        <f t="shared" si="3"/>
        <v>0</v>
      </c>
      <c r="AA56" s="350">
        <f t="shared" si="3"/>
        <v>0</v>
      </c>
      <c r="AB56" s="328"/>
    </row>
    <row r="57" spans="1:28" ht="12.75" customHeight="1" x14ac:dyDescent="0.2">
      <c r="A57" s="335" t="s">
        <v>100</v>
      </c>
      <c r="B57" s="336" t="s">
        <v>366</v>
      </c>
      <c r="C57" s="336" t="s">
        <v>367</v>
      </c>
      <c r="D57" s="330">
        <v>533</v>
      </c>
      <c r="E57" s="331">
        <v>584505</v>
      </c>
      <c r="F57" s="331">
        <v>0</v>
      </c>
      <c r="G57" s="332">
        <v>0</v>
      </c>
      <c r="H57" s="330">
        <v>625</v>
      </c>
      <c r="I57" s="331">
        <v>721243.8</v>
      </c>
      <c r="J57" s="331">
        <v>674323.8</v>
      </c>
      <c r="K57" s="331">
        <v>46920</v>
      </c>
      <c r="L57" s="331">
        <v>0</v>
      </c>
      <c r="M57" s="332">
        <v>0</v>
      </c>
      <c r="N57" s="348">
        <v>686</v>
      </c>
      <c r="O57" s="349">
        <v>808491.7</v>
      </c>
      <c r="P57" s="349">
        <v>740451.7</v>
      </c>
      <c r="Q57" s="349">
        <v>68040</v>
      </c>
      <c r="R57" s="349">
        <v>0</v>
      </c>
      <c r="S57" s="350">
        <v>0</v>
      </c>
      <c r="T57" s="348">
        <f t="shared" si="4"/>
        <v>153</v>
      </c>
      <c r="U57" s="349">
        <f t="shared" si="0"/>
        <v>223986.69999999995</v>
      </c>
      <c r="V57" s="349">
        <f t="shared" si="1"/>
        <v>0</v>
      </c>
      <c r="W57" s="350">
        <f t="shared" si="1"/>
        <v>0</v>
      </c>
      <c r="X57" s="348">
        <f t="shared" si="5"/>
        <v>61</v>
      </c>
      <c r="Y57" s="349">
        <f t="shared" si="5"/>
        <v>87247.899999999907</v>
      </c>
      <c r="Z57" s="349">
        <f t="shared" si="3"/>
        <v>0</v>
      </c>
      <c r="AA57" s="350">
        <f t="shared" si="3"/>
        <v>0</v>
      </c>
      <c r="AB57" s="328"/>
    </row>
    <row r="58" spans="1:28" x14ac:dyDescent="0.2">
      <c r="A58" s="335" t="s">
        <v>100</v>
      </c>
      <c r="B58" s="336" t="s">
        <v>368</v>
      </c>
      <c r="C58" s="336" t="s">
        <v>369</v>
      </c>
      <c r="D58" s="330">
        <v>914</v>
      </c>
      <c r="E58" s="331">
        <v>630906</v>
      </c>
      <c r="F58" s="331">
        <v>0</v>
      </c>
      <c r="G58" s="332">
        <v>0</v>
      </c>
      <c r="H58" s="330">
        <v>1041</v>
      </c>
      <c r="I58" s="331">
        <v>826278</v>
      </c>
      <c r="J58" s="331">
        <v>748758</v>
      </c>
      <c r="K58" s="331">
        <v>77520</v>
      </c>
      <c r="L58" s="331">
        <v>0</v>
      </c>
      <c r="M58" s="332">
        <v>0</v>
      </c>
      <c r="N58" s="348">
        <v>1221</v>
      </c>
      <c r="O58" s="349">
        <v>891825</v>
      </c>
      <c r="P58" s="349">
        <v>766425</v>
      </c>
      <c r="Q58" s="349">
        <v>125400</v>
      </c>
      <c r="R58" s="349">
        <v>0</v>
      </c>
      <c r="S58" s="350">
        <v>0</v>
      </c>
      <c r="T58" s="348">
        <f t="shared" si="4"/>
        <v>307</v>
      </c>
      <c r="U58" s="349">
        <f t="shared" si="0"/>
        <v>260919</v>
      </c>
      <c r="V58" s="349">
        <f t="shared" si="1"/>
        <v>0</v>
      </c>
      <c r="W58" s="350">
        <f t="shared" si="1"/>
        <v>0</v>
      </c>
      <c r="X58" s="348">
        <f t="shared" si="5"/>
        <v>180</v>
      </c>
      <c r="Y58" s="349">
        <f t="shared" si="5"/>
        <v>65547</v>
      </c>
      <c r="Z58" s="349">
        <f t="shared" si="3"/>
        <v>0</v>
      </c>
      <c r="AA58" s="350">
        <f t="shared" si="3"/>
        <v>0</v>
      </c>
      <c r="AB58" s="328"/>
    </row>
    <row r="59" spans="1:28" ht="12.75" customHeight="1" x14ac:dyDescent="0.2">
      <c r="A59" s="335" t="s">
        <v>100</v>
      </c>
      <c r="B59" s="336" t="s">
        <v>370</v>
      </c>
      <c r="C59" s="336" t="s">
        <v>371</v>
      </c>
      <c r="D59" s="330">
        <v>190</v>
      </c>
      <c r="E59" s="331">
        <v>282216</v>
      </c>
      <c r="F59" s="331">
        <v>0</v>
      </c>
      <c r="G59" s="332">
        <v>0</v>
      </c>
      <c r="H59" s="330">
        <v>257</v>
      </c>
      <c r="I59" s="331">
        <v>258115.40000000002</v>
      </c>
      <c r="J59" s="331">
        <v>221515.40000000002</v>
      </c>
      <c r="K59" s="331">
        <v>36600</v>
      </c>
      <c r="L59" s="331">
        <v>0</v>
      </c>
      <c r="M59" s="332">
        <v>0</v>
      </c>
      <c r="N59" s="348">
        <v>227</v>
      </c>
      <c r="O59" s="349">
        <v>362614.92</v>
      </c>
      <c r="P59" s="349">
        <v>307534.92</v>
      </c>
      <c r="Q59" s="349">
        <v>55080</v>
      </c>
      <c r="R59" s="349">
        <v>0</v>
      </c>
      <c r="S59" s="350">
        <v>0</v>
      </c>
      <c r="T59" s="348">
        <f t="shared" si="4"/>
        <v>37</v>
      </c>
      <c r="U59" s="349">
        <f t="shared" si="0"/>
        <v>80398.919999999984</v>
      </c>
      <c r="V59" s="349">
        <f t="shared" si="1"/>
        <v>0</v>
      </c>
      <c r="W59" s="350">
        <f t="shared" si="1"/>
        <v>0</v>
      </c>
      <c r="X59" s="348">
        <f t="shared" si="5"/>
        <v>-30</v>
      </c>
      <c r="Y59" s="349">
        <f t="shared" si="5"/>
        <v>104499.51999999996</v>
      </c>
      <c r="Z59" s="349">
        <f t="shared" si="3"/>
        <v>0</v>
      </c>
      <c r="AA59" s="350">
        <f t="shared" si="3"/>
        <v>0</v>
      </c>
      <c r="AB59" s="328"/>
    </row>
    <row r="60" spans="1:28" ht="12.75" customHeight="1" x14ac:dyDescent="0.2">
      <c r="A60" s="335" t="s">
        <v>100</v>
      </c>
      <c r="B60" s="336" t="s">
        <v>372</v>
      </c>
      <c r="C60" s="336" t="s">
        <v>373</v>
      </c>
      <c r="D60" s="330">
        <v>1150</v>
      </c>
      <c r="E60" s="331">
        <v>905038.2</v>
      </c>
      <c r="F60" s="331">
        <v>0</v>
      </c>
      <c r="G60" s="332">
        <v>0</v>
      </c>
      <c r="H60" s="330">
        <v>1286</v>
      </c>
      <c r="I60" s="331">
        <v>725354.2</v>
      </c>
      <c r="J60" s="331">
        <v>593234.19999999995</v>
      </c>
      <c r="K60" s="331">
        <v>132120</v>
      </c>
      <c r="L60" s="331">
        <v>0</v>
      </c>
      <c r="M60" s="332">
        <v>0</v>
      </c>
      <c r="N60" s="348">
        <v>1169</v>
      </c>
      <c r="O60" s="349">
        <v>1304593.6000000001</v>
      </c>
      <c r="P60" s="349">
        <v>1102993.6000000001</v>
      </c>
      <c r="Q60" s="349">
        <v>201600</v>
      </c>
      <c r="R60" s="349">
        <v>0</v>
      </c>
      <c r="S60" s="350">
        <v>0</v>
      </c>
      <c r="T60" s="348">
        <f t="shared" si="4"/>
        <v>19</v>
      </c>
      <c r="U60" s="349">
        <f t="shared" si="0"/>
        <v>399555.40000000014</v>
      </c>
      <c r="V60" s="349">
        <f t="shared" si="1"/>
        <v>0</v>
      </c>
      <c r="W60" s="350">
        <f t="shared" si="1"/>
        <v>0</v>
      </c>
      <c r="X60" s="348">
        <f t="shared" si="5"/>
        <v>-117</v>
      </c>
      <c r="Y60" s="349">
        <f t="shared" si="5"/>
        <v>579239.40000000014</v>
      </c>
      <c r="Z60" s="349">
        <f t="shared" si="3"/>
        <v>0</v>
      </c>
      <c r="AA60" s="350">
        <f t="shared" si="3"/>
        <v>0</v>
      </c>
      <c r="AB60" s="328"/>
    </row>
    <row r="61" spans="1:28" x14ac:dyDescent="0.2">
      <c r="A61" s="335" t="s">
        <v>100</v>
      </c>
      <c r="B61" s="336" t="s">
        <v>374</v>
      </c>
      <c r="C61" s="336" t="s">
        <v>375</v>
      </c>
      <c r="D61" s="330">
        <v>300</v>
      </c>
      <c r="E61" s="331">
        <v>229007</v>
      </c>
      <c r="F61" s="331">
        <v>0</v>
      </c>
      <c r="G61" s="332">
        <v>0</v>
      </c>
      <c r="H61" s="330">
        <v>327</v>
      </c>
      <c r="I61" s="331">
        <v>169240</v>
      </c>
      <c r="J61" s="331">
        <v>154360</v>
      </c>
      <c r="K61" s="331">
        <v>14880</v>
      </c>
      <c r="L61" s="331">
        <v>0</v>
      </c>
      <c r="M61" s="332">
        <v>0</v>
      </c>
      <c r="N61" s="348">
        <v>329</v>
      </c>
      <c r="O61" s="349">
        <v>273583</v>
      </c>
      <c r="P61" s="349">
        <v>253783</v>
      </c>
      <c r="Q61" s="349">
        <v>19800</v>
      </c>
      <c r="R61" s="349">
        <v>0</v>
      </c>
      <c r="S61" s="350">
        <v>0</v>
      </c>
      <c r="T61" s="348">
        <f t="shared" si="4"/>
        <v>29</v>
      </c>
      <c r="U61" s="349">
        <f t="shared" si="0"/>
        <v>44576</v>
      </c>
      <c r="V61" s="349">
        <f t="shared" si="1"/>
        <v>0</v>
      </c>
      <c r="W61" s="350">
        <f t="shared" si="1"/>
        <v>0</v>
      </c>
      <c r="X61" s="348">
        <f t="shared" si="5"/>
        <v>2</v>
      </c>
      <c r="Y61" s="349">
        <f t="shared" si="5"/>
        <v>104343</v>
      </c>
      <c r="Z61" s="349">
        <f t="shared" si="3"/>
        <v>0</v>
      </c>
      <c r="AA61" s="350">
        <f t="shared" si="3"/>
        <v>0</v>
      </c>
      <c r="AB61" s="328"/>
    </row>
    <row r="62" spans="1:28" x14ac:dyDescent="0.2">
      <c r="A62" s="335" t="s">
        <v>100</v>
      </c>
      <c r="B62" s="336" t="s">
        <v>376</v>
      </c>
      <c r="C62" s="336" t="s">
        <v>377</v>
      </c>
      <c r="D62" s="330">
        <v>11</v>
      </c>
      <c r="E62" s="331">
        <v>75903</v>
      </c>
      <c r="F62" s="331">
        <v>0</v>
      </c>
      <c r="G62" s="332">
        <v>0</v>
      </c>
      <c r="H62" s="330">
        <v>3</v>
      </c>
      <c r="I62" s="331">
        <v>89286.8</v>
      </c>
      <c r="J62" s="331">
        <v>79446.8</v>
      </c>
      <c r="K62" s="331">
        <v>9840</v>
      </c>
      <c r="L62" s="331">
        <v>0</v>
      </c>
      <c r="M62" s="332">
        <v>0</v>
      </c>
      <c r="N62" s="348">
        <v>13</v>
      </c>
      <c r="O62" s="349">
        <v>90066.200000000012</v>
      </c>
      <c r="P62" s="349">
        <v>75306.200000000012</v>
      </c>
      <c r="Q62" s="349">
        <v>14760</v>
      </c>
      <c r="R62" s="349">
        <v>0</v>
      </c>
      <c r="S62" s="350">
        <v>0</v>
      </c>
      <c r="T62" s="348">
        <f t="shared" si="4"/>
        <v>2</v>
      </c>
      <c r="U62" s="349">
        <f t="shared" si="0"/>
        <v>14163.200000000012</v>
      </c>
      <c r="V62" s="349">
        <f t="shared" si="1"/>
        <v>0</v>
      </c>
      <c r="W62" s="350">
        <f t="shared" si="1"/>
        <v>0</v>
      </c>
      <c r="X62" s="348">
        <f t="shared" si="5"/>
        <v>10</v>
      </c>
      <c r="Y62" s="349">
        <f t="shared" si="5"/>
        <v>779.40000000000873</v>
      </c>
      <c r="Z62" s="349">
        <f t="shared" si="3"/>
        <v>0</v>
      </c>
      <c r="AA62" s="350">
        <f t="shared" si="3"/>
        <v>0</v>
      </c>
      <c r="AB62" s="328"/>
    </row>
    <row r="63" spans="1:28" x14ac:dyDescent="0.2">
      <c r="A63" s="335" t="s">
        <v>100</v>
      </c>
      <c r="B63" s="336" t="s">
        <v>378</v>
      </c>
      <c r="C63" s="336" t="s">
        <v>379</v>
      </c>
      <c r="D63" s="330">
        <v>454</v>
      </c>
      <c r="E63" s="331">
        <v>1142483</v>
      </c>
      <c r="F63" s="331">
        <v>240</v>
      </c>
      <c r="G63" s="332">
        <v>0</v>
      </c>
      <c r="H63" s="330">
        <v>640</v>
      </c>
      <c r="I63" s="331">
        <v>906808.8</v>
      </c>
      <c r="J63" s="331">
        <v>858208.8</v>
      </c>
      <c r="K63" s="331">
        <v>48600</v>
      </c>
      <c r="L63" s="331">
        <v>0</v>
      </c>
      <c r="M63" s="332">
        <v>0</v>
      </c>
      <c r="N63" s="348">
        <v>664</v>
      </c>
      <c r="O63" s="349">
        <v>1507055.6</v>
      </c>
      <c r="P63" s="349">
        <v>1435055.6</v>
      </c>
      <c r="Q63" s="349">
        <v>72000</v>
      </c>
      <c r="R63" s="349">
        <v>120</v>
      </c>
      <c r="S63" s="350">
        <v>0</v>
      </c>
      <c r="T63" s="348">
        <f t="shared" si="4"/>
        <v>210</v>
      </c>
      <c r="U63" s="349">
        <f t="shared" si="0"/>
        <v>364572.60000000009</v>
      </c>
      <c r="V63" s="349">
        <f t="shared" si="1"/>
        <v>-120</v>
      </c>
      <c r="W63" s="350">
        <f t="shared" si="1"/>
        <v>0</v>
      </c>
      <c r="X63" s="348">
        <f t="shared" si="5"/>
        <v>24</v>
      </c>
      <c r="Y63" s="349">
        <f t="shared" si="5"/>
        <v>600246.80000000005</v>
      </c>
      <c r="Z63" s="349">
        <f t="shared" si="3"/>
        <v>120</v>
      </c>
      <c r="AA63" s="350">
        <f t="shared" si="3"/>
        <v>0</v>
      </c>
      <c r="AB63" s="328"/>
    </row>
    <row r="64" spans="1:28" x14ac:dyDescent="0.2">
      <c r="A64" s="335" t="s">
        <v>100</v>
      </c>
      <c r="B64" s="336" t="s">
        <v>380</v>
      </c>
      <c r="C64" s="336" t="s">
        <v>381</v>
      </c>
      <c r="D64" s="330">
        <v>133</v>
      </c>
      <c r="E64" s="331">
        <v>234999.11</v>
      </c>
      <c r="F64" s="331">
        <v>0</v>
      </c>
      <c r="G64" s="332">
        <v>0</v>
      </c>
      <c r="H64" s="330">
        <v>38</v>
      </c>
      <c r="I64" s="331">
        <v>242570.3</v>
      </c>
      <c r="J64" s="331">
        <v>225770.3</v>
      </c>
      <c r="K64" s="331">
        <v>16800</v>
      </c>
      <c r="L64" s="331">
        <v>0</v>
      </c>
      <c r="M64" s="332">
        <v>0</v>
      </c>
      <c r="N64" s="348">
        <v>113</v>
      </c>
      <c r="O64" s="349">
        <v>213167.8</v>
      </c>
      <c r="P64" s="349">
        <v>185927.8</v>
      </c>
      <c r="Q64" s="349">
        <v>27240</v>
      </c>
      <c r="R64" s="349">
        <v>0</v>
      </c>
      <c r="S64" s="350">
        <v>0</v>
      </c>
      <c r="T64" s="348">
        <f t="shared" si="4"/>
        <v>-20</v>
      </c>
      <c r="U64" s="349">
        <f t="shared" si="0"/>
        <v>-21831.309999999998</v>
      </c>
      <c r="V64" s="349">
        <f t="shared" si="1"/>
        <v>0</v>
      </c>
      <c r="W64" s="350">
        <f t="shared" si="1"/>
        <v>0</v>
      </c>
      <c r="X64" s="348">
        <f t="shared" si="5"/>
        <v>75</v>
      </c>
      <c r="Y64" s="349">
        <f t="shared" si="5"/>
        <v>-29402.5</v>
      </c>
      <c r="Z64" s="349">
        <f t="shared" si="3"/>
        <v>0</v>
      </c>
      <c r="AA64" s="350">
        <f t="shared" si="3"/>
        <v>0</v>
      </c>
      <c r="AB64" s="328"/>
    </row>
    <row r="65" spans="1:28" x14ac:dyDescent="0.2">
      <c r="A65" s="335" t="s">
        <v>100</v>
      </c>
      <c r="B65" s="336" t="s">
        <v>382</v>
      </c>
      <c r="C65" s="336" t="s">
        <v>383</v>
      </c>
      <c r="D65" s="330">
        <v>2382</v>
      </c>
      <c r="E65" s="331">
        <v>2180169</v>
      </c>
      <c r="F65" s="331">
        <v>0</v>
      </c>
      <c r="G65" s="332">
        <v>6685735.8999999985</v>
      </c>
      <c r="H65" s="330">
        <v>2307</v>
      </c>
      <c r="I65" s="331">
        <v>2654641.4000000004</v>
      </c>
      <c r="J65" s="331">
        <v>2489881.4000000004</v>
      </c>
      <c r="K65" s="331">
        <v>164760</v>
      </c>
      <c r="L65" s="331">
        <v>0</v>
      </c>
      <c r="M65" s="332">
        <v>6831796.4100000001</v>
      </c>
      <c r="N65" s="348">
        <v>2484</v>
      </c>
      <c r="O65" s="349">
        <v>2930092.7</v>
      </c>
      <c r="P65" s="349">
        <v>2685772.7</v>
      </c>
      <c r="Q65" s="349">
        <v>244320</v>
      </c>
      <c r="R65" s="349">
        <v>0</v>
      </c>
      <c r="S65" s="350">
        <v>7372599.7000000011</v>
      </c>
      <c r="T65" s="348">
        <f t="shared" si="4"/>
        <v>102</v>
      </c>
      <c r="U65" s="349">
        <f t="shared" si="0"/>
        <v>749923.70000000019</v>
      </c>
      <c r="V65" s="349">
        <f t="shared" si="1"/>
        <v>0</v>
      </c>
      <c r="W65" s="350">
        <f t="shared" si="1"/>
        <v>686863.80000000261</v>
      </c>
      <c r="X65" s="348">
        <f t="shared" si="5"/>
        <v>177</v>
      </c>
      <c r="Y65" s="349">
        <f t="shared" si="5"/>
        <v>275451.29999999981</v>
      </c>
      <c r="Z65" s="349">
        <f t="shared" si="3"/>
        <v>0</v>
      </c>
      <c r="AA65" s="350">
        <f t="shared" si="3"/>
        <v>540803.29000000097</v>
      </c>
      <c r="AB65" s="328"/>
    </row>
    <row r="66" spans="1:28" x14ac:dyDescent="0.2">
      <c r="A66" s="335" t="s">
        <v>100</v>
      </c>
      <c r="B66" s="336" t="s">
        <v>384</v>
      </c>
      <c r="C66" s="336" t="s">
        <v>385</v>
      </c>
      <c r="D66" s="330">
        <v>285</v>
      </c>
      <c r="E66" s="331">
        <v>641550</v>
      </c>
      <c r="F66" s="331">
        <v>0</v>
      </c>
      <c r="G66" s="332">
        <v>0</v>
      </c>
      <c r="H66" s="330">
        <v>318</v>
      </c>
      <c r="I66" s="331">
        <v>710567.60000000009</v>
      </c>
      <c r="J66" s="331">
        <v>683447.60000000009</v>
      </c>
      <c r="K66" s="331">
        <v>27120</v>
      </c>
      <c r="L66" s="331">
        <v>0</v>
      </c>
      <c r="M66" s="332">
        <v>0</v>
      </c>
      <c r="N66" s="348">
        <v>350</v>
      </c>
      <c r="O66" s="349">
        <v>811721.79999999993</v>
      </c>
      <c r="P66" s="349">
        <v>768161.79999999993</v>
      </c>
      <c r="Q66" s="349">
        <v>43560</v>
      </c>
      <c r="R66" s="349">
        <v>-3362.01</v>
      </c>
      <c r="S66" s="350">
        <v>0</v>
      </c>
      <c r="T66" s="348">
        <f t="shared" si="4"/>
        <v>65</v>
      </c>
      <c r="U66" s="349">
        <f t="shared" si="4"/>
        <v>170171.79999999993</v>
      </c>
      <c r="V66" s="349">
        <f t="shared" ref="V66:W128" si="6">R66-F66</f>
        <v>-3362.01</v>
      </c>
      <c r="W66" s="350">
        <f t="shared" si="6"/>
        <v>0</v>
      </c>
      <c r="X66" s="348">
        <f t="shared" si="5"/>
        <v>32</v>
      </c>
      <c r="Y66" s="349">
        <f t="shared" si="5"/>
        <v>101154.19999999984</v>
      </c>
      <c r="Z66" s="349">
        <f t="shared" ref="Z66:AA128" si="7">R66-L66</f>
        <v>-3362.01</v>
      </c>
      <c r="AA66" s="350">
        <f t="shared" si="7"/>
        <v>0</v>
      </c>
      <c r="AB66" s="328"/>
    </row>
    <row r="67" spans="1:28" ht="12.75" customHeight="1" x14ac:dyDescent="0.2">
      <c r="A67" s="335" t="s">
        <v>100</v>
      </c>
      <c r="B67" s="336" t="s">
        <v>386</v>
      </c>
      <c r="C67" s="336" t="s">
        <v>387</v>
      </c>
      <c r="D67" s="330">
        <v>225</v>
      </c>
      <c r="E67" s="331">
        <v>263166</v>
      </c>
      <c r="F67" s="331">
        <v>0</v>
      </c>
      <c r="G67" s="332">
        <v>0</v>
      </c>
      <c r="H67" s="330">
        <v>584</v>
      </c>
      <c r="I67" s="331">
        <v>147497.5</v>
      </c>
      <c r="J67" s="331">
        <v>136697.5</v>
      </c>
      <c r="K67" s="331">
        <v>10800</v>
      </c>
      <c r="L67" s="331">
        <v>0</v>
      </c>
      <c r="M67" s="332">
        <v>0</v>
      </c>
      <c r="N67" s="348">
        <v>862</v>
      </c>
      <c r="O67" s="349">
        <v>352760.8</v>
      </c>
      <c r="P67" s="349">
        <v>336080.8</v>
      </c>
      <c r="Q67" s="349">
        <v>16680</v>
      </c>
      <c r="R67" s="349">
        <v>0</v>
      </c>
      <c r="S67" s="350">
        <v>0</v>
      </c>
      <c r="T67" s="348">
        <f t="shared" ref="T67:U129" si="8">N67-D67</f>
        <v>637</v>
      </c>
      <c r="U67" s="349">
        <f t="shared" si="8"/>
        <v>89594.799999999988</v>
      </c>
      <c r="V67" s="349">
        <f t="shared" si="6"/>
        <v>0</v>
      </c>
      <c r="W67" s="350">
        <f t="shared" si="6"/>
        <v>0</v>
      </c>
      <c r="X67" s="348">
        <f t="shared" ref="X67:Y108" si="9">N67-H67</f>
        <v>278</v>
      </c>
      <c r="Y67" s="349">
        <f t="shared" si="9"/>
        <v>205263.3</v>
      </c>
      <c r="Z67" s="349">
        <f t="shared" si="7"/>
        <v>0</v>
      </c>
      <c r="AA67" s="350">
        <f t="shared" si="7"/>
        <v>0</v>
      </c>
      <c r="AB67" s="328"/>
    </row>
    <row r="68" spans="1:28" x14ac:dyDescent="0.2">
      <c r="A68" s="335" t="s">
        <v>100</v>
      </c>
      <c r="B68" s="336" t="s">
        <v>388</v>
      </c>
      <c r="C68" s="336" t="s">
        <v>389</v>
      </c>
      <c r="D68" s="330">
        <v>69</v>
      </c>
      <c r="E68" s="331">
        <v>73437</v>
      </c>
      <c r="F68" s="331">
        <v>0</v>
      </c>
      <c r="G68" s="332">
        <v>0</v>
      </c>
      <c r="H68" s="330">
        <v>0</v>
      </c>
      <c r="I68" s="331">
        <v>9240</v>
      </c>
      <c r="J68" s="331">
        <v>0</v>
      </c>
      <c r="K68" s="331">
        <v>9240</v>
      </c>
      <c r="L68" s="331">
        <v>0</v>
      </c>
      <c r="M68" s="332">
        <v>0</v>
      </c>
      <c r="N68" s="348">
        <v>167</v>
      </c>
      <c r="O68" s="349">
        <v>100672.6</v>
      </c>
      <c r="P68" s="349">
        <v>72952.600000000006</v>
      </c>
      <c r="Q68" s="349">
        <v>27720</v>
      </c>
      <c r="R68" s="349">
        <v>0</v>
      </c>
      <c r="S68" s="350">
        <v>0</v>
      </c>
      <c r="T68" s="348">
        <f t="shared" si="8"/>
        <v>98</v>
      </c>
      <c r="U68" s="349">
        <f t="shared" si="8"/>
        <v>27235.600000000006</v>
      </c>
      <c r="V68" s="349">
        <f t="shared" si="6"/>
        <v>0</v>
      </c>
      <c r="W68" s="350">
        <f t="shared" si="6"/>
        <v>0</v>
      </c>
      <c r="X68" s="348">
        <f t="shared" si="9"/>
        <v>167</v>
      </c>
      <c r="Y68" s="349">
        <f t="shared" si="9"/>
        <v>91432.6</v>
      </c>
      <c r="Z68" s="349">
        <f t="shared" si="7"/>
        <v>0</v>
      </c>
      <c r="AA68" s="350">
        <f t="shared" si="7"/>
        <v>0</v>
      </c>
      <c r="AB68" s="328"/>
    </row>
    <row r="69" spans="1:28" ht="12.75" customHeight="1" x14ac:dyDescent="0.2">
      <c r="A69" s="335" t="s">
        <v>100</v>
      </c>
      <c r="B69" s="336" t="s">
        <v>390</v>
      </c>
      <c r="C69" s="336" t="s">
        <v>391</v>
      </c>
      <c r="D69" s="330">
        <v>0</v>
      </c>
      <c r="E69" s="331">
        <v>228244</v>
      </c>
      <c r="F69" s="331">
        <v>0</v>
      </c>
      <c r="G69" s="332">
        <v>0</v>
      </c>
      <c r="H69" s="330">
        <v>0</v>
      </c>
      <c r="I69" s="331">
        <v>154203</v>
      </c>
      <c r="J69" s="331">
        <v>147243</v>
      </c>
      <c r="K69" s="331">
        <v>6960</v>
      </c>
      <c r="L69" s="331">
        <v>0</v>
      </c>
      <c r="M69" s="332">
        <v>0</v>
      </c>
      <c r="N69" s="348">
        <v>0</v>
      </c>
      <c r="O69" s="349">
        <v>291515</v>
      </c>
      <c r="P69" s="349">
        <v>279995</v>
      </c>
      <c r="Q69" s="349">
        <v>11520</v>
      </c>
      <c r="R69" s="349">
        <v>0</v>
      </c>
      <c r="S69" s="350">
        <v>0</v>
      </c>
      <c r="T69" s="348">
        <f t="shared" si="8"/>
        <v>0</v>
      </c>
      <c r="U69" s="349">
        <f t="shared" si="8"/>
        <v>63271</v>
      </c>
      <c r="V69" s="349">
        <f t="shared" si="6"/>
        <v>0</v>
      </c>
      <c r="W69" s="350">
        <f t="shared" si="6"/>
        <v>0</v>
      </c>
      <c r="X69" s="348">
        <f t="shared" si="9"/>
        <v>0</v>
      </c>
      <c r="Y69" s="349">
        <f t="shared" si="9"/>
        <v>137312</v>
      </c>
      <c r="Z69" s="349">
        <f t="shared" si="7"/>
        <v>0</v>
      </c>
      <c r="AA69" s="350">
        <f t="shared" si="7"/>
        <v>0</v>
      </c>
      <c r="AB69" s="328"/>
    </row>
    <row r="70" spans="1:28" x14ac:dyDescent="0.2">
      <c r="A70" s="335" t="s">
        <v>100</v>
      </c>
      <c r="B70" s="336" t="s">
        <v>392</v>
      </c>
      <c r="C70" s="336" t="s">
        <v>393</v>
      </c>
      <c r="D70" s="330">
        <v>857</v>
      </c>
      <c r="E70" s="331">
        <v>1748933.7999999998</v>
      </c>
      <c r="F70" s="331">
        <v>65911.600000000006</v>
      </c>
      <c r="G70" s="332">
        <v>0</v>
      </c>
      <c r="H70" s="330">
        <v>1120</v>
      </c>
      <c r="I70" s="331">
        <v>2063091.56</v>
      </c>
      <c r="J70" s="331">
        <v>1873371.56</v>
      </c>
      <c r="K70" s="331">
        <v>189720</v>
      </c>
      <c r="L70" s="331">
        <v>26848</v>
      </c>
      <c r="M70" s="332">
        <v>0</v>
      </c>
      <c r="N70" s="348">
        <v>1457</v>
      </c>
      <c r="O70" s="349">
        <v>2488376.9200000004</v>
      </c>
      <c r="P70" s="349">
        <v>2215376.9200000004</v>
      </c>
      <c r="Q70" s="349">
        <v>273000</v>
      </c>
      <c r="R70" s="349">
        <v>88596</v>
      </c>
      <c r="S70" s="350">
        <v>0</v>
      </c>
      <c r="T70" s="348">
        <f t="shared" si="8"/>
        <v>600</v>
      </c>
      <c r="U70" s="349">
        <f t="shared" si="8"/>
        <v>739443.12000000058</v>
      </c>
      <c r="V70" s="349">
        <f t="shared" si="6"/>
        <v>22684.399999999994</v>
      </c>
      <c r="W70" s="350">
        <f t="shared" si="6"/>
        <v>0</v>
      </c>
      <c r="X70" s="348">
        <f t="shared" si="9"/>
        <v>337</v>
      </c>
      <c r="Y70" s="349">
        <f t="shared" si="9"/>
        <v>425285.36000000034</v>
      </c>
      <c r="Z70" s="349">
        <f t="shared" si="7"/>
        <v>61748</v>
      </c>
      <c r="AA70" s="350">
        <f t="shared" si="7"/>
        <v>0</v>
      </c>
      <c r="AB70" s="328"/>
    </row>
    <row r="71" spans="1:28" x14ac:dyDescent="0.2">
      <c r="A71" s="335" t="s">
        <v>100</v>
      </c>
      <c r="B71" s="336" t="s">
        <v>394</v>
      </c>
      <c r="C71" s="336" t="s">
        <v>395</v>
      </c>
      <c r="D71" s="330">
        <v>26</v>
      </c>
      <c r="E71" s="331">
        <v>16679</v>
      </c>
      <c r="F71" s="331">
        <v>0</v>
      </c>
      <c r="G71" s="332">
        <v>0</v>
      </c>
      <c r="H71" s="330">
        <v>40</v>
      </c>
      <c r="I71" s="331">
        <v>26049.8</v>
      </c>
      <c r="J71" s="331">
        <v>14769.8</v>
      </c>
      <c r="K71" s="331">
        <v>11280</v>
      </c>
      <c r="L71" s="331">
        <v>0</v>
      </c>
      <c r="M71" s="332">
        <v>0</v>
      </c>
      <c r="N71" s="348">
        <v>36</v>
      </c>
      <c r="O71" s="349">
        <v>36826.400000000001</v>
      </c>
      <c r="P71" s="349">
        <v>24466.400000000001</v>
      </c>
      <c r="Q71" s="349">
        <v>12360</v>
      </c>
      <c r="R71" s="349">
        <v>0</v>
      </c>
      <c r="S71" s="350">
        <v>0</v>
      </c>
      <c r="T71" s="348">
        <f t="shared" si="8"/>
        <v>10</v>
      </c>
      <c r="U71" s="349">
        <f t="shared" si="8"/>
        <v>20147.400000000001</v>
      </c>
      <c r="V71" s="349">
        <f t="shared" si="6"/>
        <v>0</v>
      </c>
      <c r="W71" s="350">
        <f t="shared" si="6"/>
        <v>0</v>
      </c>
      <c r="X71" s="348">
        <f t="shared" si="9"/>
        <v>-4</v>
      </c>
      <c r="Y71" s="349">
        <f t="shared" si="9"/>
        <v>10776.600000000002</v>
      </c>
      <c r="Z71" s="349">
        <f t="shared" si="7"/>
        <v>0</v>
      </c>
      <c r="AA71" s="350">
        <f t="shared" si="7"/>
        <v>0</v>
      </c>
      <c r="AB71" s="328"/>
    </row>
    <row r="72" spans="1:28" ht="12.75" customHeight="1" x14ac:dyDescent="0.2">
      <c r="A72" s="335" t="s">
        <v>100</v>
      </c>
      <c r="B72" s="336" t="s">
        <v>396</v>
      </c>
      <c r="C72" s="336" t="s">
        <v>397</v>
      </c>
      <c r="D72" s="330">
        <v>284</v>
      </c>
      <c r="E72" s="331">
        <v>241954</v>
      </c>
      <c r="F72" s="331">
        <v>0</v>
      </c>
      <c r="G72" s="332">
        <v>0</v>
      </c>
      <c r="H72" s="330">
        <v>269</v>
      </c>
      <c r="I72" s="331">
        <v>284158.3</v>
      </c>
      <c r="J72" s="331">
        <v>246838.3</v>
      </c>
      <c r="K72" s="331">
        <v>37320</v>
      </c>
      <c r="L72" s="331">
        <v>0</v>
      </c>
      <c r="M72" s="332">
        <v>0</v>
      </c>
      <c r="N72" s="348">
        <v>359</v>
      </c>
      <c r="O72" s="349">
        <v>374839.5</v>
      </c>
      <c r="P72" s="349">
        <v>314839.5</v>
      </c>
      <c r="Q72" s="349">
        <v>60000</v>
      </c>
      <c r="R72" s="349">
        <v>0</v>
      </c>
      <c r="S72" s="350">
        <v>0</v>
      </c>
      <c r="T72" s="348">
        <f t="shared" si="8"/>
        <v>75</v>
      </c>
      <c r="U72" s="349">
        <f t="shared" si="8"/>
        <v>132885.5</v>
      </c>
      <c r="V72" s="349">
        <f t="shared" si="6"/>
        <v>0</v>
      </c>
      <c r="W72" s="350">
        <f t="shared" si="6"/>
        <v>0</v>
      </c>
      <c r="X72" s="348">
        <f t="shared" si="9"/>
        <v>90</v>
      </c>
      <c r="Y72" s="349">
        <f t="shared" si="9"/>
        <v>90681.200000000012</v>
      </c>
      <c r="Z72" s="349">
        <f t="shared" si="7"/>
        <v>0</v>
      </c>
      <c r="AA72" s="350">
        <f t="shared" si="7"/>
        <v>0</v>
      </c>
      <c r="AB72" s="328"/>
    </row>
    <row r="73" spans="1:28" ht="12.75" customHeight="1" x14ac:dyDescent="0.2">
      <c r="A73" s="335" t="s">
        <v>103</v>
      </c>
      <c r="B73" s="336" t="s">
        <v>398</v>
      </c>
      <c r="C73" s="336" t="s">
        <v>399</v>
      </c>
      <c r="D73" s="330">
        <v>3338</v>
      </c>
      <c r="E73" s="331">
        <v>4312384.0999999996</v>
      </c>
      <c r="F73" s="331">
        <v>28201.870000000003</v>
      </c>
      <c r="G73" s="332">
        <v>0</v>
      </c>
      <c r="H73" s="330">
        <v>2918</v>
      </c>
      <c r="I73" s="331">
        <v>4473032.79</v>
      </c>
      <c r="J73" s="331">
        <v>4109072.79</v>
      </c>
      <c r="K73" s="331">
        <v>363960</v>
      </c>
      <c r="L73" s="331">
        <v>18390</v>
      </c>
      <c r="M73" s="332">
        <v>0</v>
      </c>
      <c r="N73" s="348">
        <v>3375</v>
      </c>
      <c r="O73" s="349">
        <v>5395136.2999999998</v>
      </c>
      <c r="P73" s="349">
        <v>4841696.3</v>
      </c>
      <c r="Q73" s="349">
        <v>553440</v>
      </c>
      <c r="R73" s="349">
        <v>18995</v>
      </c>
      <c r="S73" s="350">
        <v>0</v>
      </c>
      <c r="T73" s="348">
        <f t="shared" si="8"/>
        <v>37</v>
      </c>
      <c r="U73" s="349">
        <f t="shared" si="8"/>
        <v>1082752.2000000002</v>
      </c>
      <c r="V73" s="349">
        <f t="shared" si="6"/>
        <v>-9206.8700000000026</v>
      </c>
      <c r="W73" s="350">
        <f t="shared" si="6"/>
        <v>0</v>
      </c>
      <c r="X73" s="348">
        <f t="shared" si="9"/>
        <v>457</v>
      </c>
      <c r="Y73" s="349">
        <f t="shared" si="9"/>
        <v>922103.50999999978</v>
      </c>
      <c r="Z73" s="349">
        <f t="shared" si="7"/>
        <v>605</v>
      </c>
      <c r="AA73" s="350">
        <f t="shared" si="7"/>
        <v>0</v>
      </c>
      <c r="AB73" s="328"/>
    </row>
    <row r="74" spans="1:28" x14ac:dyDescent="0.2">
      <c r="A74" s="335" t="s">
        <v>103</v>
      </c>
      <c r="B74" s="336" t="s">
        <v>400</v>
      </c>
      <c r="C74" s="336" t="s">
        <v>401</v>
      </c>
      <c r="D74" s="330">
        <v>382</v>
      </c>
      <c r="E74" s="331">
        <v>716719</v>
      </c>
      <c r="F74" s="331">
        <v>0</v>
      </c>
      <c r="G74" s="332">
        <v>0</v>
      </c>
      <c r="H74" s="330">
        <v>512</v>
      </c>
      <c r="I74" s="331">
        <v>746181</v>
      </c>
      <c r="J74" s="331">
        <v>710781</v>
      </c>
      <c r="K74" s="331">
        <v>35400</v>
      </c>
      <c r="L74" s="331">
        <v>0</v>
      </c>
      <c r="M74" s="332">
        <v>0</v>
      </c>
      <c r="N74" s="348">
        <v>512</v>
      </c>
      <c r="O74" s="349">
        <v>960646.89999999991</v>
      </c>
      <c r="P74" s="349">
        <v>909646.89999999991</v>
      </c>
      <c r="Q74" s="349">
        <v>51000</v>
      </c>
      <c r="R74" s="349">
        <v>900</v>
      </c>
      <c r="S74" s="350">
        <v>0</v>
      </c>
      <c r="T74" s="348">
        <f t="shared" si="8"/>
        <v>130</v>
      </c>
      <c r="U74" s="349">
        <f t="shared" si="8"/>
        <v>243927.89999999991</v>
      </c>
      <c r="V74" s="349">
        <f t="shared" si="6"/>
        <v>900</v>
      </c>
      <c r="W74" s="350">
        <f t="shared" si="6"/>
        <v>0</v>
      </c>
      <c r="X74" s="348">
        <f t="shared" si="9"/>
        <v>0</v>
      </c>
      <c r="Y74" s="349">
        <f t="shared" si="9"/>
        <v>214465.89999999991</v>
      </c>
      <c r="Z74" s="349">
        <f t="shared" si="7"/>
        <v>900</v>
      </c>
      <c r="AA74" s="350">
        <f t="shared" si="7"/>
        <v>0</v>
      </c>
      <c r="AB74" s="328"/>
    </row>
    <row r="75" spans="1:28" x14ac:dyDescent="0.2">
      <c r="A75" s="335" t="s">
        <v>103</v>
      </c>
      <c r="B75" s="336" t="s">
        <v>402</v>
      </c>
      <c r="C75" s="336" t="s">
        <v>403</v>
      </c>
      <c r="D75" s="330">
        <v>221</v>
      </c>
      <c r="E75" s="331">
        <v>219123</v>
      </c>
      <c r="F75" s="331">
        <v>0</v>
      </c>
      <c r="G75" s="332">
        <v>0</v>
      </c>
      <c r="H75" s="330">
        <v>169</v>
      </c>
      <c r="I75" s="331">
        <v>172048.5</v>
      </c>
      <c r="J75" s="331">
        <v>151408.5</v>
      </c>
      <c r="K75" s="331">
        <v>20640</v>
      </c>
      <c r="L75" s="331">
        <v>0</v>
      </c>
      <c r="M75" s="332">
        <v>0</v>
      </c>
      <c r="N75" s="348">
        <v>234</v>
      </c>
      <c r="O75" s="349">
        <v>270954.59999999998</v>
      </c>
      <c r="P75" s="349">
        <v>241794.6</v>
      </c>
      <c r="Q75" s="349">
        <v>29160</v>
      </c>
      <c r="R75" s="349">
        <v>0</v>
      </c>
      <c r="S75" s="350">
        <v>0</v>
      </c>
      <c r="T75" s="348">
        <f t="shared" si="8"/>
        <v>13</v>
      </c>
      <c r="U75" s="349">
        <f t="shared" si="8"/>
        <v>51831.599999999977</v>
      </c>
      <c r="V75" s="349">
        <f t="shared" si="6"/>
        <v>0</v>
      </c>
      <c r="W75" s="350">
        <f t="shared" si="6"/>
        <v>0</v>
      </c>
      <c r="X75" s="348">
        <f t="shared" si="9"/>
        <v>65</v>
      </c>
      <c r="Y75" s="349">
        <f t="shared" si="9"/>
        <v>98906.099999999977</v>
      </c>
      <c r="Z75" s="349">
        <f t="shared" si="7"/>
        <v>0</v>
      </c>
      <c r="AA75" s="350">
        <f t="shared" si="7"/>
        <v>0</v>
      </c>
      <c r="AB75" s="328"/>
    </row>
    <row r="76" spans="1:28" ht="12.75" customHeight="1" x14ac:dyDescent="0.2">
      <c r="A76" s="335" t="s">
        <v>103</v>
      </c>
      <c r="B76" s="336" t="s">
        <v>404</v>
      </c>
      <c r="C76" s="336" t="s">
        <v>405</v>
      </c>
      <c r="D76" s="330">
        <v>116</v>
      </c>
      <c r="E76" s="331">
        <v>120012</v>
      </c>
      <c r="F76" s="331">
        <v>0</v>
      </c>
      <c r="G76" s="332">
        <v>0</v>
      </c>
      <c r="H76" s="330">
        <v>167</v>
      </c>
      <c r="I76" s="331">
        <v>68569.2</v>
      </c>
      <c r="J76" s="331">
        <v>59569.2</v>
      </c>
      <c r="K76" s="331">
        <v>9000</v>
      </c>
      <c r="L76" s="331">
        <v>0</v>
      </c>
      <c r="M76" s="332">
        <v>0</v>
      </c>
      <c r="N76" s="348">
        <v>543</v>
      </c>
      <c r="O76" s="349">
        <v>225701.60000000003</v>
      </c>
      <c r="P76" s="349">
        <v>213461.60000000003</v>
      </c>
      <c r="Q76" s="349">
        <v>12240</v>
      </c>
      <c r="R76" s="349">
        <v>0</v>
      </c>
      <c r="S76" s="350">
        <v>0</v>
      </c>
      <c r="T76" s="348">
        <f t="shared" si="8"/>
        <v>427</v>
      </c>
      <c r="U76" s="349">
        <f t="shared" si="8"/>
        <v>105689.60000000003</v>
      </c>
      <c r="V76" s="349">
        <f t="shared" si="6"/>
        <v>0</v>
      </c>
      <c r="W76" s="350">
        <f t="shared" si="6"/>
        <v>0</v>
      </c>
      <c r="X76" s="348">
        <f t="shared" si="9"/>
        <v>376</v>
      </c>
      <c r="Y76" s="349">
        <f t="shared" si="9"/>
        <v>157132.40000000002</v>
      </c>
      <c r="Z76" s="349">
        <f t="shared" si="7"/>
        <v>0</v>
      </c>
      <c r="AA76" s="350">
        <f t="shared" si="7"/>
        <v>0</v>
      </c>
      <c r="AB76" s="328"/>
    </row>
    <row r="77" spans="1:28" x14ac:dyDescent="0.2">
      <c r="A77" s="335" t="s">
        <v>103</v>
      </c>
      <c r="B77" s="336" t="s">
        <v>406</v>
      </c>
      <c r="C77" s="336" t="s">
        <v>407</v>
      </c>
      <c r="D77" s="330">
        <v>162</v>
      </c>
      <c r="E77" s="331">
        <v>85113.8</v>
      </c>
      <c r="F77" s="331">
        <v>0</v>
      </c>
      <c r="G77" s="332">
        <v>0</v>
      </c>
      <c r="H77" s="330">
        <v>168</v>
      </c>
      <c r="I77" s="331">
        <v>66813.56</v>
      </c>
      <c r="J77" s="331">
        <v>66813.56</v>
      </c>
      <c r="K77" s="331">
        <v>0</v>
      </c>
      <c r="L77" s="331">
        <v>0</v>
      </c>
      <c r="M77" s="332">
        <v>0</v>
      </c>
      <c r="N77" s="348">
        <v>147</v>
      </c>
      <c r="O77" s="349">
        <v>87811.82</v>
      </c>
      <c r="P77" s="349">
        <v>87811.82</v>
      </c>
      <c r="Q77" s="349">
        <v>0</v>
      </c>
      <c r="R77" s="349">
        <v>0</v>
      </c>
      <c r="S77" s="350">
        <v>0</v>
      </c>
      <c r="T77" s="348">
        <f t="shared" si="8"/>
        <v>-15</v>
      </c>
      <c r="U77" s="349">
        <f t="shared" si="8"/>
        <v>2698.0200000000041</v>
      </c>
      <c r="V77" s="349">
        <f t="shared" si="6"/>
        <v>0</v>
      </c>
      <c r="W77" s="350">
        <f t="shared" si="6"/>
        <v>0</v>
      </c>
      <c r="X77" s="348">
        <f t="shared" si="9"/>
        <v>-21</v>
      </c>
      <c r="Y77" s="349">
        <f t="shared" si="9"/>
        <v>20998.260000000009</v>
      </c>
      <c r="Z77" s="349">
        <f t="shared" si="7"/>
        <v>0</v>
      </c>
      <c r="AA77" s="350">
        <f t="shared" si="7"/>
        <v>0</v>
      </c>
      <c r="AB77" s="328"/>
    </row>
    <row r="78" spans="1:28" x14ac:dyDescent="0.2">
      <c r="A78" s="335" t="s">
        <v>103</v>
      </c>
      <c r="B78" s="336" t="s">
        <v>408</v>
      </c>
      <c r="C78" s="336" t="s">
        <v>409</v>
      </c>
      <c r="D78" s="330">
        <v>878</v>
      </c>
      <c r="E78" s="331">
        <v>1089167</v>
      </c>
      <c r="F78" s="331">
        <v>0</v>
      </c>
      <c r="G78" s="332">
        <v>2499703</v>
      </c>
      <c r="H78" s="330">
        <v>855</v>
      </c>
      <c r="I78" s="331">
        <v>923690</v>
      </c>
      <c r="J78" s="331">
        <v>833090</v>
      </c>
      <c r="K78" s="331">
        <v>90600</v>
      </c>
      <c r="L78" s="331">
        <v>0</v>
      </c>
      <c r="M78" s="332">
        <v>2107620.2799999998</v>
      </c>
      <c r="N78" s="348">
        <v>890</v>
      </c>
      <c r="O78" s="349">
        <v>1277973.0999999999</v>
      </c>
      <c r="P78" s="349">
        <v>1150533.0999999999</v>
      </c>
      <c r="Q78" s="349">
        <v>127440</v>
      </c>
      <c r="R78" s="349">
        <v>0</v>
      </c>
      <c r="S78" s="350">
        <v>2514458.1799999997</v>
      </c>
      <c r="T78" s="348">
        <f t="shared" si="8"/>
        <v>12</v>
      </c>
      <c r="U78" s="349">
        <f t="shared" si="8"/>
        <v>188806.09999999986</v>
      </c>
      <c r="V78" s="349">
        <f t="shared" si="6"/>
        <v>0</v>
      </c>
      <c r="W78" s="350">
        <f t="shared" si="6"/>
        <v>14755.179999999702</v>
      </c>
      <c r="X78" s="348">
        <f t="shared" si="9"/>
        <v>35</v>
      </c>
      <c r="Y78" s="349">
        <f t="shared" si="9"/>
        <v>354283.09999999986</v>
      </c>
      <c r="Z78" s="349">
        <f t="shared" si="7"/>
        <v>0</v>
      </c>
      <c r="AA78" s="350">
        <f t="shared" si="7"/>
        <v>406837.89999999991</v>
      </c>
      <c r="AB78" s="328"/>
    </row>
    <row r="79" spans="1:28" x14ac:dyDescent="0.2">
      <c r="A79" s="335" t="s">
        <v>103</v>
      </c>
      <c r="B79" s="336" t="s">
        <v>410</v>
      </c>
      <c r="C79" s="336" t="s">
        <v>411</v>
      </c>
      <c r="D79" s="330">
        <v>0</v>
      </c>
      <c r="E79" s="331">
        <v>371450</v>
      </c>
      <c r="F79" s="331">
        <v>0</v>
      </c>
      <c r="G79" s="332">
        <v>0</v>
      </c>
      <c r="H79" s="330">
        <v>0</v>
      </c>
      <c r="I79" s="331">
        <v>289436</v>
      </c>
      <c r="J79" s="331">
        <v>281996</v>
      </c>
      <c r="K79" s="331">
        <v>7440</v>
      </c>
      <c r="L79" s="331">
        <v>0</v>
      </c>
      <c r="M79" s="332">
        <v>0</v>
      </c>
      <c r="N79" s="348">
        <v>0</v>
      </c>
      <c r="O79" s="349">
        <v>396220</v>
      </c>
      <c r="P79" s="349">
        <v>383860</v>
      </c>
      <c r="Q79" s="349">
        <v>12360</v>
      </c>
      <c r="R79" s="349">
        <v>0</v>
      </c>
      <c r="S79" s="350">
        <v>0</v>
      </c>
      <c r="T79" s="348">
        <f t="shared" si="8"/>
        <v>0</v>
      </c>
      <c r="U79" s="349">
        <f t="shared" si="8"/>
        <v>24770</v>
      </c>
      <c r="V79" s="349">
        <f t="shared" si="6"/>
        <v>0</v>
      </c>
      <c r="W79" s="350">
        <f t="shared" si="6"/>
        <v>0</v>
      </c>
      <c r="X79" s="348">
        <f t="shared" si="9"/>
        <v>0</v>
      </c>
      <c r="Y79" s="349">
        <f t="shared" si="9"/>
        <v>106784</v>
      </c>
      <c r="Z79" s="349">
        <f t="shared" si="7"/>
        <v>0</v>
      </c>
      <c r="AA79" s="350">
        <f t="shared" si="7"/>
        <v>0</v>
      </c>
      <c r="AB79" s="328"/>
    </row>
    <row r="80" spans="1:28" x14ac:dyDescent="0.2">
      <c r="A80" s="335" t="s">
        <v>103</v>
      </c>
      <c r="B80" s="336" t="s">
        <v>412</v>
      </c>
      <c r="C80" s="336" t="s">
        <v>413</v>
      </c>
      <c r="D80" s="330">
        <v>0</v>
      </c>
      <c r="E80" s="331">
        <v>47784</v>
      </c>
      <c r="F80" s="331">
        <v>0</v>
      </c>
      <c r="G80" s="332">
        <v>0</v>
      </c>
      <c r="H80" s="330">
        <v>0</v>
      </c>
      <c r="I80" s="331">
        <v>59091</v>
      </c>
      <c r="J80" s="331">
        <v>59091</v>
      </c>
      <c r="K80" s="331">
        <v>0</v>
      </c>
      <c r="L80" s="331">
        <v>0</v>
      </c>
      <c r="M80" s="332">
        <v>0</v>
      </c>
      <c r="N80" s="348">
        <v>0</v>
      </c>
      <c r="O80" s="349">
        <v>70610</v>
      </c>
      <c r="P80" s="349">
        <v>70610</v>
      </c>
      <c r="Q80" s="349">
        <v>0</v>
      </c>
      <c r="R80" s="349">
        <v>0</v>
      </c>
      <c r="S80" s="350">
        <v>0</v>
      </c>
      <c r="T80" s="348">
        <f t="shared" si="8"/>
        <v>0</v>
      </c>
      <c r="U80" s="349">
        <f t="shared" si="8"/>
        <v>22826</v>
      </c>
      <c r="V80" s="349">
        <f t="shared" si="6"/>
        <v>0</v>
      </c>
      <c r="W80" s="350">
        <f t="shared" si="6"/>
        <v>0</v>
      </c>
      <c r="X80" s="348">
        <f t="shared" si="9"/>
        <v>0</v>
      </c>
      <c r="Y80" s="349">
        <f t="shared" si="9"/>
        <v>11519</v>
      </c>
      <c r="Z80" s="349">
        <f t="shared" si="7"/>
        <v>0</v>
      </c>
      <c r="AA80" s="350">
        <f t="shared" si="7"/>
        <v>0</v>
      </c>
      <c r="AB80" s="328"/>
    </row>
    <row r="81" spans="1:28" x14ac:dyDescent="0.2">
      <c r="A81" s="335" t="s">
        <v>103</v>
      </c>
      <c r="B81" s="336" t="s">
        <v>414</v>
      </c>
      <c r="C81" s="336" t="s">
        <v>106</v>
      </c>
      <c r="D81" s="330">
        <v>1727</v>
      </c>
      <c r="E81" s="331">
        <v>1350894.7999999998</v>
      </c>
      <c r="F81" s="331">
        <v>0</v>
      </c>
      <c r="G81" s="332">
        <v>0</v>
      </c>
      <c r="H81" s="330">
        <v>1367</v>
      </c>
      <c r="I81" s="331">
        <v>1010190.24</v>
      </c>
      <c r="J81" s="331">
        <v>867390.24</v>
      </c>
      <c r="K81" s="331">
        <v>142800</v>
      </c>
      <c r="L81" s="331">
        <v>0</v>
      </c>
      <c r="M81" s="332">
        <v>0</v>
      </c>
      <c r="N81" s="348">
        <v>1722</v>
      </c>
      <c r="O81" s="349">
        <v>1947745.4000000004</v>
      </c>
      <c r="P81" s="349">
        <v>1728385.4000000004</v>
      </c>
      <c r="Q81" s="349">
        <v>219360</v>
      </c>
      <c r="R81" s="349">
        <v>0</v>
      </c>
      <c r="S81" s="350">
        <v>0</v>
      </c>
      <c r="T81" s="348">
        <f t="shared" si="8"/>
        <v>-5</v>
      </c>
      <c r="U81" s="349">
        <f t="shared" si="8"/>
        <v>596850.60000000056</v>
      </c>
      <c r="V81" s="349">
        <f t="shared" si="6"/>
        <v>0</v>
      </c>
      <c r="W81" s="350">
        <f t="shared" si="6"/>
        <v>0</v>
      </c>
      <c r="X81" s="348">
        <f t="shared" si="9"/>
        <v>355</v>
      </c>
      <c r="Y81" s="349">
        <f t="shared" si="9"/>
        <v>937555.16000000038</v>
      </c>
      <c r="Z81" s="349">
        <f t="shared" si="7"/>
        <v>0</v>
      </c>
      <c r="AA81" s="350">
        <f t="shared" si="7"/>
        <v>0</v>
      </c>
      <c r="AB81" s="328"/>
    </row>
    <row r="82" spans="1:28" x14ac:dyDescent="0.2">
      <c r="A82" s="335" t="s">
        <v>103</v>
      </c>
      <c r="B82" s="336" t="s">
        <v>415</v>
      </c>
      <c r="C82" s="336" t="s">
        <v>416</v>
      </c>
      <c r="D82" s="330">
        <v>753</v>
      </c>
      <c r="E82" s="331">
        <v>663242.19999999995</v>
      </c>
      <c r="F82" s="331">
        <v>0</v>
      </c>
      <c r="G82" s="332">
        <v>0</v>
      </c>
      <c r="H82" s="330">
        <v>685</v>
      </c>
      <c r="I82" s="331">
        <v>616205.66</v>
      </c>
      <c r="J82" s="331">
        <v>534245.66</v>
      </c>
      <c r="K82" s="331">
        <v>81960</v>
      </c>
      <c r="L82" s="331">
        <v>0</v>
      </c>
      <c r="M82" s="332">
        <v>0</v>
      </c>
      <c r="N82" s="348">
        <v>846</v>
      </c>
      <c r="O82" s="349">
        <v>862326.94000000018</v>
      </c>
      <c r="P82" s="349">
        <v>737406.94000000018</v>
      </c>
      <c r="Q82" s="349">
        <v>124920</v>
      </c>
      <c r="R82" s="349">
        <v>0</v>
      </c>
      <c r="S82" s="350">
        <v>0</v>
      </c>
      <c r="T82" s="348">
        <f t="shared" si="8"/>
        <v>93</v>
      </c>
      <c r="U82" s="349">
        <f t="shared" si="8"/>
        <v>199084.74000000022</v>
      </c>
      <c r="V82" s="349">
        <f t="shared" si="6"/>
        <v>0</v>
      </c>
      <c r="W82" s="350">
        <f t="shared" si="6"/>
        <v>0</v>
      </c>
      <c r="X82" s="348">
        <f t="shared" si="9"/>
        <v>161</v>
      </c>
      <c r="Y82" s="349">
        <f t="shared" si="9"/>
        <v>246121.28000000014</v>
      </c>
      <c r="Z82" s="349">
        <f t="shared" si="7"/>
        <v>0</v>
      </c>
      <c r="AA82" s="350">
        <f t="shared" si="7"/>
        <v>0</v>
      </c>
      <c r="AB82" s="328"/>
    </row>
    <row r="83" spans="1:28" x14ac:dyDescent="0.2">
      <c r="A83" s="335" t="s">
        <v>103</v>
      </c>
      <c r="B83" s="336" t="s">
        <v>417</v>
      </c>
      <c r="C83" s="336" t="s">
        <v>418</v>
      </c>
      <c r="D83" s="330">
        <v>195</v>
      </c>
      <c r="E83" s="331">
        <v>150597</v>
      </c>
      <c r="F83" s="331">
        <v>0</v>
      </c>
      <c r="G83" s="332">
        <v>0</v>
      </c>
      <c r="H83" s="330">
        <v>198</v>
      </c>
      <c r="I83" s="331">
        <v>111957.6</v>
      </c>
      <c r="J83" s="331">
        <v>101157.6</v>
      </c>
      <c r="K83" s="331">
        <v>10800</v>
      </c>
      <c r="L83" s="331">
        <v>0</v>
      </c>
      <c r="M83" s="332">
        <v>0</v>
      </c>
      <c r="N83" s="348">
        <v>335</v>
      </c>
      <c r="O83" s="349">
        <v>174427.8</v>
      </c>
      <c r="P83" s="349">
        <v>157507.79999999999</v>
      </c>
      <c r="Q83" s="349">
        <v>16920</v>
      </c>
      <c r="R83" s="349">
        <v>0</v>
      </c>
      <c r="S83" s="350">
        <v>0</v>
      </c>
      <c r="T83" s="348">
        <f t="shared" si="8"/>
        <v>140</v>
      </c>
      <c r="U83" s="349">
        <f t="shared" si="8"/>
        <v>23830.799999999988</v>
      </c>
      <c r="V83" s="349">
        <f t="shared" si="6"/>
        <v>0</v>
      </c>
      <c r="W83" s="350">
        <f t="shared" si="6"/>
        <v>0</v>
      </c>
      <c r="X83" s="348">
        <f t="shared" si="9"/>
        <v>137</v>
      </c>
      <c r="Y83" s="349">
        <f t="shared" si="9"/>
        <v>62470.199999999983</v>
      </c>
      <c r="Z83" s="349">
        <f t="shared" si="7"/>
        <v>0</v>
      </c>
      <c r="AA83" s="350">
        <f t="shared" si="7"/>
        <v>0</v>
      </c>
      <c r="AB83" s="328"/>
    </row>
    <row r="84" spans="1:28" x14ac:dyDescent="0.2">
      <c r="A84" s="335" t="s">
        <v>103</v>
      </c>
      <c r="B84" s="336" t="s">
        <v>419</v>
      </c>
      <c r="C84" s="336" t="s">
        <v>420</v>
      </c>
      <c r="D84" s="330">
        <v>479</v>
      </c>
      <c r="E84" s="331">
        <v>527477.19999999995</v>
      </c>
      <c r="F84" s="331">
        <v>0</v>
      </c>
      <c r="G84" s="332">
        <v>0</v>
      </c>
      <c r="H84" s="330">
        <v>359</v>
      </c>
      <c r="I84" s="331">
        <v>428872.57999999996</v>
      </c>
      <c r="J84" s="331">
        <v>375592.57999999996</v>
      </c>
      <c r="K84" s="331">
        <v>53280</v>
      </c>
      <c r="L84" s="331">
        <v>0</v>
      </c>
      <c r="M84" s="332">
        <v>0</v>
      </c>
      <c r="N84" s="348">
        <v>689</v>
      </c>
      <c r="O84" s="349">
        <v>742181.17999999993</v>
      </c>
      <c r="P84" s="349">
        <v>653261.17999999993</v>
      </c>
      <c r="Q84" s="349">
        <v>88920</v>
      </c>
      <c r="R84" s="349">
        <v>0</v>
      </c>
      <c r="S84" s="350">
        <v>0</v>
      </c>
      <c r="T84" s="348">
        <f t="shared" si="8"/>
        <v>210</v>
      </c>
      <c r="U84" s="349">
        <f t="shared" si="8"/>
        <v>214703.97999999998</v>
      </c>
      <c r="V84" s="349">
        <f t="shared" si="6"/>
        <v>0</v>
      </c>
      <c r="W84" s="350">
        <f t="shared" si="6"/>
        <v>0</v>
      </c>
      <c r="X84" s="348">
        <f t="shared" si="9"/>
        <v>330</v>
      </c>
      <c r="Y84" s="349">
        <f t="shared" si="9"/>
        <v>313308.59999999998</v>
      </c>
      <c r="Z84" s="349">
        <f t="shared" si="7"/>
        <v>0</v>
      </c>
      <c r="AA84" s="350">
        <f t="shared" si="7"/>
        <v>0</v>
      </c>
      <c r="AB84" s="328"/>
    </row>
    <row r="85" spans="1:28" ht="12.75" customHeight="1" x14ac:dyDescent="0.2">
      <c r="A85" s="335" t="s">
        <v>103</v>
      </c>
      <c r="B85" s="336" t="s">
        <v>421</v>
      </c>
      <c r="C85" s="336" t="s">
        <v>422</v>
      </c>
      <c r="D85" s="330">
        <v>97</v>
      </c>
      <c r="E85" s="331">
        <v>118188</v>
      </c>
      <c r="F85" s="331">
        <v>0</v>
      </c>
      <c r="G85" s="332">
        <v>0</v>
      </c>
      <c r="H85" s="330">
        <v>236</v>
      </c>
      <c r="I85" s="331">
        <v>111819.6</v>
      </c>
      <c r="J85" s="331">
        <v>90219.6</v>
      </c>
      <c r="K85" s="331">
        <v>21600</v>
      </c>
      <c r="L85" s="331">
        <v>0</v>
      </c>
      <c r="M85" s="332">
        <v>0</v>
      </c>
      <c r="N85" s="348">
        <v>381</v>
      </c>
      <c r="O85" s="349">
        <v>180279.59999999998</v>
      </c>
      <c r="P85" s="349">
        <v>149199.59999999998</v>
      </c>
      <c r="Q85" s="349">
        <v>31080</v>
      </c>
      <c r="R85" s="349">
        <v>0</v>
      </c>
      <c r="S85" s="350">
        <v>0</v>
      </c>
      <c r="T85" s="348">
        <f t="shared" si="8"/>
        <v>284</v>
      </c>
      <c r="U85" s="349">
        <f t="shared" si="8"/>
        <v>62091.599999999977</v>
      </c>
      <c r="V85" s="349">
        <f t="shared" si="6"/>
        <v>0</v>
      </c>
      <c r="W85" s="350">
        <f t="shared" si="6"/>
        <v>0</v>
      </c>
      <c r="X85" s="348">
        <f t="shared" si="9"/>
        <v>145</v>
      </c>
      <c r="Y85" s="349">
        <f t="shared" si="9"/>
        <v>68459.999999999971</v>
      </c>
      <c r="Z85" s="349">
        <f t="shared" si="7"/>
        <v>0</v>
      </c>
      <c r="AA85" s="350">
        <f t="shared" si="7"/>
        <v>0</v>
      </c>
      <c r="AB85" s="328"/>
    </row>
    <row r="86" spans="1:28" ht="12.75" customHeight="1" x14ac:dyDescent="0.2">
      <c r="A86" s="335" t="s">
        <v>107</v>
      </c>
      <c r="B86" s="336" t="s">
        <v>423</v>
      </c>
      <c r="C86" s="336" t="s">
        <v>424</v>
      </c>
      <c r="D86" s="330">
        <v>146</v>
      </c>
      <c r="E86" s="331">
        <v>154097</v>
      </c>
      <c r="F86" s="331">
        <v>0</v>
      </c>
      <c r="G86" s="332">
        <v>0</v>
      </c>
      <c r="H86" s="330">
        <v>204</v>
      </c>
      <c r="I86" s="331">
        <v>187014.00000000003</v>
      </c>
      <c r="J86" s="331">
        <v>154374.00000000003</v>
      </c>
      <c r="K86" s="331">
        <v>32640</v>
      </c>
      <c r="L86" s="331">
        <v>0</v>
      </c>
      <c r="M86" s="332">
        <v>0</v>
      </c>
      <c r="N86" s="348">
        <v>221</v>
      </c>
      <c r="O86" s="349">
        <v>250123.90000000002</v>
      </c>
      <c r="P86" s="349">
        <v>203443.90000000002</v>
      </c>
      <c r="Q86" s="349">
        <v>46680</v>
      </c>
      <c r="R86" s="349">
        <v>0</v>
      </c>
      <c r="S86" s="350">
        <v>0</v>
      </c>
      <c r="T86" s="348">
        <f t="shared" si="8"/>
        <v>75</v>
      </c>
      <c r="U86" s="349">
        <f t="shared" si="8"/>
        <v>96026.900000000023</v>
      </c>
      <c r="V86" s="349">
        <f t="shared" si="6"/>
        <v>0</v>
      </c>
      <c r="W86" s="350">
        <f t="shared" si="6"/>
        <v>0</v>
      </c>
      <c r="X86" s="348">
        <f t="shared" si="9"/>
        <v>17</v>
      </c>
      <c r="Y86" s="349">
        <f t="shared" si="9"/>
        <v>63109.899999999994</v>
      </c>
      <c r="Z86" s="349">
        <f t="shared" si="7"/>
        <v>0</v>
      </c>
      <c r="AA86" s="350">
        <f t="shared" si="7"/>
        <v>0</v>
      </c>
      <c r="AB86" s="328"/>
    </row>
    <row r="87" spans="1:28" x14ac:dyDescent="0.2">
      <c r="A87" s="335" t="s">
        <v>107</v>
      </c>
      <c r="B87" s="336" t="s">
        <v>425</v>
      </c>
      <c r="C87" s="336" t="s">
        <v>426</v>
      </c>
      <c r="D87" s="330">
        <v>1388.5</v>
      </c>
      <c r="E87" s="331">
        <v>1967577.9</v>
      </c>
      <c r="F87" s="331">
        <v>10864</v>
      </c>
      <c r="G87" s="332">
        <v>0</v>
      </c>
      <c r="H87" s="330">
        <v>1687</v>
      </c>
      <c r="I87" s="331">
        <v>1752293.2600000002</v>
      </c>
      <c r="J87" s="331">
        <v>1537733.2600000002</v>
      </c>
      <c r="K87" s="331">
        <v>214560</v>
      </c>
      <c r="L87" s="331">
        <v>5432</v>
      </c>
      <c r="M87" s="332">
        <v>0</v>
      </c>
      <c r="N87" s="348">
        <v>2178</v>
      </c>
      <c r="O87" s="349">
        <v>2615062.1799999997</v>
      </c>
      <c r="P87" s="349">
        <v>2287102.1799999997</v>
      </c>
      <c r="Q87" s="349">
        <v>327960</v>
      </c>
      <c r="R87" s="349">
        <v>9506</v>
      </c>
      <c r="S87" s="350">
        <v>0</v>
      </c>
      <c r="T87" s="348">
        <f t="shared" si="8"/>
        <v>789.5</v>
      </c>
      <c r="U87" s="349">
        <f t="shared" si="8"/>
        <v>647484.2799999998</v>
      </c>
      <c r="V87" s="349">
        <f t="shared" si="6"/>
        <v>-1358</v>
      </c>
      <c r="W87" s="350">
        <f t="shared" si="6"/>
        <v>0</v>
      </c>
      <c r="X87" s="348">
        <f t="shared" si="9"/>
        <v>491</v>
      </c>
      <c r="Y87" s="349">
        <f t="shared" si="9"/>
        <v>862768.91999999946</v>
      </c>
      <c r="Z87" s="349">
        <f t="shared" si="7"/>
        <v>4074</v>
      </c>
      <c r="AA87" s="350">
        <f t="shared" si="7"/>
        <v>0</v>
      </c>
      <c r="AB87" s="328"/>
    </row>
    <row r="88" spans="1:28" x14ac:dyDescent="0.2">
      <c r="A88" s="335" t="s">
        <v>107</v>
      </c>
      <c r="B88" s="336" t="s">
        <v>427</v>
      </c>
      <c r="C88" s="336" t="s">
        <v>428</v>
      </c>
      <c r="D88" s="330">
        <v>0</v>
      </c>
      <c r="E88" s="331">
        <v>126990</v>
      </c>
      <c r="F88" s="331">
        <v>0</v>
      </c>
      <c r="G88" s="332">
        <v>0</v>
      </c>
      <c r="H88" s="330">
        <v>0</v>
      </c>
      <c r="I88" s="331">
        <v>89390</v>
      </c>
      <c r="J88" s="331">
        <v>83390</v>
      </c>
      <c r="K88" s="331">
        <v>6000</v>
      </c>
      <c r="L88" s="331">
        <v>0</v>
      </c>
      <c r="M88" s="332">
        <v>0</v>
      </c>
      <c r="N88" s="348">
        <v>0</v>
      </c>
      <c r="O88" s="349">
        <v>115590</v>
      </c>
      <c r="P88" s="349">
        <v>106590</v>
      </c>
      <c r="Q88" s="349">
        <v>9000</v>
      </c>
      <c r="R88" s="349">
        <v>0</v>
      </c>
      <c r="S88" s="350">
        <v>0</v>
      </c>
      <c r="T88" s="348">
        <f t="shared" si="8"/>
        <v>0</v>
      </c>
      <c r="U88" s="349">
        <f t="shared" si="8"/>
        <v>-11400</v>
      </c>
      <c r="V88" s="349">
        <f t="shared" si="6"/>
        <v>0</v>
      </c>
      <c r="W88" s="350">
        <f t="shared" si="6"/>
        <v>0</v>
      </c>
      <c r="X88" s="348">
        <f t="shared" si="9"/>
        <v>0</v>
      </c>
      <c r="Y88" s="349">
        <f t="shared" si="9"/>
        <v>26200</v>
      </c>
      <c r="Z88" s="349">
        <f t="shared" si="7"/>
        <v>0</v>
      </c>
      <c r="AA88" s="350">
        <f t="shared" si="7"/>
        <v>0</v>
      </c>
      <c r="AB88" s="328"/>
    </row>
    <row r="89" spans="1:28" x14ac:dyDescent="0.2">
      <c r="A89" s="335" t="s">
        <v>109</v>
      </c>
      <c r="B89" s="336" t="s">
        <v>429</v>
      </c>
      <c r="C89" s="336" t="s">
        <v>112</v>
      </c>
      <c r="D89" s="330">
        <v>877</v>
      </c>
      <c r="E89" s="331">
        <v>703250</v>
      </c>
      <c r="F89" s="331">
        <v>0</v>
      </c>
      <c r="G89" s="332">
        <v>0</v>
      </c>
      <c r="H89" s="330">
        <v>652</v>
      </c>
      <c r="I89" s="331">
        <v>648401.89999999991</v>
      </c>
      <c r="J89" s="331">
        <v>557321.89999999991</v>
      </c>
      <c r="K89" s="331">
        <v>91080</v>
      </c>
      <c r="L89" s="331">
        <v>0</v>
      </c>
      <c r="M89" s="332">
        <v>0</v>
      </c>
      <c r="N89" s="348">
        <v>789</v>
      </c>
      <c r="O89" s="349">
        <v>915374.79999999993</v>
      </c>
      <c r="P89" s="349">
        <v>777494.79999999993</v>
      </c>
      <c r="Q89" s="349">
        <v>137880</v>
      </c>
      <c r="R89" s="349">
        <v>0</v>
      </c>
      <c r="S89" s="350">
        <v>0</v>
      </c>
      <c r="T89" s="348">
        <f t="shared" si="8"/>
        <v>-88</v>
      </c>
      <c r="U89" s="349">
        <f t="shared" si="8"/>
        <v>212124.79999999993</v>
      </c>
      <c r="V89" s="349">
        <f t="shared" si="6"/>
        <v>0</v>
      </c>
      <c r="W89" s="350">
        <f t="shared" si="6"/>
        <v>0</v>
      </c>
      <c r="X89" s="348">
        <f t="shared" si="9"/>
        <v>137</v>
      </c>
      <c r="Y89" s="349">
        <f t="shared" si="9"/>
        <v>266972.90000000002</v>
      </c>
      <c r="Z89" s="349">
        <f t="shared" si="7"/>
        <v>0</v>
      </c>
      <c r="AA89" s="350">
        <f t="shared" si="7"/>
        <v>0</v>
      </c>
      <c r="AB89" s="328"/>
    </row>
    <row r="90" spans="1:28" x14ac:dyDescent="0.2">
      <c r="A90" s="335" t="s">
        <v>109</v>
      </c>
      <c r="B90" s="336" t="s">
        <v>430</v>
      </c>
      <c r="C90" s="336" t="s">
        <v>431</v>
      </c>
      <c r="D90" s="330"/>
      <c r="E90" s="331"/>
      <c r="F90" s="331"/>
      <c r="G90" s="332"/>
      <c r="H90" s="330">
        <v>0</v>
      </c>
      <c r="I90" s="331">
        <v>12667</v>
      </c>
      <c r="J90" s="331">
        <v>12667</v>
      </c>
      <c r="K90" s="331">
        <v>0</v>
      </c>
      <c r="L90" s="331">
        <v>0</v>
      </c>
      <c r="M90" s="332">
        <v>0</v>
      </c>
      <c r="N90" s="348">
        <v>0</v>
      </c>
      <c r="O90" s="349">
        <v>15566</v>
      </c>
      <c r="P90" s="349">
        <v>15566</v>
      </c>
      <c r="Q90" s="349">
        <v>0</v>
      </c>
      <c r="R90" s="349">
        <v>0</v>
      </c>
      <c r="S90" s="350">
        <v>0</v>
      </c>
      <c r="T90" s="348">
        <f t="shared" si="8"/>
        <v>0</v>
      </c>
      <c r="U90" s="349">
        <f t="shared" si="8"/>
        <v>15566</v>
      </c>
      <c r="V90" s="349">
        <f t="shared" si="6"/>
        <v>0</v>
      </c>
      <c r="W90" s="350">
        <f t="shared" si="6"/>
        <v>0</v>
      </c>
      <c r="X90" s="348">
        <f t="shared" si="9"/>
        <v>0</v>
      </c>
      <c r="Y90" s="349">
        <f t="shared" si="9"/>
        <v>2899</v>
      </c>
      <c r="Z90" s="349">
        <f t="shared" si="7"/>
        <v>0</v>
      </c>
      <c r="AA90" s="350">
        <f t="shared" si="7"/>
        <v>0</v>
      </c>
      <c r="AB90" s="328"/>
    </row>
    <row r="91" spans="1:28" x14ac:dyDescent="0.2">
      <c r="A91" s="335" t="s">
        <v>109</v>
      </c>
      <c r="B91" s="336" t="s">
        <v>432</v>
      </c>
      <c r="C91" s="336" t="s">
        <v>433</v>
      </c>
      <c r="D91" s="330">
        <v>3203</v>
      </c>
      <c r="E91" s="331">
        <v>3085006.8</v>
      </c>
      <c r="F91" s="331">
        <v>18734</v>
      </c>
      <c r="G91" s="332">
        <v>23298.03</v>
      </c>
      <c r="H91" s="330">
        <v>2808</v>
      </c>
      <c r="I91" s="331">
        <v>3935469.3599999994</v>
      </c>
      <c r="J91" s="331">
        <v>3662829.3599999994</v>
      </c>
      <c r="K91" s="331">
        <v>272640</v>
      </c>
      <c r="L91" s="331">
        <v>12376</v>
      </c>
      <c r="M91" s="332">
        <v>27875.22</v>
      </c>
      <c r="N91" s="348">
        <v>2842</v>
      </c>
      <c r="O91" s="349">
        <v>4442764.49</v>
      </c>
      <c r="P91" s="349">
        <v>4044244.4899999998</v>
      </c>
      <c r="Q91" s="349">
        <v>398520</v>
      </c>
      <c r="R91" s="349">
        <v>18687</v>
      </c>
      <c r="S91" s="350">
        <v>20539.37</v>
      </c>
      <c r="T91" s="348">
        <f t="shared" si="8"/>
        <v>-361</v>
      </c>
      <c r="U91" s="349">
        <f t="shared" si="8"/>
        <v>1357757.6900000004</v>
      </c>
      <c r="V91" s="349">
        <f t="shared" si="6"/>
        <v>-47</v>
      </c>
      <c r="W91" s="350">
        <f t="shared" si="6"/>
        <v>-2758.66</v>
      </c>
      <c r="X91" s="348">
        <f t="shared" si="9"/>
        <v>34</v>
      </c>
      <c r="Y91" s="349">
        <f t="shared" si="9"/>
        <v>507295.13000000082</v>
      </c>
      <c r="Z91" s="349">
        <f t="shared" si="7"/>
        <v>6311</v>
      </c>
      <c r="AA91" s="350">
        <f t="shared" si="7"/>
        <v>-7335.8500000000022</v>
      </c>
      <c r="AB91" s="328"/>
    </row>
    <row r="92" spans="1:28" x14ac:dyDescent="0.2">
      <c r="A92" s="335" t="s">
        <v>109</v>
      </c>
      <c r="B92" s="336" t="s">
        <v>434</v>
      </c>
      <c r="C92" s="336" t="s">
        <v>435</v>
      </c>
      <c r="D92" s="330">
        <v>1672</v>
      </c>
      <c r="E92" s="331">
        <v>1005252</v>
      </c>
      <c r="F92" s="331">
        <v>89373.2</v>
      </c>
      <c r="G92" s="332">
        <v>0</v>
      </c>
      <c r="H92" s="330">
        <v>1270</v>
      </c>
      <c r="I92" s="331">
        <v>824480.40000000014</v>
      </c>
      <c r="J92" s="331">
        <v>757880.40000000014</v>
      </c>
      <c r="K92" s="331">
        <v>66600</v>
      </c>
      <c r="L92" s="331">
        <v>43326</v>
      </c>
      <c r="M92" s="332">
        <v>0</v>
      </c>
      <c r="N92" s="348">
        <v>1734</v>
      </c>
      <c r="O92" s="349">
        <v>1344715.1999999997</v>
      </c>
      <c r="P92" s="349">
        <v>1247515.1999999997</v>
      </c>
      <c r="Q92" s="349">
        <v>97200</v>
      </c>
      <c r="R92" s="349">
        <v>64511</v>
      </c>
      <c r="S92" s="350">
        <v>0</v>
      </c>
      <c r="T92" s="348">
        <f t="shared" si="8"/>
        <v>62</v>
      </c>
      <c r="U92" s="349">
        <f t="shared" si="8"/>
        <v>339463.19999999972</v>
      </c>
      <c r="V92" s="349">
        <f t="shared" si="6"/>
        <v>-24862.199999999997</v>
      </c>
      <c r="W92" s="350">
        <f t="shared" si="6"/>
        <v>0</v>
      </c>
      <c r="X92" s="348">
        <f t="shared" si="9"/>
        <v>464</v>
      </c>
      <c r="Y92" s="349">
        <f t="shared" si="9"/>
        <v>520234.79999999958</v>
      </c>
      <c r="Z92" s="349">
        <f t="shared" si="7"/>
        <v>21185</v>
      </c>
      <c r="AA92" s="350">
        <f t="shared" si="7"/>
        <v>0</v>
      </c>
      <c r="AB92" s="328"/>
    </row>
    <row r="93" spans="1:28" x14ac:dyDescent="0.2">
      <c r="A93" s="335" t="s">
        <v>109</v>
      </c>
      <c r="B93" s="336" t="s">
        <v>436</v>
      </c>
      <c r="C93" s="336" t="s">
        <v>437</v>
      </c>
      <c r="D93" s="330">
        <v>3</v>
      </c>
      <c r="E93" s="331">
        <v>109410</v>
      </c>
      <c r="F93" s="331">
        <v>0</v>
      </c>
      <c r="G93" s="332">
        <v>0</v>
      </c>
      <c r="H93" s="330">
        <v>0</v>
      </c>
      <c r="I93" s="331">
        <v>95881</v>
      </c>
      <c r="J93" s="331">
        <v>83281</v>
      </c>
      <c r="K93" s="331">
        <v>12600</v>
      </c>
      <c r="L93" s="331">
        <v>0</v>
      </c>
      <c r="M93" s="332">
        <v>0</v>
      </c>
      <c r="N93" s="348">
        <v>2</v>
      </c>
      <c r="O93" s="349">
        <v>135340</v>
      </c>
      <c r="P93" s="349">
        <v>114940</v>
      </c>
      <c r="Q93" s="349">
        <v>20400</v>
      </c>
      <c r="R93" s="349">
        <v>0</v>
      </c>
      <c r="S93" s="350">
        <v>0</v>
      </c>
      <c r="T93" s="348">
        <f t="shared" si="8"/>
        <v>-1</v>
      </c>
      <c r="U93" s="349">
        <f t="shared" si="8"/>
        <v>25930</v>
      </c>
      <c r="V93" s="349">
        <f t="shared" si="6"/>
        <v>0</v>
      </c>
      <c r="W93" s="350">
        <f t="shared" si="6"/>
        <v>0</v>
      </c>
      <c r="X93" s="348">
        <f t="shared" si="9"/>
        <v>2</v>
      </c>
      <c r="Y93" s="349">
        <f t="shared" si="9"/>
        <v>39459</v>
      </c>
      <c r="Z93" s="349">
        <f t="shared" si="7"/>
        <v>0</v>
      </c>
      <c r="AA93" s="350">
        <f t="shared" si="7"/>
        <v>0</v>
      </c>
      <c r="AB93" s="328"/>
    </row>
    <row r="94" spans="1:28" x14ac:dyDescent="0.2">
      <c r="A94" s="335" t="s">
        <v>109</v>
      </c>
      <c r="B94" s="336" t="s">
        <v>438</v>
      </c>
      <c r="C94" s="336" t="s">
        <v>439</v>
      </c>
      <c r="D94" s="330">
        <v>569</v>
      </c>
      <c r="E94" s="331">
        <v>484905.8</v>
      </c>
      <c r="F94" s="331">
        <v>0</v>
      </c>
      <c r="G94" s="332">
        <v>0</v>
      </c>
      <c r="H94" s="330">
        <v>610</v>
      </c>
      <c r="I94" s="331">
        <v>474550</v>
      </c>
      <c r="J94" s="331">
        <v>421270</v>
      </c>
      <c r="K94" s="331">
        <v>53280</v>
      </c>
      <c r="L94" s="331">
        <v>0</v>
      </c>
      <c r="M94" s="332">
        <v>0</v>
      </c>
      <c r="N94" s="348">
        <v>663</v>
      </c>
      <c r="O94" s="349">
        <v>794892</v>
      </c>
      <c r="P94" s="349">
        <v>715212</v>
      </c>
      <c r="Q94" s="349">
        <v>79680</v>
      </c>
      <c r="R94" s="349">
        <v>0</v>
      </c>
      <c r="S94" s="350">
        <v>0</v>
      </c>
      <c r="T94" s="348">
        <f t="shared" si="8"/>
        <v>94</v>
      </c>
      <c r="U94" s="349">
        <f t="shared" si="8"/>
        <v>309986.2</v>
      </c>
      <c r="V94" s="349">
        <f t="shared" si="6"/>
        <v>0</v>
      </c>
      <c r="W94" s="350">
        <f t="shared" si="6"/>
        <v>0</v>
      </c>
      <c r="X94" s="348">
        <f t="shared" si="9"/>
        <v>53</v>
      </c>
      <c r="Y94" s="349">
        <f t="shared" si="9"/>
        <v>320342</v>
      </c>
      <c r="Z94" s="349">
        <f t="shared" si="7"/>
        <v>0</v>
      </c>
      <c r="AA94" s="350">
        <f t="shared" si="7"/>
        <v>0</v>
      </c>
      <c r="AB94" s="328"/>
    </row>
    <row r="95" spans="1:28" x14ac:dyDescent="0.2">
      <c r="A95" s="335" t="s">
        <v>109</v>
      </c>
      <c r="B95" s="336" t="s">
        <v>440</v>
      </c>
      <c r="C95" s="336" t="s">
        <v>441</v>
      </c>
      <c r="D95" s="330">
        <v>77</v>
      </c>
      <c r="E95" s="331">
        <v>44516</v>
      </c>
      <c r="F95" s="331">
        <v>0</v>
      </c>
      <c r="G95" s="332">
        <v>0</v>
      </c>
      <c r="H95" s="330">
        <v>91</v>
      </c>
      <c r="I95" s="331">
        <v>39204</v>
      </c>
      <c r="J95" s="331">
        <v>39204</v>
      </c>
      <c r="K95" s="331">
        <v>0</v>
      </c>
      <c r="L95" s="331">
        <v>0</v>
      </c>
      <c r="M95" s="332">
        <v>0</v>
      </c>
      <c r="N95" s="348">
        <v>95</v>
      </c>
      <c r="O95" s="349">
        <v>54717</v>
      </c>
      <c r="P95" s="349">
        <v>54717</v>
      </c>
      <c r="Q95" s="349">
        <v>0</v>
      </c>
      <c r="R95" s="349">
        <v>0</v>
      </c>
      <c r="S95" s="350">
        <v>0</v>
      </c>
      <c r="T95" s="348">
        <f t="shared" si="8"/>
        <v>18</v>
      </c>
      <c r="U95" s="349">
        <f t="shared" si="8"/>
        <v>10201</v>
      </c>
      <c r="V95" s="349">
        <f t="shared" si="6"/>
        <v>0</v>
      </c>
      <c r="W95" s="350">
        <f t="shared" si="6"/>
        <v>0</v>
      </c>
      <c r="X95" s="348">
        <f t="shared" si="9"/>
        <v>4</v>
      </c>
      <c r="Y95" s="349">
        <f t="shared" si="9"/>
        <v>15513</v>
      </c>
      <c r="Z95" s="349">
        <f t="shared" si="7"/>
        <v>0</v>
      </c>
      <c r="AA95" s="350">
        <f t="shared" si="7"/>
        <v>0</v>
      </c>
      <c r="AB95" s="328"/>
    </row>
    <row r="96" spans="1:28" x14ac:dyDescent="0.2">
      <c r="A96" s="337" t="s">
        <v>109</v>
      </c>
      <c r="B96" s="338" t="s">
        <v>442</v>
      </c>
      <c r="C96" s="338" t="s">
        <v>443</v>
      </c>
      <c r="D96" s="330">
        <v>2195</v>
      </c>
      <c r="E96" s="331">
        <v>2060005.6</v>
      </c>
      <c r="F96" s="331">
        <v>0</v>
      </c>
      <c r="G96" s="332">
        <v>2189073.3800000008</v>
      </c>
      <c r="H96" s="330">
        <v>1975</v>
      </c>
      <c r="I96" s="331">
        <v>1957464.94</v>
      </c>
      <c r="J96" s="331">
        <v>1858104.94</v>
      </c>
      <c r="K96" s="331">
        <v>99360</v>
      </c>
      <c r="L96" s="331">
        <v>0</v>
      </c>
      <c r="M96" s="332">
        <v>1820572.5899999994</v>
      </c>
      <c r="N96" s="348">
        <v>2441</v>
      </c>
      <c r="O96" s="349">
        <v>2495811.36</v>
      </c>
      <c r="P96" s="349">
        <v>2343171.36</v>
      </c>
      <c r="Q96" s="349">
        <v>152640</v>
      </c>
      <c r="R96" s="349">
        <v>0</v>
      </c>
      <c r="S96" s="350">
        <v>2091364.7299999986</v>
      </c>
      <c r="T96" s="348">
        <f t="shared" si="8"/>
        <v>246</v>
      </c>
      <c r="U96" s="349">
        <f t="shared" si="8"/>
        <v>435805.75999999978</v>
      </c>
      <c r="V96" s="349">
        <f t="shared" si="6"/>
        <v>0</v>
      </c>
      <c r="W96" s="350">
        <f t="shared" si="6"/>
        <v>-97708.650000002235</v>
      </c>
      <c r="X96" s="348">
        <f t="shared" si="9"/>
        <v>466</v>
      </c>
      <c r="Y96" s="349">
        <f t="shared" si="9"/>
        <v>538346.41999999993</v>
      </c>
      <c r="Z96" s="349">
        <f t="shared" si="7"/>
        <v>0</v>
      </c>
      <c r="AA96" s="350">
        <f t="shared" si="7"/>
        <v>270792.1399999992</v>
      </c>
      <c r="AB96" s="328"/>
    </row>
    <row r="97" spans="1:28" x14ac:dyDescent="0.2">
      <c r="A97" s="337" t="s">
        <v>109</v>
      </c>
      <c r="B97" s="338" t="s">
        <v>444</v>
      </c>
      <c r="C97" s="338" t="s">
        <v>445</v>
      </c>
      <c r="D97" s="330">
        <v>558</v>
      </c>
      <c r="E97" s="331">
        <v>565248.6</v>
      </c>
      <c r="F97" s="331">
        <v>0</v>
      </c>
      <c r="G97" s="332">
        <v>0</v>
      </c>
      <c r="H97" s="330">
        <v>471</v>
      </c>
      <c r="I97" s="331">
        <v>512077</v>
      </c>
      <c r="J97" s="331">
        <v>428797</v>
      </c>
      <c r="K97" s="331">
        <v>83280</v>
      </c>
      <c r="L97" s="331">
        <v>0</v>
      </c>
      <c r="M97" s="332">
        <v>0</v>
      </c>
      <c r="N97" s="348">
        <v>522</v>
      </c>
      <c r="O97" s="349">
        <v>602221.5</v>
      </c>
      <c r="P97" s="349">
        <v>487981.50000000006</v>
      </c>
      <c r="Q97" s="349">
        <v>114240</v>
      </c>
      <c r="R97" s="349">
        <v>0</v>
      </c>
      <c r="S97" s="350">
        <v>0</v>
      </c>
      <c r="T97" s="348">
        <f t="shared" si="8"/>
        <v>-36</v>
      </c>
      <c r="U97" s="349">
        <f t="shared" si="8"/>
        <v>36972.900000000023</v>
      </c>
      <c r="V97" s="349">
        <f t="shared" si="6"/>
        <v>0</v>
      </c>
      <c r="W97" s="350">
        <f t="shared" si="6"/>
        <v>0</v>
      </c>
      <c r="X97" s="348">
        <f t="shared" si="9"/>
        <v>51</v>
      </c>
      <c r="Y97" s="349">
        <f t="shared" si="9"/>
        <v>90144.5</v>
      </c>
      <c r="Z97" s="349">
        <f t="shared" si="7"/>
        <v>0</v>
      </c>
      <c r="AA97" s="350">
        <f t="shared" si="7"/>
        <v>0</v>
      </c>
      <c r="AB97" s="328"/>
    </row>
    <row r="98" spans="1:28" x14ac:dyDescent="0.2">
      <c r="A98" s="337" t="s">
        <v>109</v>
      </c>
      <c r="B98" s="338" t="s">
        <v>446</v>
      </c>
      <c r="C98" s="338" t="s">
        <v>447</v>
      </c>
      <c r="D98" s="330">
        <v>901</v>
      </c>
      <c r="E98" s="331">
        <v>562009</v>
      </c>
      <c r="F98" s="331">
        <v>0</v>
      </c>
      <c r="G98" s="332">
        <v>0</v>
      </c>
      <c r="H98" s="330">
        <v>696</v>
      </c>
      <c r="I98" s="331">
        <v>530301.5</v>
      </c>
      <c r="J98" s="331">
        <v>456621.5</v>
      </c>
      <c r="K98" s="331">
        <v>73680</v>
      </c>
      <c r="L98" s="331">
        <v>0</v>
      </c>
      <c r="M98" s="332">
        <v>0</v>
      </c>
      <c r="N98" s="348">
        <v>857</v>
      </c>
      <c r="O98" s="349">
        <v>784078.2</v>
      </c>
      <c r="P98" s="349">
        <v>673558.2</v>
      </c>
      <c r="Q98" s="349">
        <v>110520</v>
      </c>
      <c r="R98" s="349">
        <v>0</v>
      </c>
      <c r="S98" s="350">
        <v>0</v>
      </c>
      <c r="T98" s="348">
        <f t="shared" si="8"/>
        <v>-44</v>
      </c>
      <c r="U98" s="349">
        <f t="shared" si="8"/>
        <v>222069.19999999995</v>
      </c>
      <c r="V98" s="349">
        <f t="shared" si="6"/>
        <v>0</v>
      </c>
      <c r="W98" s="350">
        <f t="shared" si="6"/>
        <v>0</v>
      </c>
      <c r="X98" s="348">
        <f t="shared" si="9"/>
        <v>161</v>
      </c>
      <c r="Y98" s="349">
        <f t="shared" si="9"/>
        <v>253776.69999999995</v>
      </c>
      <c r="Z98" s="349">
        <f t="shared" si="7"/>
        <v>0</v>
      </c>
      <c r="AA98" s="350">
        <f t="shared" si="7"/>
        <v>0</v>
      </c>
      <c r="AB98" s="328"/>
    </row>
    <row r="99" spans="1:28" x14ac:dyDescent="0.2">
      <c r="A99" s="337" t="s">
        <v>109</v>
      </c>
      <c r="B99" s="338" t="s">
        <v>448</v>
      </c>
      <c r="C99" s="338" t="s">
        <v>449</v>
      </c>
      <c r="D99" s="330">
        <v>231</v>
      </c>
      <c r="E99" s="331">
        <v>135474</v>
      </c>
      <c r="F99" s="331">
        <v>0</v>
      </c>
      <c r="G99" s="332">
        <v>0</v>
      </c>
      <c r="H99" s="330">
        <v>403</v>
      </c>
      <c r="I99" s="331">
        <v>141917.29999999999</v>
      </c>
      <c r="J99" s="331">
        <v>126077.3</v>
      </c>
      <c r="K99" s="331">
        <v>15840</v>
      </c>
      <c r="L99" s="331">
        <v>0</v>
      </c>
      <c r="M99" s="332">
        <v>0</v>
      </c>
      <c r="N99" s="348">
        <v>421</v>
      </c>
      <c r="O99" s="349">
        <v>154010.70000000001</v>
      </c>
      <c r="P99" s="349">
        <v>131450.70000000001</v>
      </c>
      <c r="Q99" s="349">
        <v>22560</v>
      </c>
      <c r="R99" s="349">
        <v>0</v>
      </c>
      <c r="S99" s="350">
        <v>0</v>
      </c>
      <c r="T99" s="348">
        <f t="shared" si="8"/>
        <v>190</v>
      </c>
      <c r="U99" s="349">
        <f t="shared" si="8"/>
        <v>18536.700000000012</v>
      </c>
      <c r="V99" s="349">
        <f t="shared" si="6"/>
        <v>0</v>
      </c>
      <c r="W99" s="350">
        <f t="shared" si="6"/>
        <v>0</v>
      </c>
      <c r="X99" s="348">
        <f t="shared" si="9"/>
        <v>18</v>
      </c>
      <c r="Y99" s="349">
        <f t="shared" si="9"/>
        <v>12093.400000000023</v>
      </c>
      <c r="Z99" s="349">
        <f t="shared" si="7"/>
        <v>0</v>
      </c>
      <c r="AA99" s="350">
        <f t="shared" si="7"/>
        <v>0</v>
      </c>
      <c r="AB99" s="328"/>
    </row>
    <row r="100" spans="1:28" x14ac:dyDescent="0.2">
      <c r="A100" s="337" t="s">
        <v>109</v>
      </c>
      <c r="B100" s="338" t="s">
        <v>450</v>
      </c>
      <c r="C100" s="338" t="s">
        <v>451</v>
      </c>
      <c r="D100" s="330">
        <v>50</v>
      </c>
      <c r="E100" s="331">
        <v>16800</v>
      </c>
      <c r="F100" s="331">
        <v>0</v>
      </c>
      <c r="G100" s="332">
        <v>0</v>
      </c>
      <c r="H100" s="330">
        <v>59</v>
      </c>
      <c r="I100" s="331">
        <v>34315.399999999994</v>
      </c>
      <c r="J100" s="331">
        <v>20275.399999999998</v>
      </c>
      <c r="K100" s="331">
        <v>14040</v>
      </c>
      <c r="L100" s="331">
        <v>0</v>
      </c>
      <c r="M100" s="332">
        <v>0</v>
      </c>
      <c r="N100" s="348">
        <v>60</v>
      </c>
      <c r="O100" s="349">
        <v>43656</v>
      </c>
      <c r="P100" s="349">
        <v>23496</v>
      </c>
      <c r="Q100" s="349">
        <v>20160</v>
      </c>
      <c r="R100" s="349">
        <v>0</v>
      </c>
      <c r="S100" s="350">
        <v>0</v>
      </c>
      <c r="T100" s="348">
        <f t="shared" si="8"/>
        <v>10</v>
      </c>
      <c r="U100" s="349">
        <f t="shared" si="8"/>
        <v>26856</v>
      </c>
      <c r="V100" s="349">
        <f t="shared" si="6"/>
        <v>0</v>
      </c>
      <c r="W100" s="350">
        <f t="shared" si="6"/>
        <v>0</v>
      </c>
      <c r="X100" s="348">
        <f t="shared" si="9"/>
        <v>1</v>
      </c>
      <c r="Y100" s="349">
        <f t="shared" si="9"/>
        <v>9340.6000000000058</v>
      </c>
      <c r="Z100" s="349">
        <f t="shared" si="7"/>
        <v>0</v>
      </c>
      <c r="AA100" s="350">
        <f t="shared" si="7"/>
        <v>0</v>
      </c>
      <c r="AB100" s="328"/>
    </row>
    <row r="101" spans="1:28" x14ac:dyDescent="0.2">
      <c r="A101" s="335" t="s">
        <v>113</v>
      </c>
      <c r="B101" s="336" t="s">
        <v>452</v>
      </c>
      <c r="C101" s="336" t="s">
        <v>453</v>
      </c>
      <c r="D101" s="330">
        <v>2683.5</v>
      </c>
      <c r="E101" s="331">
        <v>3043292.6</v>
      </c>
      <c r="F101" s="331">
        <v>30064.000000000004</v>
      </c>
      <c r="G101" s="332">
        <v>755299.07000000007</v>
      </c>
      <c r="H101" s="330">
        <v>2760</v>
      </c>
      <c r="I101" s="331">
        <v>2507674</v>
      </c>
      <c r="J101" s="331">
        <v>2224834</v>
      </c>
      <c r="K101" s="331">
        <v>282840</v>
      </c>
      <c r="L101" s="331">
        <v>15492</v>
      </c>
      <c r="M101" s="332">
        <v>814313.85000000009</v>
      </c>
      <c r="N101" s="348">
        <v>3288</v>
      </c>
      <c r="O101" s="349">
        <v>3978830.0000000005</v>
      </c>
      <c r="P101" s="349">
        <v>3556670.0000000005</v>
      </c>
      <c r="Q101" s="349">
        <v>422160</v>
      </c>
      <c r="R101" s="349">
        <v>39501</v>
      </c>
      <c r="S101" s="350">
        <v>1036642.7899999998</v>
      </c>
      <c r="T101" s="348">
        <f t="shared" si="8"/>
        <v>604.5</v>
      </c>
      <c r="U101" s="349">
        <f t="shared" si="8"/>
        <v>935537.40000000037</v>
      </c>
      <c r="V101" s="349">
        <f t="shared" si="6"/>
        <v>9436.9999999999964</v>
      </c>
      <c r="W101" s="350">
        <f t="shared" si="6"/>
        <v>281343.71999999974</v>
      </c>
      <c r="X101" s="348">
        <f t="shared" si="9"/>
        <v>528</v>
      </c>
      <c r="Y101" s="349">
        <f t="shared" si="9"/>
        <v>1471156.0000000005</v>
      </c>
      <c r="Z101" s="349">
        <f t="shared" si="7"/>
        <v>24009</v>
      </c>
      <c r="AA101" s="350">
        <f t="shared" si="7"/>
        <v>222328.93999999971</v>
      </c>
      <c r="AB101" s="328"/>
    </row>
    <row r="102" spans="1:28" x14ac:dyDescent="0.2">
      <c r="A102" s="335" t="s">
        <v>113</v>
      </c>
      <c r="B102" s="336" t="s">
        <v>454</v>
      </c>
      <c r="C102" s="336" t="s">
        <v>455</v>
      </c>
      <c r="D102" s="330"/>
      <c r="E102" s="331"/>
      <c r="F102" s="331"/>
      <c r="G102" s="332"/>
      <c r="H102" s="330">
        <v>218</v>
      </c>
      <c r="I102" s="331">
        <v>187082.59999999998</v>
      </c>
      <c r="J102" s="331">
        <v>163082.59999999998</v>
      </c>
      <c r="K102" s="331">
        <v>24000</v>
      </c>
      <c r="L102" s="331">
        <v>0</v>
      </c>
      <c r="M102" s="332">
        <v>0</v>
      </c>
      <c r="N102" s="348">
        <v>369</v>
      </c>
      <c r="O102" s="349">
        <v>355739.60000000003</v>
      </c>
      <c r="P102" s="349">
        <v>320339.60000000003</v>
      </c>
      <c r="Q102" s="349">
        <v>35400</v>
      </c>
      <c r="R102" s="349">
        <v>0</v>
      </c>
      <c r="S102" s="350">
        <v>0</v>
      </c>
      <c r="T102" s="348">
        <f t="shared" si="8"/>
        <v>369</v>
      </c>
      <c r="U102" s="349">
        <f t="shared" si="8"/>
        <v>355739.60000000003</v>
      </c>
      <c r="V102" s="349">
        <f t="shared" si="6"/>
        <v>0</v>
      </c>
      <c r="W102" s="350">
        <f t="shared" si="6"/>
        <v>0</v>
      </c>
      <c r="X102" s="348">
        <f t="shared" si="9"/>
        <v>151</v>
      </c>
      <c r="Y102" s="349">
        <f t="shared" si="9"/>
        <v>168657.00000000006</v>
      </c>
      <c r="Z102" s="349">
        <f t="shared" si="7"/>
        <v>0</v>
      </c>
      <c r="AA102" s="350">
        <f t="shared" si="7"/>
        <v>0</v>
      </c>
      <c r="AB102" s="328"/>
    </row>
    <row r="103" spans="1:28" x14ac:dyDescent="0.2">
      <c r="A103" s="335" t="s">
        <v>113</v>
      </c>
      <c r="B103" s="336" t="s">
        <v>456</v>
      </c>
      <c r="C103" s="336" t="s">
        <v>457</v>
      </c>
      <c r="D103" s="330">
        <v>300</v>
      </c>
      <c r="E103" s="331">
        <v>246762</v>
      </c>
      <c r="F103" s="331">
        <v>0</v>
      </c>
      <c r="G103" s="332">
        <v>0</v>
      </c>
      <c r="H103" s="330">
        <v>276</v>
      </c>
      <c r="I103" s="331">
        <v>252536.90000000002</v>
      </c>
      <c r="J103" s="331">
        <v>214256.90000000002</v>
      </c>
      <c r="K103" s="331">
        <v>38280</v>
      </c>
      <c r="L103" s="331">
        <v>0</v>
      </c>
      <c r="M103" s="332">
        <v>0</v>
      </c>
      <c r="N103" s="348">
        <v>323</v>
      </c>
      <c r="O103" s="349">
        <v>393898.69999999995</v>
      </c>
      <c r="P103" s="349">
        <v>335938.69999999995</v>
      </c>
      <c r="Q103" s="349">
        <v>57960</v>
      </c>
      <c r="R103" s="349">
        <v>0</v>
      </c>
      <c r="S103" s="350">
        <v>0</v>
      </c>
      <c r="T103" s="348">
        <f t="shared" si="8"/>
        <v>23</v>
      </c>
      <c r="U103" s="349">
        <f t="shared" si="8"/>
        <v>147136.69999999995</v>
      </c>
      <c r="V103" s="349">
        <f t="shared" si="6"/>
        <v>0</v>
      </c>
      <c r="W103" s="350">
        <f t="shared" si="6"/>
        <v>0</v>
      </c>
      <c r="X103" s="348">
        <f t="shared" si="9"/>
        <v>47</v>
      </c>
      <c r="Y103" s="349">
        <f t="shared" si="9"/>
        <v>141361.79999999993</v>
      </c>
      <c r="Z103" s="349">
        <f t="shared" si="7"/>
        <v>0</v>
      </c>
      <c r="AA103" s="350">
        <f t="shared" si="7"/>
        <v>0</v>
      </c>
      <c r="AB103" s="328"/>
    </row>
    <row r="104" spans="1:28" x14ac:dyDescent="0.2">
      <c r="A104" s="335" t="s">
        <v>113</v>
      </c>
      <c r="B104" s="336" t="s">
        <v>458</v>
      </c>
      <c r="C104" s="336" t="s">
        <v>459</v>
      </c>
      <c r="D104" s="330">
        <v>1184</v>
      </c>
      <c r="E104" s="331">
        <v>1077585.3999999999</v>
      </c>
      <c r="F104" s="331">
        <v>4074</v>
      </c>
      <c r="G104" s="332">
        <v>0</v>
      </c>
      <c r="H104" s="330">
        <v>1029</v>
      </c>
      <c r="I104" s="331">
        <v>900675.37999999989</v>
      </c>
      <c r="J104" s="331">
        <v>816075.37999999989</v>
      </c>
      <c r="K104" s="331">
        <v>84600</v>
      </c>
      <c r="L104" s="331">
        <v>0</v>
      </c>
      <c r="M104" s="332">
        <v>0</v>
      </c>
      <c r="N104" s="348">
        <v>1272</v>
      </c>
      <c r="O104" s="349">
        <v>1493122.3299999996</v>
      </c>
      <c r="P104" s="349">
        <v>1372042.3299999996</v>
      </c>
      <c r="Q104" s="349">
        <v>121080</v>
      </c>
      <c r="R104" s="349">
        <v>2716</v>
      </c>
      <c r="S104" s="350">
        <v>0</v>
      </c>
      <c r="T104" s="348">
        <f t="shared" si="8"/>
        <v>88</v>
      </c>
      <c r="U104" s="349">
        <f t="shared" si="8"/>
        <v>415536.9299999997</v>
      </c>
      <c r="V104" s="349">
        <f t="shared" si="6"/>
        <v>-1358</v>
      </c>
      <c r="W104" s="350">
        <f t="shared" si="6"/>
        <v>0</v>
      </c>
      <c r="X104" s="348">
        <f t="shared" si="9"/>
        <v>243</v>
      </c>
      <c r="Y104" s="349">
        <f t="shared" si="9"/>
        <v>592446.94999999972</v>
      </c>
      <c r="Z104" s="349">
        <f t="shared" si="7"/>
        <v>2716</v>
      </c>
      <c r="AA104" s="350">
        <f t="shared" si="7"/>
        <v>0</v>
      </c>
      <c r="AB104" s="328"/>
    </row>
    <row r="105" spans="1:28" x14ac:dyDescent="0.2">
      <c r="A105" s="335" t="s">
        <v>113</v>
      </c>
      <c r="B105" s="336" t="s">
        <v>460</v>
      </c>
      <c r="C105" s="336" t="s">
        <v>461</v>
      </c>
      <c r="D105" s="330">
        <v>354</v>
      </c>
      <c r="E105" s="331">
        <v>312285.2</v>
      </c>
      <c r="F105" s="331">
        <v>0</v>
      </c>
      <c r="G105" s="332">
        <v>0</v>
      </c>
      <c r="H105" s="330">
        <v>304</v>
      </c>
      <c r="I105" s="331">
        <v>323957.8</v>
      </c>
      <c r="J105" s="331">
        <v>274397.8</v>
      </c>
      <c r="K105" s="331">
        <v>49560</v>
      </c>
      <c r="L105" s="331">
        <v>0</v>
      </c>
      <c r="M105" s="332">
        <v>0</v>
      </c>
      <c r="N105" s="348">
        <v>360</v>
      </c>
      <c r="O105" s="349">
        <v>413560.3</v>
      </c>
      <c r="P105" s="349">
        <v>341080.3</v>
      </c>
      <c r="Q105" s="349">
        <v>72480</v>
      </c>
      <c r="R105" s="349">
        <v>0</v>
      </c>
      <c r="S105" s="350">
        <v>0</v>
      </c>
      <c r="T105" s="348">
        <f t="shared" si="8"/>
        <v>6</v>
      </c>
      <c r="U105" s="349">
        <f t="shared" si="8"/>
        <v>101275.09999999998</v>
      </c>
      <c r="V105" s="349">
        <f t="shared" si="6"/>
        <v>0</v>
      </c>
      <c r="W105" s="350">
        <f t="shared" si="6"/>
        <v>0</v>
      </c>
      <c r="X105" s="348">
        <f t="shared" si="9"/>
        <v>56</v>
      </c>
      <c r="Y105" s="349">
        <f t="shared" si="9"/>
        <v>89602.5</v>
      </c>
      <c r="Z105" s="349">
        <f t="shared" si="7"/>
        <v>0</v>
      </c>
      <c r="AA105" s="350">
        <f t="shared" si="7"/>
        <v>0</v>
      </c>
      <c r="AB105" s="328"/>
    </row>
    <row r="106" spans="1:28" ht="12.75" customHeight="1" x14ac:dyDescent="0.2">
      <c r="A106" s="335" t="s">
        <v>116</v>
      </c>
      <c r="B106" s="336" t="s">
        <v>462</v>
      </c>
      <c r="C106" s="336" t="s">
        <v>463</v>
      </c>
      <c r="D106" s="330">
        <v>434</v>
      </c>
      <c r="E106" s="331">
        <v>292931</v>
      </c>
      <c r="F106" s="331">
        <v>0</v>
      </c>
      <c r="G106" s="332">
        <v>0</v>
      </c>
      <c r="H106" s="330">
        <v>481</v>
      </c>
      <c r="I106" s="331">
        <v>308061.00000000006</v>
      </c>
      <c r="J106" s="331">
        <v>247341.00000000006</v>
      </c>
      <c r="K106" s="331">
        <v>60720</v>
      </c>
      <c r="L106" s="331">
        <v>0</v>
      </c>
      <c r="M106" s="332">
        <v>0</v>
      </c>
      <c r="N106" s="348">
        <v>638</v>
      </c>
      <c r="O106" s="349">
        <v>471392</v>
      </c>
      <c r="P106" s="349">
        <v>379592</v>
      </c>
      <c r="Q106" s="349">
        <v>91800</v>
      </c>
      <c r="R106" s="349">
        <v>0</v>
      </c>
      <c r="S106" s="350">
        <v>0</v>
      </c>
      <c r="T106" s="348">
        <f t="shared" si="8"/>
        <v>204</v>
      </c>
      <c r="U106" s="349">
        <f t="shared" si="8"/>
        <v>178461</v>
      </c>
      <c r="V106" s="349">
        <f t="shared" si="6"/>
        <v>0</v>
      </c>
      <c r="W106" s="350">
        <f t="shared" si="6"/>
        <v>0</v>
      </c>
      <c r="X106" s="348">
        <f t="shared" si="9"/>
        <v>157</v>
      </c>
      <c r="Y106" s="349">
        <f t="shared" si="9"/>
        <v>163330.99999999994</v>
      </c>
      <c r="Z106" s="349">
        <f t="shared" si="7"/>
        <v>0</v>
      </c>
      <c r="AA106" s="350">
        <f t="shared" si="7"/>
        <v>0</v>
      </c>
      <c r="AB106" s="328"/>
    </row>
    <row r="107" spans="1:28" x14ac:dyDescent="0.2">
      <c r="A107" s="335" t="s">
        <v>116</v>
      </c>
      <c r="B107" s="336" t="s">
        <v>464</v>
      </c>
      <c r="C107" s="336" t="s">
        <v>465</v>
      </c>
      <c r="D107" s="330">
        <v>149</v>
      </c>
      <c r="E107" s="331">
        <v>119048.8</v>
      </c>
      <c r="F107" s="331">
        <v>0</v>
      </c>
      <c r="G107" s="332">
        <v>0</v>
      </c>
      <c r="H107" s="330">
        <v>207</v>
      </c>
      <c r="I107" s="331">
        <v>111404.9</v>
      </c>
      <c r="J107" s="331">
        <v>99764.9</v>
      </c>
      <c r="K107" s="331">
        <v>11640</v>
      </c>
      <c r="L107" s="331">
        <v>0</v>
      </c>
      <c r="M107" s="332">
        <v>0</v>
      </c>
      <c r="N107" s="348">
        <v>513</v>
      </c>
      <c r="O107" s="349">
        <v>195576.36</v>
      </c>
      <c r="P107" s="349">
        <v>176976.36</v>
      </c>
      <c r="Q107" s="349">
        <v>18600</v>
      </c>
      <c r="R107" s="349">
        <v>0</v>
      </c>
      <c r="S107" s="350">
        <v>0</v>
      </c>
      <c r="T107" s="348">
        <f t="shared" si="8"/>
        <v>364</v>
      </c>
      <c r="U107" s="349">
        <f t="shared" si="8"/>
        <v>76527.559999999983</v>
      </c>
      <c r="V107" s="349">
        <f t="shared" si="6"/>
        <v>0</v>
      </c>
      <c r="W107" s="350">
        <f t="shared" si="6"/>
        <v>0</v>
      </c>
      <c r="X107" s="348">
        <f t="shared" si="9"/>
        <v>306</v>
      </c>
      <c r="Y107" s="349">
        <f t="shared" si="9"/>
        <v>84171.459999999992</v>
      </c>
      <c r="Z107" s="349">
        <f t="shared" si="7"/>
        <v>0</v>
      </c>
      <c r="AA107" s="350">
        <f t="shared" si="7"/>
        <v>0</v>
      </c>
      <c r="AB107" s="328"/>
    </row>
    <row r="108" spans="1:28" x14ac:dyDescent="0.2">
      <c r="A108" s="335" t="s">
        <v>116</v>
      </c>
      <c r="B108" s="336" t="s">
        <v>466</v>
      </c>
      <c r="C108" s="336" t="s">
        <v>467</v>
      </c>
      <c r="D108" s="330">
        <v>97</v>
      </c>
      <c r="E108" s="331">
        <v>83244</v>
      </c>
      <c r="F108" s="331">
        <v>0</v>
      </c>
      <c r="G108" s="332">
        <v>0</v>
      </c>
      <c r="H108" s="330">
        <v>206</v>
      </c>
      <c r="I108" s="331">
        <v>91866.2</v>
      </c>
      <c r="J108" s="331">
        <v>81306.2</v>
      </c>
      <c r="K108" s="331">
        <v>10560</v>
      </c>
      <c r="L108" s="331">
        <v>0</v>
      </c>
      <c r="M108" s="332">
        <v>0</v>
      </c>
      <c r="N108" s="348">
        <v>360</v>
      </c>
      <c r="O108" s="349">
        <v>153545.09999999998</v>
      </c>
      <c r="P108" s="349">
        <v>137105.09999999998</v>
      </c>
      <c r="Q108" s="349">
        <v>16440</v>
      </c>
      <c r="R108" s="349">
        <v>0</v>
      </c>
      <c r="S108" s="350">
        <v>0</v>
      </c>
      <c r="T108" s="348">
        <f t="shared" si="8"/>
        <v>263</v>
      </c>
      <c r="U108" s="349">
        <f t="shared" si="8"/>
        <v>70301.099999999977</v>
      </c>
      <c r="V108" s="349">
        <f t="shared" si="6"/>
        <v>0</v>
      </c>
      <c r="W108" s="350">
        <f t="shared" si="6"/>
        <v>0</v>
      </c>
      <c r="X108" s="348">
        <f t="shared" si="9"/>
        <v>154</v>
      </c>
      <c r="Y108" s="349">
        <f t="shared" si="9"/>
        <v>61678.89999999998</v>
      </c>
      <c r="Z108" s="349">
        <f t="shared" si="7"/>
        <v>0</v>
      </c>
      <c r="AA108" s="350">
        <f t="shared" si="7"/>
        <v>0</v>
      </c>
      <c r="AB108" s="328"/>
    </row>
    <row r="109" spans="1:28" ht="12.75" customHeight="1" x14ac:dyDescent="0.2">
      <c r="A109" s="335" t="s">
        <v>116</v>
      </c>
      <c r="B109" s="336" t="s">
        <v>468</v>
      </c>
      <c r="C109" s="336" t="s">
        <v>469</v>
      </c>
      <c r="D109" s="330">
        <v>297</v>
      </c>
      <c r="E109" s="331">
        <v>172180</v>
      </c>
      <c r="F109" s="331">
        <v>0</v>
      </c>
      <c r="G109" s="332">
        <v>0</v>
      </c>
      <c r="H109" s="330">
        <v>311</v>
      </c>
      <c r="I109" s="331">
        <v>167145.20000000001</v>
      </c>
      <c r="J109" s="331">
        <v>140025.20000000001</v>
      </c>
      <c r="K109" s="331">
        <v>27120</v>
      </c>
      <c r="L109" s="331">
        <v>0</v>
      </c>
      <c r="M109" s="332">
        <v>0</v>
      </c>
      <c r="N109" s="348">
        <v>318</v>
      </c>
      <c r="O109" s="349">
        <v>198074.8</v>
      </c>
      <c r="P109" s="349">
        <v>154394.79999999999</v>
      </c>
      <c r="Q109" s="349">
        <v>43680</v>
      </c>
      <c r="R109" s="349">
        <v>0</v>
      </c>
      <c r="S109" s="350">
        <v>0</v>
      </c>
      <c r="T109" s="348">
        <f t="shared" si="8"/>
        <v>21</v>
      </c>
      <c r="U109" s="349">
        <f t="shared" si="8"/>
        <v>25894.799999999988</v>
      </c>
      <c r="V109" s="349">
        <f t="shared" si="6"/>
        <v>0</v>
      </c>
      <c r="W109" s="350">
        <f t="shared" si="6"/>
        <v>0</v>
      </c>
      <c r="X109" s="348">
        <f t="shared" ref="X109:Y171" si="10">N109-H109</f>
        <v>7</v>
      </c>
      <c r="Y109" s="349">
        <f t="shared" si="10"/>
        <v>30929.599999999977</v>
      </c>
      <c r="Z109" s="349">
        <f t="shared" si="7"/>
        <v>0</v>
      </c>
      <c r="AA109" s="350">
        <f t="shared" si="7"/>
        <v>0</v>
      </c>
      <c r="AB109" s="328"/>
    </row>
    <row r="110" spans="1:28" x14ac:dyDescent="0.2">
      <c r="A110" s="335" t="s">
        <v>116</v>
      </c>
      <c r="B110" s="336" t="s">
        <v>470</v>
      </c>
      <c r="C110" s="336" t="s">
        <v>471</v>
      </c>
      <c r="D110" s="330">
        <v>0</v>
      </c>
      <c r="E110" s="331">
        <v>11587</v>
      </c>
      <c r="F110" s="331">
        <v>0</v>
      </c>
      <c r="G110" s="332">
        <v>0</v>
      </c>
      <c r="H110" s="330">
        <v>0</v>
      </c>
      <c r="I110" s="331">
        <v>19478</v>
      </c>
      <c r="J110" s="331">
        <v>19478</v>
      </c>
      <c r="K110" s="331">
        <v>0</v>
      </c>
      <c r="L110" s="331">
        <v>0</v>
      </c>
      <c r="M110" s="332">
        <v>0</v>
      </c>
      <c r="N110" s="348">
        <v>0</v>
      </c>
      <c r="O110" s="349">
        <v>26451</v>
      </c>
      <c r="P110" s="349">
        <v>26451</v>
      </c>
      <c r="Q110" s="349">
        <v>0</v>
      </c>
      <c r="R110" s="349">
        <v>0</v>
      </c>
      <c r="S110" s="350">
        <v>0</v>
      </c>
      <c r="T110" s="348">
        <f t="shared" si="8"/>
        <v>0</v>
      </c>
      <c r="U110" s="349">
        <f t="shared" si="8"/>
        <v>14864</v>
      </c>
      <c r="V110" s="349">
        <f t="shared" si="6"/>
        <v>0</v>
      </c>
      <c r="W110" s="350">
        <f t="shared" si="6"/>
        <v>0</v>
      </c>
      <c r="X110" s="348">
        <f t="shared" si="10"/>
        <v>0</v>
      </c>
      <c r="Y110" s="349">
        <f t="shared" si="10"/>
        <v>6973</v>
      </c>
      <c r="Z110" s="349">
        <f t="shared" si="7"/>
        <v>0</v>
      </c>
      <c r="AA110" s="350">
        <f t="shared" si="7"/>
        <v>0</v>
      </c>
      <c r="AB110" s="328"/>
    </row>
    <row r="111" spans="1:28" x14ac:dyDescent="0.2">
      <c r="A111" s="335" t="s">
        <v>116</v>
      </c>
      <c r="B111" s="336" t="s">
        <v>472</v>
      </c>
      <c r="C111" s="336" t="s">
        <v>473</v>
      </c>
      <c r="D111" s="330">
        <v>0</v>
      </c>
      <c r="E111" s="331">
        <v>16908</v>
      </c>
      <c r="F111" s="331">
        <v>0</v>
      </c>
      <c r="G111" s="332">
        <v>0</v>
      </c>
      <c r="H111" s="330">
        <v>0</v>
      </c>
      <c r="I111" s="331">
        <v>9396</v>
      </c>
      <c r="J111" s="331">
        <v>9396</v>
      </c>
      <c r="K111" s="331">
        <v>0</v>
      </c>
      <c r="L111" s="331">
        <v>0</v>
      </c>
      <c r="M111" s="332">
        <v>0</v>
      </c>
      <c r="N111" s="348">
        <v>0</v>
      </c>
      <c r="O111" s="349">
        <v>17560</v>
      </c>
      <c r="P111" s="349">
        <v>17560</v>
      </c>
      <c r="Q111" s="349">
        <v>0</v>
      </c>
      <c r="R111" s="349">
        <v>0</v>
      </c>
      <c r="S111" s="350">
        <v>0</v>
      </c>
      <c r="T111" s="348">
        <f t="shared" si="8"/>
        <v>0</v>
      </c>
      <c r="U111" s="349">
        <f t="shared" si="8"/>
        <v>652</v>
      </c>
      <c r="V111" s="349">
        <f t="shared" si="6"/>
        <v>0</v>
      </c>
      <c r="W111" s="350">
        <f t="shared" si="6"/>
        <v>0</v>
      </c>
      <c r="X111" s="348">
        <f t="shared" si="10"/>
        <v>0</v>
      </c>
      <c r="Y111" s="349">
        <f t="shared" si="10"/>
        <v>8164</v>
      </c>
      <c r="Z111" s="349">
        <f t="shared" si="7"/>
        <v>0</v>
      </c>
      <c r="AA111" s="350">
        <f t="shared" si="7"/>
        <v>0</v>
      </c>
      <c r="AB111" s="328"/>
    </row>
    <row r="112" spans="1:28" x14ac:dyDescent="0.2">
      <c r="A112" s="335" t="s">
        <v>116</v>
      </c>
      <c r="B112" s="336" t="s">
        <v>474</v>
      </c>
      <c r="C112" s="336" t="s">
        <v>475</v>
      </c>
      <c r="D112" s="330">
        <v>3073</v>
      </c>
      <c r="E112" s="331">
        <v>3265974.2</v>
      </c>
      <c r="F112" s="331">
        <v>73919.070000000007</v>
      </c>
      <c r="G112" s="332">
        <v>331086.58</v>
      </c>
      <c r="H112" s="330">
        <v>2772</v>
      </c>
      <c r="I112" s="331">
        <v>3277626.08</v>
      </c>
      <c r="J112" s="331">
        <v>3001746.08</v>
      </c>
      <c r="K112" s="331">
        <v>275880</v>
      </c>
      <c r="L112" s="331">
        <v>48374</v>
      </c>
      <c r="M112" s="332">
        <v>305775.90000000002</v>
      </c>
      <c r="N112" s="348">
        <v>3322</v>
      </c>
      <c r="O112" s="349">
        <v>4548592.92</v>
      </c>
      <c r="P112" s="349">
        <v>4133872.92</v>
      </c>
      <c r="Q112" s="349">
        <v>414720</v>
      </c>
      <c r="R112" s="349">
        <v>85154</v>
      </c>
      <c r="S112" s="350">
        <v>288714.11</v>
      </c>
      <c r="T112" s="348">
        <f t="shared" si="8"/>
        <v>249</v>
      </c>
      <c r="U112" s="349">
        <f t="shared" si="8"/>
        <v>1282618.7199999997</v>
      </c>
      <c r="V112" s="349">
        <f t="shared" si="6"/>
        <v>11234.929999999993</v>
      </c>
      <c r="W112" s="350">
        <f t="shared" si="6"/>
        <v>-42372.47000000003</v>
      </c>
      <c r="X112" s="348">
        <f t="shared" si="10"/>
        <v>550</v>
      </c>
      <c r="Y112" s="349">
        <f t="shared" si="10"/>
        <v>1270966.8399999999</v>
      </c>
      <c r="Z112" s="349">
        <f t="shared" si="7"/>
        <v>36780</v>
      </c>
      <c r="AA112" s="350">
        <f t="shared" si="7"/>
        <v>-17061.790000000037</v>
      </c>
      <c r="AB112" s="328"/>
    </row>
    <row r="113" spans="1:28" x14ac:dyDescent="0.2">
      <c r="A113" s="335" t="s">
        <v>116</v>
      </c>
      <c r="B113" s="336" t="s">
        <v>476</v>
      </c>
      <c r="C113" s="336" t="s">
        <v>477</v>
      </c>
      <c r="D113" s="330">
        <v>0</v>
      </c>
      <c r="E113" s="331">
        <v>156570</v>
      </c>
      <c r="F113" s="331">
        <v>0</v>
      </c>
      <c r="G113" s="332">
        <v>0</v>
      </c>
      <c r="H113" s="330">
        <v>0</v>
      </c>
      <c r="I113" s="331">
        <v>124962</v>
      </c>
      <c r="J113" s="331">
        <v>119682</v>
      </c>
      <c r="K113" s="331">
        <v>5280</v>
      </c>
      <c r="L113" s="331">
        <v>0</v>
      </c>
      <c r="M113" s="332">
        <v>0</v>
      </c>
      <c r="N113" s="348">
        <v>0</v>
      </c>
      <c r="O113" s="349">
        <v>190853</v>
      </c>
      <c r="P113" s="349">
        <v>182933</v>
      </c>
      <c r="Q113" s="349">
        <v>7920</v>
      </c>
      <c r="R113" s="349">
        <v>0</v>
      </c>
      <c r="S113" s="350">
        <v>0</v>
      </c>
      <c r="T113" s="348">
        <f t="shared" si="8"/>
        <v>0</v>
      </c>
      <c r="U113" s="349">
        <f t="shared" si="8"/>
        <v>34283</v>
      </c>
      <c r="V113" s="349">
        <f t="shared" si="6"/>
        <v>0</v>
      </c>
      <c r="W113" s="350">
        <f t="shared" si="6"/>
        <v>0</v>
      </c>
      <c r="X113" s="348">
        <f t="shared" si="10"/>
        <v>0</v>
      </c>
      <c r="Y113" s="349">
        <f t="shared" si="10"/>
        <v>65891</v>
      </c>
      <c r="Z113" s="349">
        <f t="shared" si="7"/>
        <v>0</v>
      </c>
      <c r="AA113" s="350">
        <f t="shared" si="7"/>
        <v>0</v>
      </c>
      <c r="AB113" s="328"/>
    </row>
    <row r="114" spans="1:28" x14ac:dyDescent="0.2">
      <c r="A114" s="335" t="s">
        <v>119</v>
      </c>
      <c r="B114" s="336" t="s">
        <v>478</v>
      </c>
      <c r="C114" s="336" t="s">
        <v>122</v>
      </c>
      <c r="D114" s="330">
        <v>237</v>
      </c>
      <c r="E114" s="331">
        <v>186224</v>
      </c>
      <c r="F114" s="331">
        <v>0</v>
      </c>
      <c r="G114" s="332">
        <v>0</v>
      </c>
      <c r="H114" s="330">
        <v>263</v>
      </c>
      <c r="I114" s="331">
        <v>193294.09999999998</v>
      </c>
      <c r="J114" s="331">
        <v>165094.09999999998</v>
      </c>
      <c r="K114" s="331">
        <v>28200</v>
      </c>
      <c r="L114" s="331">
        <v>0</v>
      </c>
      <c r="M114" s="332">
        <v>0</v>
      </c>
      <c r="N114" s="348">
        <v>314</v>
      </c>
      <c r="O114" s="349">
        <v>293264.75</v>
      </c>
      <c r="P114" s="349">
        <v>254024.75</v>
      </c>
      <c r="Q114" s="349">
        <v>39240</v>
      </c>
      <c r="R114" s="349">
        <v>0</v>
      </c>
      <c r="S114" s="350">
        <v>0</v>
      </c>
      <c r="T114" s="348">
        <f t="shared" si="8"/>
        <v>77</v>
      </c>
      <c r="U114" s="349">
        <f t="shared" si="8"/>
        <v>107040.75</v>
      </c>
      <c r="V114" s="349">
        <f t="shared" si="6"/>
        <v>0</v>
      </c>
      <c r="W114" s="350">
        <f t="shared" si="6"/>
        <v>0</v>
      </c>
      <c r="X114" s="348">
        <f t="shared" si="10"/>
        <v>51</v>
      </c>
      <c r="Y114" s="349">
        <f t="shared" si="10"/>
        <v>99970.650000000023</v>
      </c>
      <c r="Z114" s="349">
        <f t="shared" si="7"/>
        <v>0</v>
      </c>
      <c r="AA114" s="350">
        <f t="shared" si="7"/>
        <v>0</v>
      </c>
      <c r="AB114" s="328"/>
    </row>
    <row r="115" spans="1:28" x14ac:dyDescent="0.2">
      <c r="A115" s="335" t="s">
        <v>119</v>
      </c>
      <c r="B115" s="336" t="s">
        <v>479</v>
      </c>
      <c r="C115" s="336" t="s">
        <v>121</v>
      </c>
      <c r="D115" s="330">
        <v>256</v>
      </c>
      <c r="E115" s="331">
        <v>188069</v>
      </c>
      <c r="F115" s="331">
        <v>0</v>
      </c>
      <c r="G115" s="332">
        <v>0</v>
      </c>
      <c r="H115" s="330">
        <v>176</v>
      </c>
      <c r="I115" s="331">
        <v>170024.9</v>
      </c>
      <c r="J115" s="331">
        <v>134264.9</v>
      </c>
      <c r="K115" s="331">
        <v>35760</v>
      </c>
      <c r="L115" s="331">
        <v>0</v>
      </c>
      <c r="M115" s="332">
        <v>0</v>
      </c>
      <c r="N115" s="348">
        <v>263</v>
      </c>
      <c r="O115" s="349">
        <v>248816.2</v>
      </c>
      <c r="P115" s="349">
        <v>195896.2</v>
      </c>
      <c r="Q115" s="349">
        <v>52920</v>
      </c>
      <c r="R115" s="349">
        <v>0</v>
      </c>
      <c r="S115" s="350">
        <v>0</v>
      </c>
      <c r="T115" s="348">
        <f t="shared" si="8"/>
        <v>7</v>
      </c>
      <c r="U115" s="349">
        <f t="shared" si="8"/>
        <v>60747.200000000012</v>
      </c>
      <c r="V115" s="349">
        <f t="shared" si="6"/>
        <v>0</v>
      </c>
      <c r="W115" s="350">
        <f t="shared" si="6"/>
        <v>0</v>
      </c>
      <c r="X115" s="348">
        <f t="shared" si="10"/>
        <v>87</v>
      </c>
      <c r="Y115" s="349">
        <f t="shared" si="10"/>
        <v>78791.300000000017</v>
      </c>
      <c r="Z115" s="349">
        <f t="shared" si="7"/>
        <v>0</v>
      </c>
      <c r="AA115" s="350">
        <f t="shared" si="7"/>
        <v>0</v>
      </c>
      <c r="AB115" s="328"/>
    </row>
    <row r="116" spans="1:28" ht="12.75" customHeight="1" x14ac:dyDescent="0.2">
      <c r="A116" s="335" t="s">
        <v>119</v>
      </c>
      <c r="B116" s="336" t="s">
        <v>480</v>
      </c>
      <c r="C116" s="336" t="s">
        <v>481</v>
      </c>
      <c r="D116" s="330">
        <v>3549</v>
      </c>
      <c r="E116" s="331">
        <v>3570725</v>
      </c>
      <c r="F116" s="331">
        <v>6945.2000000000007</v>
      </c>
      <c r="G116" s="332">
        <v>0</v>
      </c>
      <c r="H116" s="330">
        <v>3170</v>
      </c>
      <c r="I116" s="331">
        <v>3432462.31</v>
      </c>
      <c r="J116" s="331">
        <v>3105582.31</v>
      </c>
      <c r="K116" s="331">
        <v>326880</v>
      </c>
      <c r="L116" s="331">
        <v>6589</v>
      </c>
      <c r="M116" s="332">
        <v>0</v>
      </c>
      <c r="N116" s="348">
        <v>4075</v>
      </c>
      <c r="O116" s="349">
        <v>4625649.9800000004</v>
      </c>
      <c r="P116" s="349">
        <v>4139169.9800000009</v>
      </c>
      <c r="Q116" s="349">
        <v>486480</v>
      </c>
      <c r="R116" s="349">
        <v>15060</v>
      </c>
      <c r="S116" s="350">
        <v>0</v>
      </c>
      <c r="T116" s="348">
        <f t="shared" si="8"/>
        <v>526</v>
      </c>
      <c r="U116" s="349">
        <f t="shared" si="8"/>
        <v>1054924.9800000004</v>
      </c>
      <c r="V116" s="349">
        <f t="shared" si="6"/>
        <v>8114.7999999999993</v>
      </c>
      <c r="W116" s="350">
        <f t="shared" si="6"/>
        <v>0</v>
      </c>
      <c r="X116" s="348">
        <f t="shared" si="10"/>
        <v>905</v>
      </c>
      <c r="Y116" s="349">
        <f t="shared" si="10"/>
        <v>1193187.6700000004</v>
      </c>
      <c r="Z116" s="349">
        <f t="shared" si="7"/>
        <v>8471</v>
      </c>
      <c r="AA116" s="350">
        <f t="shared" si="7"/>
        <v>0</v>
      </c>
      <c r="AB116" s="328"/>
    </row>
    <row r="117" spans="1:28" x14ac:dyDescent="0.2">
      <c r="A117" s="335" t="s">
        <v>119</v>
      </c>
      <c r="B117" s="336" t="s">
        <v>482</v>
      </c>
      <c r="C117" s="336" t="s">
        <v>483</v>
      </c>
      <c r="D117" s="330">
        <v>319</v>
      </c>
      <c r="E117" s="331">
        <v>333891</v>
      </c>
      <c r="F117" s="331">
        <v>0</v>
      </c>
      <c r="G117" s="332">
        <v>0</v>
      </c>
      <c r="H117" s="330">
        <v>303</v>
      </c>
      <c r="I117" s="331">
        <v>337105.3</v>
      </c>
      <c r="J117" s="331">
        <v>294505.3</v>
      </c>
      <c r="K117" s="331">
        <v>42600</v>
      </c>
      <c r="L117" s="331">
        <v>0</v>
      </c>
      <c r="M117" s="332">
        <v>0</v>
      </c>
      <c r="N117" s="348">
        <v>348</v>
      </c>
      <c r="O117" s="349">
        <v>451951.99999999994</v>
      </c>
      <c r="P117" s="349">
        <v>387991.99999999994</v>
      </c>
      <c r="Q117" s="349">
        <v>63960</v>
      </c>
      <c r="R117" s="349">
        <v>0</v>
      </c>
      <c r="S117" s="350">
        <v>0</v>
      </c>
      <c r="T117" s="348">
        <f t="shared" si="8"/>
        <v>29</v>
      </c>
      <c r="U117" s="349">
        <f t="shared" si="8"/>
        <v>118060.99999999994</v>
      </c>
      <c r="V117" s="349">
        <f t="shared" si="6"/>
        <v>0</v>
      </c>
      <c r="W117" s="350">
        <f t="shared" si="6"/>
        <v>0</v>
      </c>
      <c r="X117" s="348">
        <f t="shared" si="10"/>
        <v>45</v>
      </c>
      <c r="Y117" s="349">
        <f t="shared" si="10"/>
        <v>114846.69999999995</v>
      </c>
      <c r="Z117" s="349">
        <f t="shared" si="7"/>
        <v>0</v>
      </c>
      <c r="AA117" s="350">
        <f t="shared" si="7"/>
        <v>0</v>
      </c>
      <c r="AB117" s="328"/>
    </row>
    <row r="118" spans="1:28" ht="12.75" customHeight="1" x14ac:dyDescent="0.2">
      <c r="A118" s="335" t="s">
        <v>119</v>
      </c>
      <c r="B118" s="336" t="s">
        <v>484</v>
      </c>
      <c r="C118" s="336" t="s">
        <v>120</v>
      </c>
      <c r="D118" s="330">
        <v>328</v>
      </c>
      <c r="E118" s="331">
        <v>253197</v>
      </c>
      <c r="F118" s="331">
        <v>0</v>
      </c>
      <c r="G118" s="332">
        <v>0</v>
      </c>
      <c r="H118" s="330">
        <v>366</v>
      </c>
      <c r="I118" s="331">
        <v>264904</v>
      </c>
      <c r="J118" s="331">
        <v>223144</v>
      </c>
      <c r="K118" s="331">
        <v>41760</v>
      </c>
      <c r="L118" s="331">
        <v>0</v>
      </c>
      <c r="M118" s="332">
        <v>0</v>
      </c>
      <c r="N118" s="348">
        <v>564</v>
      </c>
      <c r="O118" s="349">
        <v>458734.6</v>
      </c>
      <c r="P118" s="349">
        <v>394894.6</v>
      </c>
      <c r="Q118" s="349">
        <v>63840</v>
      </c>
      <c r="R118" s="349">
        <v>0</v>
      </c>
      <c r="S118" s="350">
        <v>0</v>
      </c>
      <c r="T118" s="348">
        <f t="shared" si="8"/>
        <v>236</v>
      </c>
      <c r="U118" s="349">
        <f t="shared" si="8"/>
        <v>205537.59999999998</v>
      </c>
      <c r="V118" s="349">
        <f t="shared" si="6"/>
        <v>0</v>
      </c>
      <c r="W118" s="350">
        <f t="shared" si="6"/>
        <v>0</v>
      </c>
      <c r="X118" s="348">
        <f t="shared" si="10"/>
        <v>198</v>
      </c>
      <c r="Y118" s="349">
        <f t="shared" si="10"/>
        <v>193830.59999999998</v>
      </c>
      <c r="Z118" s="349">
        <f t="shared" si="7"/>
        <v>0</v>
      </c>
      <c r="AA118" s="350">
        <f t="shared" si="7"/>
        <v>0</v>
      </c>
      <c r="AB118" s="328"/>
    </row>
    <row r="119" spans="1:28" ht="12.75" customHeight="1" x14ac:dyDescent="0.2">
      <c r="A119" s="335" t="s">
        <v>123</v>
      </c>
      <c r="B119" s="336" t="s">
        <v>485</v>
      </c>
      <c r="C119" s="336" t="s">
        <v>486</v>
      </c>
      <c r="D119" s="330">
        <v>1636</v>
      </c>
      <c r="E119" s="331">
        <v>2047936.2</v>
      </c>
      <c r="F119" s="331">
        <v>0</v>
      </c>
      <c r="G119" s="332">
        <v>0</v>
      </c>
      <c r="H119" s="330">
        <v>1661</v>
      </c>
      <c r="I119" s="331">
        <v>2066934.79</v>
      </c>
      <c r="J119" s="331">
        <v>1860054.79</v>
      </c>
      <c r="K119" s="331">
        <v>206880</v>
      </c>
      <c r="L119" s="331">
        <v>0</v>
      </c>
      <c r="M119" s="332">
        <v>0</v>
      </c>
      <c r="N119" s="348">
        <v>1938</v>
      </c>
      <c r="O119" s="349">
        <v>2633179.88</v>
      </c>
      <c r="P119" s="349">
        <v>2325499.88</v>
      </c>
      <c r="Q119" s="349">
        <v>307680</v>
      </c>
      <c r="R119" s="349">
        <v>0</v>
      </c>
      <c r="S119" s="350">
        <v>0</v>
      </c>
      <c r="T119" s="348">
        <f t="shared" si="8"/>
        <v>302</v>
      </c>
      <c r="U119" s="349">
        <f t="shared" si="8"/>
        <v>585243.67999999993</v>
      </c>
      <c r="V119" s="349">
        <f t="shared" si="6"/>
        <v>0</v>
      </c>
      <c r="W119" s="350">
        <f t="shared" si="6"/>
        <v>0</v>
      </c>
      <c r="X119" s="348">
        <f t="shared" si="10"/>
        <v>277</v>
      </c>
      <c r="Y119" s="349">
        <f t="shared" si="10"/>
        <v>566245.08999999985</v>
      </c>
      <c r="Z119" s="349">
        <f t="shared" si="7"/>
        <v>0</v>
      </c>
      <c r="AA119" s="350">
        <f t="shared" si="7"/>
        <v>0</v>
      </c>
      <c r="AB119" s="328"/>
    </row>
    <row r="120" spans="1:28" ht="12.75" customHeight="1" x14ac:dyDescent="0.2">
      <c r="A120" s="335" t="s">
        <v>123</v>
      </c>
      <c r="B120" s="336" t="s">
        <v>487</v>
      </c>
      <c r="C120" s="336" t="s">
        <v>488</v>
      </c>
      <c r="D120" s="330">
        <v>220</v>
      </c>
      <c r="E120" s="331">
        <v>227305</v>
      </c>
      <c r="F120" s="331">
        <v>0</v>
      </c>
      <c r="G120" s="332">
        <v>0</v>
      </c>
      <c r="H120" s="330">
        <v>244</v>
      </c>
      <c r="I120" s="331">
        <v>217516.02</v>
      </c>
      <c r="J120" s="331">
        <v>185116.02</v>
      </c>
      <c r="K120" s="331">
        <v>32400</v>
      </c>
      <c r="L120" s="331">
        <v>0</v>
      </c>
      <c r="M120" s="332">
        <v>0</v>
      </c>
      <c r="N120" s="348">
        <v>352</v>
      </c>
      <c r="O120" s="349">
        <v>243380.5</v>
      </c>
      <c r="P120" s="349">
        <v>194660.5</v>
      </c>
      <c r="Q120" s="349">
        <v>48720</v>
      </c>
      <c r="R120" s="349">
        <v>0</v>
      </c>
      <c r="S120" s="350">
        <v>0</v>
      </c>
      <c r="T120" s="348">
        <f t="shared" si="8"/>
        <v>132</v>
      </c>
      <c r="U120" s="349">
        <f t="shared" si="8"/>
        <v>16075.5</v>
      </c>
      <c r="V120" s="349">
        <f t="shared" si="6"/>
        <v>0</v>
      </c>
      <c r="W120" s="350">
        <f t="shared" si="6"/>
        <v>0</v>
      </c>
      <c r="X120" s="348">
        <f t="shared" si="10"/>
        <v>108</v>
      </c>
      <c r="Y120" s="349">
        <f t="shared" si="10"/>
        <v>25864.48000000001</v>
      </c>
      <c r="Z120" s="349">
        <f t="shared" si="7"/>
        <v>0</v>
      </c>
      <c r="AA120" s="350">
        <f t="shared" si="7"/>
        <v>0</v>
      </c>
      <c r="AB120" s="328"/>
    </row>
    <row r="121" spans="1:28" x14ac:dyDescent="0.2">
      <c r="A121" s="335" t="s">
        <v>123</v>
      </c>
      <c r="B121" s="336" t="s">
        <v>489</v>
      </c>
      <c r="C121" s="336" t="s">
        <v>490</v>
      </c>
      <c r="D121" s="330">
        <v>349</v>
      </c>
      <c r="E121" s="331">
        <v>370386</v>
      </c>
      <c r="F121" s="331">
        <v>0</v>
      </c>
      <c r="G121" s="332">
        <v>0</v>
      </c>
      <c r="H121" s="330">
        <v>457</v>
      </c>
      <c r="I121" s="331">
        <v>332279.23</v>
      </c>
      <c r="J121" s="331">
        <v>321959.23</v>
      </c>
      <c r="K121" s="331">
        <v>10320</v>
      </c>
      <c r="L121" s="331">
        <v>0</v>
      </c>
      <c r="M121" s="332">
        <v>0</v>
      </c>
      <c r="N121" s="348">
        <v>536</v>
      </c>
      <c r="O121" s="349">
        <v>382112.6</v>
      </c>
      <c r="P121" s="349">
        <v>365672.6</v>
      </c>
      <c r="Q121" s="349">
        <v>16440</v>
      </c>
      <c r="R121" s="349">
        <v>0</v>
      </c>
      <c r="S121" s="350">
        <v>0</v>
      </c>
      <c r="T121" s="348">
        <f t="shared" si="8"/>
        <v>187</v>
      </c>
      <c r="U121" s="349">
        <f t="shared" si="8"/>
        <v>11726.599999999977</v>
      </c>
      <c r="V121" s="349">
        <f t="shared" si="6"/>
        <v>0</v>
      </c>
      <c r="W121" s="350">
        <f t="shared" si="6"/>
        <v>0</v>
      </c>
      <c r="X121" s="348">
        <f t="shared" si="10"/>
        <v>79</v>
      </c>
      <c r="Y121" s="349">
        <f t="shared" si="10"/>
        <v>49833.369999999995</v>
      </c>
      <c r="Z121" s="349">
        <f t="shared" si="7"/>
        <v>0</v>
      </c>
      <c r="AA121" s="350">
        <f t="shared" si="7"/>
        <v>0</v>
      </c>
      <c r="AB121" s="328"/>
    </row>
    <row r="122" spans="1:28" x14ac:dyDescent="0.2">
      <c r="A122" s="335" t="s">
        <v>123</v>
      </c>
      <c r="B122" s="336" t="s">
        <v>491</v>
      </c>
      <c r="C122" s="336" t="s">
        <v>492</v>
      </c>
      <c r="D122" s="330">
        <v>0</v>
      </c>
      <c r="E122" s="331">
        <v>22651</v>
      </c>
      <c r="F122" s="331">
        <v>0</v>
      </c>
      <c r="G122" s="332">
        <v>0</v>
      </c>
      <c r="H122" s="330">
        <v>0</v>
      </c>
      <c r="I122" s="331">
        <v>20726.18</v>
      </c>
      <c r="J122" s="331">
        <v>20726.18</v>
      </c>
      <c r="K122" s="331">
        <v>0</v>
      </c>
      <c r="L122" s="331">
        <v>0</v>
      </c>
      <c r="M122" s="332">
        <v>0</v>
      </c>
      <c r="N122" s="348">
        <v>0</v>
      </c>
      <c r="O122" s="349">
        <v>28000</v>
      </c>
      <c r="P122" s="349">
        <v>28000</v>
      </c>
      <c r="Q122" s="349">
        <v>0</v>
      </c>
      <c r="R122" s="349">
        <v>0</v>
      </c>
      <c r="S122" s="350">
        <v>0</v>
      </c>
      <c r="T122" s="348">
        <f t="shared" si="8"/>
        <v>0</v>
      </c>
      <c r="U122" s="349">
        <f t="shared" si="8"/>
        <v>5349</v>
      </c>
      <c r="V122" s="349">
        <f t="shared" si="6"/>
        <v>0</v>
      </c>
      <c r="W122" s="350">
        <f t="shared" si="6"/>
        <v>0</v>
      </c>
      <c r="X122" s="348">
        <f t="shared" si="10"/>
        <v>0</v>
      </c>
      <c r="Y122" s="349">
        <f t="shared" si="10"/>
        <v>7273.82</v>
      </c>
      <c r="Z122" s="349">
        <f t="shared" si="7"/>
        <v>0</v>
      </c>
      <c r="AA122" s="350">
        <f t="shared" si="7"/>
        <v>0</v>
      </c>
      <c r="AB122" s="328"/>
    </row>
    <row r="123" spans="1:28" x14ac:dyDescent="0.2">
      <c r="A123" s="335" t="s">
        <v>123</v>
      </c>
      <c r="B123" s="336" t="s">
        <v>493</v>
      </c>
      <c r="C123" s="336" t="s">
        <v>494</v>
      </c>
      <c r="D123" s="330">
        <v>0</v>
      </c>
      <c r="E123" s="331">
        <v>42315</v>
      </c>
      <c r="F123" s="331">
        <v>0</v>
      </c>
      <c r="G123" s="332">
        <v>0</v>
      </c>
      <c r="H123" s="330">
        <v>0</v>
      </c>
      <c r="I123" s="331">
        <v>36783.72</v>
      </c>
      <c r="J123" s="331">
        <v>36783.72</v>
      </c>
      <c r="K123" s="331">
        <v>0</v>
      </c>
      <c r="L123" s="331">
        <v>0</v>
      </c>
      <c r="M123" s="332">
        <v>0</v>
      </c>
      <c r="N123" s="348">
        <v>0</v>
      </c>
      <c r="O123" s="349">
        <v>43423</v>
      </c>
      <c r="P123" s="349">
        <v>43423</v>
      </c>
      <c r="Q123" s="349">
        <v>0</v>
      </c>
      <c r="R123" s="349">
        <v>0</v>
      </c>
      <c r="S123" s="350">
        <v>0</v>
      </c>
      <c r="T123" s="348">
        <f t="shared" si="8"/>
        <v>0</v>
      </c>
      <c r="U123" s="349">
        <f t="shared" si="8"/>
        <v>1108</v>
      </c>
      <c r="V123" s="349">
        <f t="shared" si="6"/>
        <v>0</v>
      </c>
      <c r="W123" s="350">
        <f t="shared" si="6"/>
        <v>0</v>
      </c>
      <c r="X123" s="348">
        <f t="shared" si="10"/>
        <v>0</v>
      </c>
      <c r="Y123" s="349">
        <f t="shared" si="10"/>
        <v>6639.2799999999988</v>
      </c>
      <c r="Z123" s="349">
        <f t="shared" si="7"/>
        <v>0</v>
      </c>
      <c r="AA123" s="350">
        <f t="shared" si="7"/>
        <v>0</v>
      </c>
      <c r="AB123" s="328"/>
    </row>
    <row r="124" spans="1:28" x14ac:dyDescent="0.2">
      <c r="A124" s="335" t="s">
        <v>123</v>
      </c>
      <c r="B124" s="336" t="s">
        <v>495</v>
      </c>
      <c r="C124" s="336" t="s">
        <v>496</v>
      </c>
      <c r="D124" s="330">
        <v>1187</v>
      </c>
      <c r="E124" s="331">
        <v>966050</v>
      </c>
      <c r="F124" s="331">
        <v>0</v>
      </c>
      <c r="G124" s="332">
        <v>0</v>
      </c>
      <c r="H124" s="330">
        <v>826</v>
      </c>
      <c r="I124" s="331">
        <v>883168.42999999993</v>
      </c>
      <c r="J124" s="331">
        <v>772048.42999999993</v>
      </c>
      <c r="K124" s="331">
        <v>111120</v>
      </c>
      <c r="L124" s="331">
        <v>0</v>
      </c>
      <c r="M124" s="332">
        <v>0</v>
      </c>
      <c r="N124" s="348">
        <v>1113</v>
      </c>
      <c r="O124" s="349">
        <v>1169259.2000000002</v>
      </c>
      <c r="P124" s="349">
        <v>994179.20000000007</v>
      </c>
      <c r="Q124" s="349">
        <v>175080</v>
      </c>
      <c r="R124" s="349">
        <v>0</v>
      </c>
      <c r="S124" s="350">
        <v>0</v>
      </c>
      <c r="T124" s="348">
        <f t="shared" si="8"/>
        <v>-74</v>
      </c>
      <c r="U124" s="349">
        <f t="shared" si="8"/>
        <v>203209.20000000019</v>
      </c>
      <c r="V124" s="349">
        <f t="shared" si="6"/>
        <v>0</v>
      </c>
      <c r="W124" s="350">
        <f t="shared" si="6"/>
        <v>0</v>
      </c>
      <c r="X124" s="348">
        <f t="shared" si="10"/>
        <v>287</v>
      </c>
      <c r="Y124" s="349">
        <f t="shared" si="10"/>
        <v>286090.77000000025</v>
      </c>
      <c r="Z124" s="349">
        <f t="shared" si="7"/>
        <v>0</v>
      </c>
      <c r="AA124" s="350">
        <f t="shared" si="7"/>
        <v>0</v>
      </c>
      <c r="AB124" s="328"/>
    </row>
    <row r="125" spans="1:28" x14ac:dyDescent="0.2">
      <c r="A125" s="335" t="s">
        <v>123</v>
      </c>
      <c r="B125" s="336" t="s">
        <v>497</v>
      </c>
      <c r="C125" s="336" t="s">
        <v>498</v>
      </c>
      <c r="D125" s="330">
        <v>1896</v>
      </c>
      <c r="E125" s="331">
        <v>1701651</v>
      </c>
      <c r="F125" s="331">
        <v>0</v>
      </c>
      <c r="G125" s="332">
        <v>0</v>
      </c>
      <c r="H125" s="330">
        <v>1664</v>
      </c>
      <c r="I125" s="331">
        <v>1585660.17</v>
      </c>
      <c r="J125" s="331">
        <v>1451740.17</v>
      </c>
      <c r="K125" s="331">
        <v>133920</v>
      </c>
      <c r="L125" s="331">
        <v>0</v>
      </c>
      <c r="M125" s="332">
        <v>0</v>
      </c>
      <c r="N125" s="348">
        <v>1693</v>
      </c>
      <c r="O125" s="349">
        <v>2086274.8800000001</v>
      </c>
      <c r="P125" s="349">
        <v>1894034.8800000001</v>
      </c>
      <c r="Q125" s="349">
        <v>192240</v>
      </c>
      <c r="R125" s="349">
        <v>0</v>
      </c>
      <c r="S125" s="350">
        <v>0</v>
      </c>
      <c r="T125" s="348">
        <f t="shared" si="8"/>
        <v>-203</v>
      </c>
      <c r="U125" s="349">
        <f t="shared" si="8"/>
        <v>384623.88000000012</v>
      </c>
      <c r="V125" s="349">
        <f t="shared" si="6"/>
        <v>0</v>
      </c>
      <c r="W125" s="350">
        <f t="shared" si="6"/>
        <v>0</v>
      </c>
      <c r="X125" s="348">
        <f t="shared" si="10"/>
        <v>29</v>
      </c>
      <c r="Y125" s="349">
        <f t="shared" si="10"/>
        <v>500614.7100000002</v>
      </c>
      <c r="Z125" s="349">
        <f t="shared" si="7"/>
        <v>0</v>
      </c>
      <c r="AA125" s="350">
        <f t="shared" si="7"/>
        <v>0</v>
      </c>
      <c r="AB125" s="328"/>
    </row>
    <row r="126" spans="1:28" x14ac:dyDescent="0.2">
      <c r="A126" s="335" t="s">
        <v>125</v>
      </c>
      <c r="B126" s="336" t="s">
        <v>499</v>
      </c>
      <c r="C126" s="336" t="s">
        <v>500</v>
      </c>
      <c r="D126" s="330">
        <v>1333</v>
      </c>
      <c r="E126" s="331">
        <v>1297131.6000000001</v>
      </c>
      <c r="F126" s="331">
        <v>0</v>
      </c>
      <c r="G126" s="332">
        <v>0</v>
      </c>
      <c r="H126" s="330">
        <v>1232</v>
      </c>
      <c r="I126" s="331">
        <v>1206687.6399999999</v>
      </c>
      <c r="J126" s="331">
        <v>1040127.6399999999</v>
      </c>
      <c r="K126" s="331">
        <v>166560</v>
      </c>
      <c r="L126" s="331">
        <v>0</v>
      </c>
      <c r="M126" s="332">
        <v>0</v>
      </c>
      <c r="N126" s="348">
        <v>1576</v>
      </c>
      <c r="O126" s="349">
        <v>1924958.1199999996</v>
      </c>
      <c r="P126" s="349">
        <v>1674158.1199999996</v>
      </c>
      <c r="Q126" s="349">
        <v>250800</v>
      </c>
      <c r="R126" s="349">
        <v>1358</v>
      </c>
      <c r="S126" s="350">
        <v>0</v>
      </c>
      <c r="T126" s="348">
        <f t="shared" si="8"/>
        <v>243</v>
      </c>
      <c r="U126" s="349">
        <f t="shared" si="8"/>
        <v>627826.51999999955</v>
      </c>
      <c r="V126" s="349">
        <f t="shared" si="6"/>
        <v>1358</v>
      </c>
      <c r="W126" s="350">
        <f t="shared" si="6"/>
        <v>0</v>
      </c>
      <c r="X126" s="348">
        <f t="shared" si="10"/>
        <v>344</v>
      </c>
      <c r="Y126" s="349">
        <f t="shared" si="10"/>
        <v>718270.47999999975</v>
      </c>
      <c r="Z126" s="349">
        <f t="shared" si="7"/>
        <v>1358</v>
      </c>
      <c r="AA126" s="350">
        <f t="shared" si="7"/>
        <v>0</v>
      </c>
      <c r="AB126" s="328"/>
    </row>
    <row r="127" spans="1:28" ht="12.75" customHeight="1" x14ac:dyDescent="0.2">
      <c r="A127" s="335" t="s">
        <v>125</v>
      </c>
      <c r="B127" s="336" t="s">
        <v>501</v>
      </c>
      <c r="C127" s="336" t="s">
        <v>502</v>
      </c>
      <c r="D127" s="330">
        <v>262</v>
      </c>
      <c r="E127" s="331">
        <v>609452</v>
      </c>
      <c r="F127" s="331">
        <v>0</v>
      </c>
      <c r="G127" s="332">
        <v>0</v>
      </c>
      <c r="H127" s="330">
        <v>260</v>
      </c>
      <c r="I127" s="331">
        <v>657611.5</v>
      </c>
      <c r="J127" s="331">
        <v>632171.5</v>
      </c>
      <c r="K127" s="331">
        <v>25440</v>
      </c>
      <c r="L127" s="331">
        <v>0</v>
      </c>
      <c r="M127" s="332">
        <v>0</v>
      </c>
      <c r="N127" s="348">
        <v>374</v>
      </c>
      <c r="O127" s="349">
        <v>738241.10000000009</v>
      </c>
      <c r="P127" s="349">
        <v>696961.10000000009</v>
      </c>
      <c r="Q127" s="349">
        <v>41280</v>
      </c>
      <c r="R127" s="349">
        <v>0</v>
      </c>
      <c r="S127" s="350">
        <v>0</v>
      </c>
      <c r="T127" s="348">
        <f t="shared" si="8"/>
        <v>112</v>
      </c>
      <c r="U127" s="349">
        <f t="shared" si="8"/>
        <v>128789.10000000009</v>
      </c>
      <c r="V127" s="349">
        <f t="shared" si="6"/>
        <v>0</v>
      </c>
      <c r="W127" s="350">
        <f t="shared" si="6"/>
        <v>0</v>
      </c>
      <c r="X127" s="348">
        <f t="shared" si="10"/>
        <v>114</v>
      </c>
      <c r="Y127" s="349">
        <f t="shared" si="10"/>
        <v>80629.600000000093</v>
      </c>
      <c r="Z127" s="349">
        <f t="shared" si="7"/>
        <v>0</v>
      </c>
      <c r="AA127" s="350">
        <f t="shared" si="7"/>
        <v>0</v>
      </c>
      <c r="AB127" s="328"/>
    </row>
    <row r="128" spans="1:28" x14ac:dyDescent="0.2">
      <c r="A128" s="335" t="s">
        <v>125</v>
      </c>
      <c r="B128" s="336" t="s">
        <v>503</v>
      </c>
      <c r="C128" s="336" t="s">
        <v>504</v>
      </c>
      <c r="D128" s="330">
        <v>554</v>
      </c>
      <c r="E128" s="331">
        <v>494468.6</v>
      </c>
      <c r="F128" s="331">
        <v>0</v>
      </c>
      <c r="G128" s="332">
        <v>0</v>
      </c>
      <c r="H128" s="330">
        <v>286</v>
      </c>
      <c r="I128" s="331">
        <v>455112.66000000003</v>
      </c>
      <c r="J128" s="331">
        <v>399912.66000000003</v>
      </c>
      <c r="K128" s="331">
        <v>55200</v>
      </c>
      <c r="L128" s="331">
        <v>0</v>
      </c>
      <c r="M128" s="332">
        <v>0</v>
      </c>
      <c r="N128" s="348">
        <v>479</v>
      </c>
      <c r="O128" s="349">
        <v>512808</v>
      </c>
      <c r="P128" s="349">
        <v>429888</v>
      </c>
      <c r="Q128" s="349">
        <v>82920</v>
      </c>
      <c r="R128" s="349">
        <v>0</v>
      </c>
      <c r="S128" s="350">
        <v>0</v>
      </c>
      <c r="T128" s="348">
        <f t="shared" si="8"/>
        <v>-75</v>
      </c>
      <c r="U128" s="349">
        <f t="shared" si="8"/>
        <v>18339.400000000023</v>
      </c>
      <c r="V128" s="349">
        <f t="shared" si="6"/>
        <v>0</v>
      </c>
      <c r="W128" s="350">
        <f t="shared" si="6"/>
        <v>0</v>
      </c>
      <c r="X128" s="348">
        <f t="shared" si="10"/>
        <v>193</v>
      </c>
      <c r="Y128" s="349">
        <f t="shared" si="10"/>
        <v>57695.339999999967</v>
      </c>
      <c r="Z128" s="349">
        <f t="shared" si="7"/>
        <v>0</v>
      </c>
      <c r="AA128" s="350">
        <f t="shared" si="7"/>
        <v>0</v>
      </c>
      <c r="AB128" s="328"/>
    </row>
    <row r="129" spans="1:28" x14ac:dyDescent="0.2">
      <c r="A129" s="335" t="s">
        <v>125</v>
      </c>
      <c r="B129" s="336" t="s">
        <v>505</v>
      </c>
      <c r="C129" s="336" t="s">
        <v>506</v>
      </c>
      <c r="D129" s="330">
        <v>612</v>
      </c>
      <c r="E129" s="331">
        <v>510391.55</v>
      </c>
      <c r="F129" s="331">
        <v>0</v>
      </c>
      <c r="G129" s="332">
        <v>0</v>
      </c>
      <c r="H129" s="330">
        <v>588</v>
      </c>
      <c r="I129" s="331">
        <v>512623.4</v>
      </c>
      <c r="J129" s="331">
        <v>447103.4</v>
      </c>
      <c r="K129" s="331">
        <v>65520</v>
      </c>
      <c r="L129" s="331">
        <v>0</v>
      </c>
      <c r="M129" s="332">
        <v>0</v>
      </c>
      <c r="N129" s="348">
        <v>662</v>
      </c>
      <c r="O129" s="349">
        <v>660849.89999999991</v>
      </c>
      <c r="P129" s="349">
        <v>561849.89999999991</v>
      </c>
      <c r="Q129" s="349">
        <v>99000</v>
      </c>
      <c r="R129" s="349">
        <v>0</v>
      </c>
      <c r="S129" s="350">
        <v>0</v>
      </c>
      <c r="T129" s="348">
        <f t="shared" si="8"/>
        <v>50</v>
      </c>
      <c r="U129" s="349">
        <f t="shared" si="8"/>
        <v>150458.34999999992</v>
      </c>
      <c r="V129" s="349">
        <f t="shared" ref="V129:W191" si="11">R129-F129</f>
        <v>0</v>
      </c>
      <c r="W129" s="350">
        <f t="shared" si="11"/>
        <v>0</v>
      </c>
      <c r="X129" s="348">
        <f t="shared" si="10"/>
        <v>74</v>
      </c>
      <c r="Y129" s="349">
        <f t="shared" si="10"/>
        <v>148226.49999999988</v>
      </c>
      <c r="Z129" s="349">
        <f t="shared" ref="Z129:AA191" si="12">R129-L129</f>
        <v>0</v>
      </c>
      <c r="AA129" s="350">
        <f t="shared" si="12"/>
        <v>0</v>
      </c>
      <c r="AB129" s="328"/>
    </row>
    <row r="130" spans="1:28" x14ac:dyDescent="0.2">
      <c r="A130" s="335" t="s">
        <v>125</v>
      </c>
      <c r="B130" s="336" t="s">
        <v>507</v>
      </c>
      <c r="C130" s="336" t="s">
        <v>508</v>
      </c>
      <c r="D130" s="330">
        <v>981</v>
      </c>
      <c r="E130" s="331">
        <v>823936</v>
      </c>
      <c r="F130" s="331">
        <v>0</v>
      </c>
      <c r="G130" s="332">
        <v>0</v>
      </c>
      <c r="H130" s="330">
        <v>765</v>
      </c>
      <c r="I130" s="331">
        <v>797083.39999999991</v>
      </c>
      <c r="J130" s="331">
        <v>687163.39999999991</v>
      </c>
      <c r="K130" s="331">
        <v>109920</v>
      </c>
      <c r="L130" s="331">
        <v>0</v>
      </c>
      <c r="M130" s="332">
        <v>0</v>
      </c>
      <c r="N130" s="348">
        <v>840</v>
      </c>
      <c r="O130" s="349">
        <v>1028363.2</v>
      </c>
      <c r="P130" s="349">
        <v>863483.2</v>
      </c>
      <c r="Q130" s="349">
        <v>164880</v>
      </c>
      <c r="R130" s="349">
        <v>0</v>
      </c>
      <c r="S130" s="350">
        <v>0</v>
      </c>
      <c r="T130" s="348">
        <f t="shared" ref="T130:U192" si="13">N130-D130</f>
        <v>-141</v>
      </c>
      <c r="U130" s="349">
        <f t="shared" si="13"/>
        <v>204427.19999999995</v>
      </c>
      <c r="V130" s="349">
        <f t="shared" si="11"/>
        <v>0</v>
      </c>
      <c r="W130" s="350">
        <f t="shared" si="11"/>
        <v>0</v>
      </c>
      <c r="X130" s="348">
        <f t="shared" si="10"/>
        <v>75</v>
      </c>
      <c r="Y130" s="349">
        <f t="shared" si="10"/>
        <v>231279.80000000005</v>
      </c>
      <c r="Z130" s="349">
        <f t="shared" si="12"/>
        <v>0</v>
      </c>
      <c r="AA130" s="350">
        <f t="shared" si="12"/>
        <v>0</v>
      </c>
      <c r="AB130" s="328"/>
    </row>
    <row r="131" spans="1:28" x14ac:dyDescent="0.2">
      <c r="A131" s="335" t="s">
        <v>125</v>
      </c>
      <c r="B131" s="336" t="s">
        <v>509</v>
      </c>
      <c r="C131" s="336" t="s">
        <v>510</v>
      </c>
      <c r="D131" s="330">
        <v>295</v>
      </c>
      <c r="E131" s="331">
        <v>331582</v>
      </c>
      <c r="F131" s="331">
        <v>0</v>
      </c>
      <c r="G131" s="332">
        <v>0</v>
      </c>
      <c r="H131" s="330">
        <v>323</v>
      </c>
      <c r="I131" s="331">
        <v>306009.40000000002</v>
      </c>
      <c r="J131" s="331">
        <v>272049.40000000002</v>
      </c>
      <c r="K131" s="331">
        <v>33960</v>
      </c>
      <c r="L131" s="331">
        <v>0</v>
      </c>
      <c r="M131" s="332">
        <v>0</v>
      </c>
      <c r="N131" s="348">
        <v>515</v>
      </c>
      <c r="O131" s="349">
        <v>554073.59999999998</v>
      </c>
      <c r="P131" s="349">
        <v>502113.6</v>
      </c>
      <c r="Q131" s="349">
        <v>51960</v>
      </c>
      <c r="R131" s="349">
        <v>0</v>
      </c>
      <c r="S131" s="350">
        <v>0</v>
      </c>
      <c r="T131" s="348">
        <f t="shared" si="13"/>
        <v>220</v>
      </c>
      <c r="U131" s="349">
        <f t="shared" si="13"/>
        <v>222491.59999999998</v>
      </c>
      <c r="V131" s="349">
        <f t="shared" si="11"/>
        <v>0</v>
      </c>
      <c r="W131" s="350">
        <f t="shared" si="11"/>
        <v>0</v>
      </c>
      <c r="X131" s="348">
        <f t="shared" si="10"/>
        <v>192</v>
      </c>
      <c r="Y131" s="349">
        <f t="shared" si="10"/>
        <v>248064.19999999995</v>
      </c>
      <c r="Z131" s="349">
        <f t="shared" si="12"/>
        <v>0</v>
      </c>
      <c r="AA131" s="350">
        <f t="shared" si="12"/>
        <v>0</v>
      </c>
      <c r="AB131" s="328"/>
    </row>
    <row r="132" spans="1:28" x14ac:dyDescent="0.2">
      <c r="A132" s="335" t="s">
        <v>129</v>
      </c>
      <c r="B132" s="336" t="s">
        <v>511</v>
      </c>
      <c r="C132" s="336" t="s">
        <v>130</v>
      </c>
      <c r="D132" s="330">
        <v>551</v>
      </c>
      <c r="E132" s="331">
        <v>323746</v>
      </c>
      <c r="F132" s="331">
        <v>0</v>
      </c>
      <c r="G132" s="332">
        <v>0</v>
      </c>
      <c r="H132" s="330">
        <v>461</v>
      </c>
      <c r="I132" s="331">
        <v>320852</v>
      </c>
      <c r="J132" s="331">
        <v>281612</v>
      </c>
      <c r="K132" s="331">
        <v>39240</v>
      </c>
      <c r="L132" s="331">
        <v>0</v>
      </c>
      <c r="M132" s="332">
        <v>0</v>
      </c>
      <c r="N132" s="348">
        <v>464</v>
      </c>
      <c r="O132" s="349">
        <v>406301.99999999994</v>
      </c>
      <c r="P132" s="349">
        <v>345701.99999999994</v>
      </c>
      <c r="Q132" s="349">
        <v>60600</v>
      </c>
      <c r="R132" s="349">
        <v>0</v>
      </c>
      <c r="S132" s="350">
        <v>0</v>
      </c>
      <c r="T132" s="348">
        <f t="shared" si="13"/>
        <v>-87</v>
      </c>
      <c r="U132" s="349">
        <f t="shared" si="13"/>
        <v>82555.999999999942</v>
      </c>
      <c r="V132" s="349">
        <f t="shared" si="11"/>
        <v>0</v>
      </c>
      <c r="W132" s="350">
        <f t="shared" si="11"/>
        <v>0</v>
      </c>
      <c r="X132" s="348">
        <f t="shared" si="10"/>
        <v>3</v>
      </c>
      <c r="Y132" s="349">
        <f t="shared" si="10"/>
        <v>85449.999999999942</v>
      </c>
      <c r="Z132" s="349">
        <f t="shared" si="12"/>
        <v>0</v>
      </c>
      <c r="AA132" s="350">
        <f t="shared" si="12"/>
        <v>0</v>
      </c>
      <c r="AB132" s="328"/>
    </row>
    <row r="133" spans="1:28" ht="12.75" customHeight="1" x14ac:dyDescent="0.2">
      <c r="A133" s="335" t="s">
        <v>129</v>
      </c>
      <c r="B133" s="336" t="s">
        <v>512</v>
      </c>
      <c r="C133" s="336" t="s">
        <v>513</v>
      </c>
      <c r="D133" s="330">
        <v>267</v>
      </c>
      <c r="E133" s="331">
        <v>296091</v>
      </c>
      <c r="F133" s="331">
        <v>0</v>
      </c>
      <c r="G133" s="332">
        <v>0</v>
      </c>
      <c r="H133" s="330">
        <v>507</v>
      </c>
      <c r="I133" s="331">
        <v>253500.3</v>
      </c>
      <c r="J133" s="331">
        <v>226620.3</v>
      </c>
      <c r="K133" s="331">
        <v>26880</v>
      </c>
      <c r="L133" s="331">
        <v>0</v>
      </c>
      <c r="M133" s="332">
        <v>0</v>
      </c>
      <c r="N133" s="348">
        <v>1016</v>
      </c>
      <c r="O133" s="349">
        <v>438605.69999999995</v>
      </c>
      <c r="P133" s="349">
        <v>398405.69999999995</v>
      </c>
      <c r="Q133" s="349">
        <v>40200</v>
      </c>
      <c r="R133" s="349">
        <v>0</v>
      </c>
      <c r="S133" s="350">
        <v>0</v>
      </c>
      <c r="T133" s="348">
        <f t="shared" si="13"/>
        <v>749</v>
      </c>
      <c r="U133" s="349">
        <f t="shared" si="13"/>
        <v>142514.69999999995</v>
      </c>
      <c r="V133" s="349">
        <f t="shared" si="11"/>
        <v>0</v>
      </c>
      <c r="W133" s="350">
        <f t="shared" si="11"/>
        <v>0</v>
      </c>
      <c r="X133" s="348">
        <f t="shared" si="10"/>
        <v>509</v>
      </c>
      <c r="Y133" s="349">
        <f t="shared" si="10"/>
        <v>185105.39999999997</v>
      </c>
      <c r="Z133" s="349">
        <f t="shared" si="12"/>
        <v>0</v>
      </c>
      <c r="AA133" s="350">
        <f t="shared" si="12"/>
        <v>0</v>
      </c>
      <c r="AB133" s="328"/>
    </row>
    <row r="134" spans="1:28" ht="12.75" customHeight="1" x14ac:dyDescent="0.2">
      <c r="A134" s="335" t="s">
        <v>129</v>
      </c>
      <c r="B134" s="336" t="s">
        <v>514</v>
      </c>
      <c r="C134" s="336" t="s">
        <v>515</v>
      </c>
      <c r="D134" s="330">
        <v>1958</v>
      </c>
      <c r="E134" s="331">
        <v>1602597.8</v>
      </c>
      <c r="F134" s="331">
        <v>11329.6</v>
      </c>
      <c r="G134" s="332">
        <v>0</v>
      </c>
      <c r="H134" s="330">
        <v>1604</v>
      </c>
      <c r="I134" s="331">
        <v>1488732.94</v>
      </c>
      <c r="J134" s="331">
        <v>1334052.94</v>
      </c>
      <c r="K134" s="331">
        <v>154680</v>
      </c>
      <c r="L134" s="331">
        <v>4228</v>
      </c>
      <c r="M134" s="332">
        <v>0</v>
      </c>
      <c r="N134" s="348">
        <v>1832</v>
      </c>
      <c r="O134" s="349">
        <v>1849169.98</v>
      </c>
      <c r="P134" s="349">
        <v>1612529.98</v>
      </c>
      <c r="Q134" s="349">
        <v>236640</v>
      </c>
      <c r="R134" s="349">
        <v>20090</v>
      </c>
      <c r="S134" s="350">
        <v>0</v>
      </c>
      <c r="T134" s="348">
        <f t="shared" si="13"/>
        <v>-126</v>
      </c>
      <c r="U134" s="349">
        <f t="shared" si="13"/>
        <v>246572.17999999993</v>
      </c>
      <c r="V134" s="349">
        <f t="shared" si="11"/>
        <v>8760.4</v>
      </c>
      <c r="W134" s="350">
        <f t="shared" si="11"/>
        <v>0</v>
      </c>
      <c r="X134" s="348">
        <f t="shared" si="10"/>
        <v>228</v>
      </c>
      <c r="Y134" s="349">
        <f t="shared" si="10"/>
        <v>360437.04000000004</v>
      </c>
      <c r="Z134" s="349">
        <f t="shared" si="12"/>
        <v>15862</v>
      </c>
      <c r="AA134" s="350">
        <f t="shared" si="12"/>
        <v>0</v>
      </c>
      <c r="AB134" s="328"/>
    </row>
    <row r="135" spans="1:28" x14ac:dyDescent="0.2">
      <c r="A135" s="335" t="s">
        <v>129</v>
      </c>
      <c r="B135" s="336" t="s">
        <v>516</v>
      </c>
      <c r="C135" s="336" t="s">
        <v>517</v>
      </c>
      <c r="D135" s="330">
        <v>3231</v>
      </c>
      <c r="E135" s="331">
        <v>3082350.6</v>
      </c>
      <c r="F135" s="331">
        <v>12630</v>
      </c>
      <c r="G135" s="332">
        <v>0</v>
      </c>
      <c r="H135" s="330">
        <v>3175</v>
      </c>
      <c r="I135" s="331">
        <v>3158768.2199999993</v>
      </c>
      <c r="J135" s="331">
        <v>2874968.2199999993</v>
      </c>
      <c r="K135" s="331">
        <v>283800</v>
      </c>
      <c r="L135" s="331">
        <v>10100</v>
      </c>
      <c r="M135" s="332">
        <v>0</v>
      </c>
      <c r="N135" s="348">
        <v>3687</v>
      </c>
      <c r="O135" s="349">
        <v>4540960.5599999996</v>
      </c>
      <c r="P135" s="349">
        <v>4118440.5599999996</v>
      </c>
      <c r="Q135" s="349">
        <v>422520</v>
      </c>
      <c r="R135" s="349">
        <v>7010</v>
      </c>
      <c r="S135" s="350">
        <v>0</v>
      </c>
      <c r="T135" s="348">
        <f t="shared" si="13"/>
        <v>456</v>
      </c>
      <c r="U135" s="349">
        <f t="shared" si="13"/>
        <v>1458609.9599999995</v>
      </c>
      <c r="V135" s="349">
        <f t="shared" si="11"/>
        <v>-5620</v>
      </c>
      <c r="W135" s="350">
        <f t="shared" si="11"/>
        <v>0</v>
      </c>
      <c r="X135" s="348">
        <f t="shared" si="10"/>
        <v>512</v>
      </c>
      <c r="Y135" s="349">
        <f t="shared" si="10"/>
        <v>1382192.3400000003</v>
      </c>
      <c r="Z135" s="349">
        <f t="shared" si="12"/>
        <v>-3090</v>
      </c>
      <c r="AA135" s="350">
        <f t="shared" si="12"/>
        <v>0</v>
      </c>
      <c r="AB135" s="328"/>
    </row>
    <row r="136" spans="1:28" x14ac:dyDescent="0.2">
      <c r="A136" s="335" t="s">
        <v>129</v>
      </c>
      <c r="B136" s="336" t="s">
        <v>518</v>
      </c>
      <c r="C136" s="336" t="s">
        <v>519</v>
      </c>
      <c r="D136" s="330">
        <v>1601</v>
      </c>
      <c r="E136" s="331">
        <v>2121518.1</v>
      </c>
      <c r="F136" s="331">
        <v>0</v>
      </c>
      <c r="G136" s="332">
        <v>0</v>
      </c>
      <c r="H136" s="330">
        <v>1223</v>
      </c>
      <c r="I136" s="331">
        <v>1972699.1400000001</v>
      </c>
      <c r="J136" s="331">
        <v>1876099.1400000001</v>
      </c>
      <c r="K136" s="331">
        <v>96600</v>
      </c>
      <c r="L136" s="331">
        <v>0</v>
      </c>
      <c r="M136" s="332">
        <v>0</v>
      </c>
      <c r="N136" s="348">
        <v>1305</v>
      </c>
      <c r="O136" s="349">
        <v>2322174.08</v>
      </c>
      <c r="P136" s="349">
        <v>2181774.08</v>
      </c>
      <c r="Q136" s="349">
        <v>140400</v>
      </c>
      <c r="R136" s="349">
        <v>0</v>
      </c>
      <c r="S136" s="350">
        <v>0</v>
      </c>
      <c r="T136" s="348">
        <f t="shared" si="13"/>
        <v>-296</v>
      </c>
      <c r="U136" s="349">
        <f t="shared" si="13"/>
        <v>200655.97999999998</v>
      </c>
      <c r="V136" s="349">
        <f t="shared" si="11"/>
        <v>0</v>
      </c>
      <c r="W136" s="350">
        <f t="shared" si="11"/>
        <v>0</v>
      </c>
      <c r="X136" s="348">
        <f t="shared" si="10"/>
        <v>82</v>
      </c>
      <c r="Y136" s="349">
        <f t="shared" si="10"/>
        <v>349474.93999999994</v>
      </c>
      <c r="Z136" s="349">
        <f t="shared" si="12"/>
        <v>0</v>
      </c>
      <c r="AA136" s="350">
        <f t="shared" si="12"/>
        <v>0</v>
      </c>
      <c r="AB136" s="328"/>
    </row>
    <row r="137" spans="1:28" ht="12.75" customHeight="1" x14ac:dyDescent="0.2">
      <c r="A137" s="335" t="s">
        <v>129</v>
      </c>
      <c r="B137" s="336" t="s">
        <v>520</v>
      </c>
      <c r="C137" s="336" t="s">
        <v>521</v>
      </c>
      <c r="D137" s="330">
        <v>0</v>
      </c>
      <c r="E137" s="331">
        <v>981412</v>
      </c>
      <c r="F137" s="331">
        <v>0</v>
      </c>
      <c r="G137" s="332">
        <v>0</v>
      </c>
      <c r="H137" s="330">
        <v>0</v>
      </c>
      <c r="I137" s="331">
        <v>961490</v>
      </c>
      <c r="J137" s="331">
        <v>942890</v>
      </c>
      <c r="K137" s="331">
        <v>18600</v>
      </c>
      <c r="L137" s="331">
        <v>0</v>
      </c>
      <c r="M137" s="332">
        <v>0</v>
      </c>
      <c r="N137" s="348">
        <v>0</v>
      </c>
      <c r="O137" s="349">
        <v>1243222</v>
      </c>
      <c r="P137" s="349">
        <v>1216582</v>
      </c>
      <c r="Q137" s="349">
        <v>26640</v>
      </c>
      <c r="R137" s="349">
        <v>0</v>
      </c>
      <c r="S137" s="350">
        <v>0</v>
      </c>
      <c r="T137" s="348">
        <f t="shared" si="13"/>
        <v>0</v>
      </c>
      <c r="U137" s="349">
        <f t="shared" si="13"/>
        <v>261810</v>
      </c>
      <c r="V137" s="349">
        <f t="shared" si="11"/>
        <v>0</v>
      </c>
      <c r="W137" s="350">
        <f t="shared" si="11"/>
        <v>0</v>
      </c>
      <c r="X137" s="348">
        <f t="shared" si="10"/>
        <v>0</v>
      </c>
      <c r="Y137" s="349">
        <f t="shared" si="10"/>
        <v>281732</v>
      </c>
      <c r="Z137" s="349">
        <f t="shared" si="12"/>
        <v>0</v>
      </c>
      <c r="AA137" s="350">
        <f t="shared" si="12"/>
        <v>0</v>
      </c>
      <c r="AB137" s="328"/>
    </row>
    <row r="138" spans="1:28" x14ac:dyDescent="0.2">
      <c r="A138" s="335" t="s">
        <v>132</v>
      </c>
      <c r="B138" s="336" t="s">
        <v>522</v>
      </c>
      <c r="C138" s="336" t="s">
        <v>523</v>
      </c>
      <c r="D138" s="330">
        <v>1335</v>
      </c>
      <c r="E138" s="331">
        <v>1096951</v>
      </c>
      <c r="F138" s="331">
        <v>1358</v>
      </c>
      <c r="G138" s="332">
        <v>0</v>
      </c>
      <c r="H138" s="330">
        <v>760</v>
      </c>
      <c r="I138" s="331">
        <v>850982.10000000009</v>
      </c>
      <c r="J138" s="331">
        <v>758702.10000000009</v>
      </c>
      <c r="K138" s="331">
        <v>92280</v>
      </c>
      <c r="L138" s="331">
        <v>0</v>
      </c>
      <c r="M138" s="332">
        <v>0</v>
      </c>
      <c r="N138" s="348">
        <v>962</v>
      </c>
      <c r="O138" s="349">
        <v>1182788</v>
      </c>
      <c r="P138" s="349">
        <v>1040827.9999999999</v>
      </c>
      <c r="Q138" s="349">
        <v>141960</v>
      </c>
      <c r="R138" s="349">
        <v>0</v>
      </c>
      <c r="S138" s="350">
        <v>0</v>
      </c>
      <c r="T138" s="348">
        <f t="shared" si="13"/>
        <v>-373</v>
      </c>
      <c r="U138" s="349">
        <f t="shared" si="13"/>
        <v>85837</v>
      </c>
      <c r="V138" s="349">
        <f t="shared" si="11"/>
        <v>-1358</v>
      </c>
      <c r="W138" s="350">
        <f t="shared" si="11"/>
        <v>0</v>
      </c>
      <c r="X138" s="348">
        <f t="shared" si="10"/>
        <v>202</v>
      </c>
      <c r="Y138" s="349">
        <f t="shared" si="10"/>
        <v>331805.89999999991</v>
      </c>
      <c r="Z138" s="349">
        <f t="shared" si="12"/>
        <v>0</v>
      </c>
      <c r="AA138" s="350">
        <f t="shared" si="12"/>
        <v>0</v>
      </c>
      <c r="AB138" s="328"/>
    </row>
    <row r="139" spans="1:28" x14ac:dyDescent="0.2">
      <c r="A139" s="335" t="s">
        <v>132</v>
      </c>
      <c r="B139" s="336" t="s">
        <v>524</v>
      </c>
      <c r="C139" s="336" t="s">
        <v>525</v>
      </c>
      <c r="D139" s="330">
        <v>1375</v>
      </c>
      <c r="E139" s="331">
        <v>1031744</v>
      </c>
      <c r="F139" s="331">
        <v>0</v>
      </c>
      <c r="G139" s="332">
        <v>0</v>
      </c>
      <c r="H139" s="330">
        <v>1117</v>
      </c>
      <c r="I139" s="331">
        <v>1053328</v>
      </c>
      <c r="J139" s="331">
        <v>988887.99999999988</v>
      </c>
      <c r="K139" s="331">
        <v>64440</v>
      </c>
      <c r="L139" s="331">
        <v>0</v>
      </c>
      <c r="M139" s="332">
        <v>0</v>
      </c>
      <c r="N139" s="348">
        <v>1230</v>
      </c>
      <c r="O139" s="349">
        <v>1183757</v>
      </c>
      <c r="P139" s="349">
        <v>1085237</v>
      </c>
      <c r="Q139" s="349">
        <v>98520</v>
      </c>
      <c r="R139" s="349">
        <v>0</v>
      </c>
      <c r="S139" s="350">
        <v>0</v>
      </c>
      <c r="T139" s="348">
        <f t="shared" si="13"/>
        <v>-145</v>
      </c>
      <c r="U139" s="349">
        <f t="shared" si="13"/>
        <v>152013</v>
      </c>
      <c r="V139" s="349">
        <f t="shared" si="11"/>
        <v>0</v>
      </c>
      <c r="W139" s="350">
        <f t="shared" si="11"/>
        <v>0</v>
      </c>
      <c r="X139" s="348">
        <f t="shared" si="10"/>
        <v>113</v>
      </c>
      <c r="Y139" s="349">
        <f t="shared" si="10"/>
        <v>130429</v>
      </c>
      <c r="Z139" s="349">
        <f t="shared" si="12"/>
        <v>0</v>
      </c>
      <c r="AA139" s="350">
        <f t="shared" si="12"/>
        <v>0</v>
      </c>
      <c r="AB139" s="328"/>
    </row>
    <row r="140" spans="1:28" x14ac:dyDescent="0.2">
      <c r="A140" s="335" t="s">
        <v>132</v>
      </c>
      <c r="B140" s="336" t="s">
        <v>526</v>
      </c>
      <c r="C140" s="336" t="s">
        <v>527</v>
      </c>
      <c r="D140" s="330">
        <v>18</v>
      </c>
      <c r="E140" s="331">
        <v>21141</v>
      </c>
      <c r="F140" s="331">
        <v>0</v>
      </c>
      <c r="G140" s="332">
        <v>0</v>
      </c>
      <c r="H140" s="330">
        <v>24</v>
      </c>
      <c r="I140" s="331">
        <v>37285.4</v>
      </c>
      <c r="J140" s="331">
        <v>17125.400000000001</v>
      </c>
      <c r="K140" s="331">
        <v>20160</v>
      </c>
      <c r="L140" s="331">
        <v>0</v>
      </c>
      <c r="M140" s="332">
        <v>0</v>
      </c>
      <c r="N140" s="348">
        <v>38</v>
      </c>
      <c r="O140" s="349">
        <v>52368.800000000003</v>
      </c>
      <c r="P140" s="349">
        <v>22128.799999999999</v>
      </c>
      <c r="Q140" s="349">
        <v>30240</v>
      </c>
      <c r="R140" s="349">
        <v>0</v>
      </c>
      <c r="S140" s="350">
        <v>0</v>
      </c>
      <c r="T140" s="348">
        <f t="shared" si="13"/>
        <v>20</v>
      </c>
      <c r="U140" s="349">
        <f t="shared" si="13"/>
        <v>31227.800000000003</v>
      </c>
      <c r="V140" s="349">
        <f t="shared" si="11"/>
        <v>0</v>
      </c>
      <c r="W140" s="350">
        <f t="shared" si="11"/>
        <v>0</v>
      </c>
      <c r="X140" s="348">
        <f t="shared" si="10"/>
        <v>14</v>
      </c>
      <c r="Y140" s="349">
        <f t="shared" si="10"/>
        <v>15083.400000000001</v>
      </c>
      <c r="Z140" s="349">
        <f t="shared" si="12"/>
        <v>0</v>
      </c>
      <c r="AA140" s="350">
        <f t="shared" si="12"/>
        <v>0</v>
      </c>
      <c r="AB140" s="328"/>
    </row>
    <row r="141" spans="1:28" x14ac:dyDescent="0.2">
      <c r="A141" s="335" t="s">
        <v>132</v>
      </c>
      <c r="B141" s="336" t="s">
        <v>528</v>
      </c>
      <c r="C141" s="336" t="s">
        <v>529</v>
      </c>
      <c r="D141" s="330">
        <v>285</v>
      </c>
      <c r="E141" s="331">
        <v>235125</v>
      </c>
      <c r="F141" s="331">
        <v>0</v>
      </c>
      <c r="G141" s="332">
        <v>0</v>
      </c>
      <c r="H141" s="330">
        <v>0</v>
      </c>
      <c r="I141" s="331">
        <v>0</v>
      </c>
      <c r="J141" s="331">
        <v>0</v>
      </c>
      <c r="K141" s="331">
        <v>0</v>
      </c>
      <c r="L141" s="331">
        <v>0</v>
      </c>
      <c r="M141" s="332">
        <v>0</v>
      </c>
      <c r="N141" s="348">
        <v>0</v>
      </c>
      <c r="O141" s="349">
        <v>0</v>
      </c>
      <c r="P141" s="349">
        <v>0</v>
      </c>
      <c r="Q141" s="349">
        <v>0</v>
      </c>
      <c r="R141" s="349">
        <v>0</v>
      </c>
      <c r="S141" s="350">
        <v>0</v>
      </c>
      <c r="T141" s="348">
        <f t="shared" si="13"/>
        <v>-285</v>
      </c>
      <c r="U141" s="349">
        <f t="shared" si="13"/>
        <v>-235125</v>
      </c>
      <c r="V141" s="349">
        <f t="shared" si="11"/>
        <v>0</v>
      </c>
      <c r="W141" s="350">
        <f t="shared" si="11"/>
        <v>0</v>
      </c>
      <c r="X141" s="348">
        <f t="shared" si="10"/>
        <v>0</v>
      </c>
      <c r="Y141" s="349">
        <f t="shared" si="10"/>
        <v>0</v>
      </c>
      <c r="Z141" s="349">
        <f t="shared" si="12"/>
        <v>0</v>
      </c>
      <c r="AA141" s="350">
        <f t="shared" si="12"/>
        <v>0</v>
      </c>
      <c r="AB141" s="328"/>
    </row>
    <row r="142" spans="1:28" ht="12.75" customHeight="1" x14ac:dyDescent="0.2">
      <c r="A142" s="335" t="s">
        <v>132</v>
      </c>
      <c r="B142" s="336" t="s">
        <v>530</v>
      </c>
      <c r="C142" s="336" t="s">
        <v>531</v>
      </c>
      <c r="D142" s="330"/>
      <c r="E142" s="331"/>
      <c r="F142" s="331"/>
      <c r="G142" s="332"/>
      <c r="H142" s="330">
        <v>555</v>
      </c>
      <c r="I142" s="331">
        <v>294917</v>
      </c>
      <c r="J142" s="331">
        <v>270317</v>
      </c>
      <c r="K142" s="331">
        <v>24600</v>
      </c>
      <c r="L142" s="331">
        <v>0</v>
      </c>
      <c r="M142" s="332">
        <v>0</v>
      </c>
      <c r="N142" s="348">
        <v>853</v>
      </c>
      <c r="O142" s="349">
        <v>365714.8</v>
      </c>
      <c r="P142" s="349">
        <v>334034.8</v>
      </c>
      <c r="Q142" s="349">
        <v>31680</v>
      </c>
      <c r="R142" s="349">
        <v>0</v>
      </c>
      <c r="S142" s="350">
        <v>0</v>
      </c>
      <c r="T142" s="348">
        <f t="shared" si="13"/>
        <v>853</v>
      </c>
      <c r="U142" s="349">
        <f t="shared" si="13"/>
        <v>365714.8</v>
      </c>
      <c r="V142" s="349">
        <f t="shared" si="11"/>
        <v>0</v>
      </c>
      <c r="W142" s="350">
        <f t="shared" si="11"/>
        <v>0</v>
      </c>
      <c r="X142" s="348">
        <f t="shared" si="10"/>
        <v>298</v>
      </c>
      <c r="Y142" s="349">
        <f t="shared" si="10"/>
        <v>70797.799999999988</v>
      </c>
      <c r="Z142" s="349">
        <f t="shared" si="12"/>
        <v>0</v>
      </c>
      <c r="AA142" s="350">
        <f t="shared" si="12"/>
        <v>0</v>
      </c>
      <c r="AB142" s="328"/>
    </row>
    <row r="143" spans="1:28" ht="12.75" customHeight="1" x14ac:dyDescent="0.2">
      <c r="A143" s="335" t="s">
        <v>132</v>
      </c>
      <c r="B143" s="336" t="s">
        <v>532</v>
      </c>
      <c r="C143" s="336" t="s">
        <v>533</v>
      </c>
      <c r="D143" s="330">
        <v>342</v>
      </c>
      <c r="E143" s="331">
        <v>322677</v>
      </c>
      <c r="F143" s="331">
        <v>0</v>
      </c>
      <c r="G143" s="332">
        <v>0</v>
      </c>
      <c r="H143" s="330">
        <v>477</v>
      </c>
      <c r="I143" s="331">
        <v>271373.80000000005</v>
      </c>
      <c r="J143" s="331">
        <v>247613.80000000002</v>
      </c>
      <c r="K143" s="331">
        <v>23760</v>
      </c>
      <c r="L143" s="331">
        <v>0</v>
      </c>
      <c r="M143" s="332">
        <v>0</v>
      </c>
      <c r="N143" s="348">
        <v>1111</v>
      </c>
      <c r="O143" s="349">
        <v>459201.5</v>
      </c>
      <c r="P143" s="349">
        <v>425001.5</v>
      </c>
      <c r="Q143" s="349">
        <v>34200</v>
      </c>
      <c r="R143" s="349">
        <v>0</v>
      </c>
      <c r="S143" s="350">
        <v>0</v>
      </c>
      <c r="T143" s="348">
        <f t="shared" si="13"/>
        <v>769</v>
      </c>
      <c r="U143" s="349">
        <f t="shared" si="13"/>
        <v>136524.5</v>
      </c>
      <c r="V143" s="349">
        <f t="shared" si="11"/>
        <v>0</v>
      </c>
      <c r="W143" s="350">
        <f t="shared" si="11"/>
        <v>0</v>
      </c>
      <c r="X143" s="348">
        <f t="shared" si="10"/>
        <v>634</v>
      </c>
      <c r="Y143" s="349">
        <f t="shared" si="10"/>
        <v>187827.69999999995</v>
      </c>
      <c r="Z143" s="349">
        <f t="shared" si="12"/>
        <v>0</v>
      </c>
      <c r="AA143" s="350">
        <f t="shared" si="12"/>
        <v>0</v>
      </c>
      <c r="AB143" s="328"/>
    </row>
    <row r="144" spans="1:28" ht="12.75" customHeight="1" x14ac:dyDescent="0.2">
      <c r="A144" s="335" t="s">
        <v>132</v>
      </c>
      <c r="B144" s="336" t="s">
        <v>534</v>
      </c>
      <c r="C144" s="336" t="s">
        <v>535</v>
      </c>
      <c r="D144" s="330">
        <v>3550</v>
      </c>
      <c r="E144" s="331">
        <v>4841712.5999999996</v>
      </c>
      <c r="F144" s="331">
        <v>34892</v>
      </c>
      <c r="G144" s="332">
        <v>0</v>
      </c>
      <c r="H144" s="330">
        <v>3584</v>
      </c>
      <c r="I144" s="331">
        <v>3014540.1400000006</v>
      </c>
      <c r="J144" s="331">
        <v>2652140.1400000006</v>
      </c>
      <c r="K144" s="331">
        <v>362400</v>
      </c>
      <c r="L144" s="331">
        <v>34353</v>
      </c>
      <c r="M144" s="332">
        <v>0</v>
      </c>
      <c r="N144" s="348">
        <v>4090</v>
      </c>
      <c r="O144" s="349">
        <v>6406892.3399999999</v>
      </c>
      <c r="P144" s="349">
        <v>5864372.3399999999</v>
      </c>
      <c r="Q144" s="349">
        <v>542520</v>
      </c>
      <c r="R144" s="349">
        <v>54780</v>
      </c>
      <c r="S144" s="350">
        <v>0</v>
      </c>
      <c r="T144" s="348">
        <f t="shared" si="13"/>
        <v>540</v>
      </c>
      <c r="U144" s="349">
        <f t="shared" si="13"/>
        <v>1565179.7400000002</v>
      </c>
      <c r="V144" s="349">
        <f t="shared" si="11"/>
        <v>19888</v>
      </c>
      <c r="W144" s="350">
        <f t="shared" si="11"/>
        <v>0</v>
      </c>
      <c r="X144" s="348">
        <f t="shared" si="10"/>
        <v>506</v>
      </c>
      <c r="Y144" s="349">
        <f t="shared" si="10"/>
        <v>3392352.1999999993</v>
      </c>
      <c r="Z144" s="349">
        <f t="shared" si="12"/>
        <v>20427</v>
      </c>
      <c r="AA144" s="350">
        <f t="shared" si="12"/>
        <v>0</v>
      </c>
      <c r="AB144" s="328"/>
    </row>
    <row r="145" spans="1:28" ht="12.75" customHeight="1" x14ac:dyDescent="0.2">
      <c r="A145" s="335" t="s">
        <v>132</v>
      </c>
      <c r="B145" s="336" t="s">
        <v>536</v>
      </c>
      <c r="C145" s="336" t="s">
        <v>537</v>
      </c>
      <c r="D145" s="330">
        <v>1154</v>
      </c>
      <c r="E145" s="331">
        <v>1336282.8</v>
      </c>
      <c r="F145" s="331">
        <v>1435.6</v>
      </c>
      <c r="G145" s="332">
        <v>0</v>
      </c>
      <c r="H145" s="330">
        <v>669</v>
      </c>
      <c r="I145" s="331">
        <v>1147030.3999999999</v>
      </c>
      <c r="J145" s="331">
        <v>1045390.3999999999</v>
      </c>
      <c r="K145" s="331">
        <v>101640</v>
      </c>
      <c r="L145" s="331">
        <v>0</v>
      </c>
      <c r="M145" s="332">
        <v>0</v>
      </c>
      <c r="N145" s="348">
        <v>1111</v>
      </c>
      <c r="O145" s="349">
        <v>1503799.48</v>
      </c>
      <c r="P145" s="349">
        <v>1346719.48</v>
      </c>
      <c r="Q145" s="349">
        <v>157080</v>
      </c>
      <c r="R145" s="349">
        <v>19980</v>
      </c>
      <c r="S145" s="350">
        <v>0</v>
      </c>
      <c r="T145" s="348">
        <f t="shared" si="13"/>
        <v>-43</v>
      </c>
      <c r="U145" s="349">
        <f t="shared" si="13"/>
        <v>167516.67999999993</v>
      </c>
      <c r="V145" s="349">
        <f t="shared" si="11"/>
        <v>18544.400000000001</v>
      </c>
      <c r="W145" s="350">
        <f t="shared" si="11"/>
        <v>0</v>
      </c>
      <c r="X145" s="348">
        <f t="shared" si="10"/>
        <v>442</v>
      </c>
      <c r="Y145" s="349">
        <f t="shared" si="10"/>
        <v>356769.08000000007</v>
      </c>
      <c r="Z145" s="349">
        <f t="shared" si="12"/>
        <v>19980</v>
      </c>
      <c r="AA145" s="350">
        <f t="shared" si="12"/>
        <v>0</v>
      </c>
      <c r="AB145" s="328"/>
    </row>
    <row r="146" spans="1:28" ht="12.75" customHeight="1" x14ac:dyDescent="0.2">
      <c r="A146" s="335" t="s">
        <v>132</v>
      </c>
      <c r="B146" s="336" t="s">
        <v>538</v>
      </c>
      <c r="C146" s="336" t="s">
        <v>539</v>
      </c>
      <c r="D146" s="330">
        <v>381</v>
      </c>
      <c r="E146" s="331">
        <v>355460</v>
      </c>
      <c r="F146" s="331">
        <v>0</v>
      </c>
      <c r="G146" s="332">
        <v>0</v>
      </c>
      <c r="H146" s="330">
        <v>360</v>
      </c>
      <c r="I146" s="331">
        <v>338339.6</v>
      </c>
      <c r="J146" s="331">
        <v>314699.59999999998</v>
      </c>
      <c r="K146" s="331">
        <v>23640</v>
      </c>
      <c r="L146" s="331">
        <v>0</v>
      </c>
      <c r="M146" s="332">
        <v>0</v>
      </c>
      <c r="N146" s="348">
        <v>345</v>
      </c>
      <c r="O146" s="349">
        <v>423094.02</v>
      </c>
      <c r="P146" s="349">
        <v>387694.02</v>
      </c>
      <c r="Q146" s="349">
        <v>35400</v>
      </c>
      <c r="R146" s="349">
        <v>0</v>
      </c>
      <c r="S146" s="350">
        <v>0</v>
      </c>
      <c r="T146" s="348">
        <f t="shared" si="13"/>
        <v>-36</v>
      </c>
      <c r="U146" s="349">
        <f t="shared" si="13"/>
        <v>67634.020000000019</v>
      </c>
      <c r="V146" s="349">
        <f t="shared" si="11"/>
        <v>0</v>
      </c>
      <c r="W146" s="350">
        <f t="shared" si="11"/>
        <v>0</v>
      </c>
      <c r="X146" s="348">
        <f t="shared" si="10"/>
        <v>-15</v>
      </c>
      <c r="Y146" s="349">
        <f t="shared" si="10"/>
        <v>84754.420000000042</v>
      </c>
      <c r="Z146" s="349">
        <f t="shared" si="12"/>
        <v>0</v>
      </c>
      <c r="AA146" s="350">
        <f t="shared" si="12"/>
        <v>0</v>
      </c>
      <c r="AB146" s="328"/>
    </row>
    <row r="147" spans="1:28" ht="12.75" customHeight="1" x14ac:dyDescent="0.2">
      <c r="A147" s="335" t="s">
        <v>132</v>
      </c>
      <c r="B147" s="336" t="s">
        <v>540</v>
      </c>
      <c r="C147" s="336" t="s">
        <v>541</v>
      </c>
      <c r="D147" s="330">
        <v>2273</v>
      </c>
      <c r="E147" s="331">
        <v>2611581</v>
      </c>
      <c r="F147" s="331">
        <v>7177.9999999999991</v>
      </c>
      <c r="G147" s="332">
        <v>0</v>
      </c>
      <c r="H147" s="330">
        <v>2360</v>
      </c>
      <c r="I147" s="331">
        <v>2960024.6999999997</v>
      </c>
      <c r="J147" s="331">
        <v>2869304.6999999997</v>
      </c>
      <c r="K147" s="331">
        <v>90720</v>
      </c>
      <c r="L147" s="331">
        <v>4305</v>
      </c>
      <c r="M147" s="332">
        <v>0</v>
      </c>
      <c r="N147" s="348">
        <v>2542</v>
      </c>
      <c r="O147" s="349">
        <v>2967395.9000000004</v>
      </c>
      <c r="P147" s="349">
        <v>2839955.9000000004</v>
      </c>
      <c r="Q147" s="349">
        <v>127440</v>
      </c>
      <c r="R147" s="349">
        <v>13285</v>
      </c>
      <c r="S147" s="350">
        <v>0</v>
      </c>
      <c r="T147" s="348">
        <f t="shared" si="13"/>
        <v>269</v>
      </c>
      <c r="U147" s="349">
        <f t="shared" si="13"/>
        <v>355814.90000000037</v>
      </c>
      <c r="V147" s="349">
        <f t="shared" si="11"/>
        <v>6107.0000000000009</v>
      </c>
      <c r="W147" s="350">
        <f t="shared" si="11"/>
        <v>0</v>
      </c>
      <c r="X147" s="348">
        <f t="shared" si="10"/>
        <v>182</v>
      </c>
      <c r="Y147" s="349">
        <f t="shared" si="10"/>
        <v>7371.2000000006519</v>
      </c>
      <c r="Z147" s="349">
        <f t="shared" si="12"/>
        <v>8980</v>
      </c>
      <c r="AA147" s="350">
        <f t="shared" si="12"/>
        <v>0</v>
      </c>
      <c r="AB147" s="328"/>
    </row>
    <row r="148" spans="1:28" x14ac:dyDescent="0.2">
      <c r="A148" s="335" t="s">
        <v>132</v>
      </c>
      <c r="B148" s="336" t="s">
        <v>542</v>
      </c>
      <c r="C148" s="336" t="s">
        <v>543</v>
      </c>
      <c r="D148" s="330">
        <v>139</v>
      </c>
      <c r="E148" s="331">
        <v>188372</v>
      </c>
      <c r="F148" s="331">
        <v>0</v>
      </c>
      <c r="G148" s="332">
        <v>0</v>
      </c>
      <c r="H148" s="330">
        <v>226</v>
      </c>
      <c r="I148" s="331">
        <v>202773.5</v>
      </c>
      <c r="J148" s="331">
        <v>182013.5</v>
      </c>
      <c r="K148" s="331">
        <v>20760</v>
      </c>
      <c r="L148" s="331">
        <v>0</v>
      </c>
      <c r="M148" s="332">
        <v>0</v>
      </c>
      <c r="N148" s="348">
        <v>193</v>
      </c>
      <c r="O148" s="349">
        <v>236364.40000000002</v>
      </c>
      <c r="P148" s="349">
        <v>204684.40000000002</v>
      </c>
      <c r="Q148" s="349">
        <v>31680</v>
      </c>
      <c r="R148" s="349">
        <v>0</v>
      </c>
      <c r="S148" s="350">
        <v>0</v>
      </c>
      <c r="T148" s="348">
        <f t="shared" si="13"/>
        <v>54</v>
      </c>
      <c r="U148" s="349">
        <f t="shared" si="13"/>
        <v>47992.400000000023</v>
      </c>
      <c r="V148" s="349">
        <f t="shared" si="11"/>
        <v>0</v>
      </c>
      <c r="W148" s="350">
        <f t="shared" si="11"/>
        <v>0</v>
      </c>
      <c r="X148" s="348">
        <f t="shared" si="10"/>
        <v>-33</v>
      </c>
      <c r="Y148" s="349">
        <f t="shared" si="10"/>
        <v>33590.900000000023</v>
      </c>
      <c r="Z148" s="349">
        <f t="shared" si="12"/>
        <v>0</v>
      </c>
      <c r="AA148" s="350">
        <f t="shared" si="12"/>
        <v>0</v>
      </c>
      <c r="AB148" s="328"/>
    </row>
    <row r="149" spans="1:28" x14ac:dyDescent="0.2">
      <c r="A149" s="335" t="s">
        <v>132</v>
      </c>
      <c r="B149" s="336" t="s">
        <v>544</v>
      </c>
      <c r="C149" s="336" t="s">
        <v>545</v>
      </c>
      <c r="D149" s="330">
        <v>0</v>
      </c>
      <c r="E149" s="331">
        <v>240040</v>
      </c>
      <c r="F149" s="331">
        <v>0</v>
      </c>
      <c r="G149" s="332">
        <v>0</v>
      </c>
      <c r="H149" s="330">
        <v>0</v>
      </c>
      <c r="I149" s="331">
        <v>177760</v>
      </c>
      <c r="J149" s="331">
        <v>170800</v>
      </c>
      <c r="K149" s="331">
        <v>6960</v>
      </c>
      <c r="L149" s="331">
        <v>0</v>
      </c>
      <c r="M149" s="332">
        <v>0</v>
      </c>
      <c r="N149" s="348">
        <v>0</v>
      </c>
      <c r="O149" s="349">
        <v>220158</v>
      </c>
      <c r="P149" s="349">
        <v>209718</v>
      </c>
      <c r="Q149" s="349">
        <v>10440</v>
      </c>
      <c r="R149" s="349">
        <v>0</v>
      </c>
      <c r="S149" s="350">
        <v>0</v>
      </c>
      <c r="T149" s="348">
        <f t="shared" si="13"/>
        <v>0</v>
      </c>
      <c r="U149" s="349">
        <f t="shared" si="13"/>
        <v>-19882</v>
      </c>
      <c r="V149" s="349">
        <f t="shared" si="11"/>
        <v>0</v>
      </c>
      <c r="W149" s="350">
        <f t="shared" si="11"/>
        <v>0</v>
      </c>
      <c r="X149" s="348">
        <f t="shared" si="10"/>
        <v>0</v>
      </c>
      <c r="Y149" s="349">
        <f t="shared" si="10"/>
        <v>42398</v>
      </c>
      <c r="Z149" s="349">
        <f t="shared" si="12"/>
        <v>0</v>
      </c>
      <c r="AA149" s="350">
        <f t="shared" si="12"/>
        <v>0</v>
      </c>
      <c r="AB149" s="328"/>
    </row>
    <row r="150" spans="1:28" x14ac:dyDescent="0.2">
      <c r="A150" s="335" t="s">
        <v>132</v>
      </c>
      <c r="B150" s="336" t="s">
        <v>546</v>
      </c>
      <c r="C150" s="336" t="s">
        <v>547</v>
      </c>
      <c r="D150" s="330">
        <v>3796</v>
      </c>
      <c r="E150" s="331">
        <v>5531172.7999999998</v>
      </c>
      <c r="F150" s="331">
        <v>21215.449999999997</v>
      </c>
      <c r="G150" s="332">
        <v>7149478.8600000013</v>
      </c>
      <c r="H150" s="330">
        <v>4203</v>
      </c>
      <c r="I150" s="331">
        <v>5143271.5</v>
      </c>
      <c r="J150" s="331">
        <v>4816031.5</v>
      </c>
      <c r="K150" s="331">
        <v>327240</v>
      </c>
      <c r="L150" s="331">
        <v>31999</v>
      </c>
      <c r="M150" s="332">
        <v>9431724.4200000018</v>
      </c>
      <c r="N150" s="348">
        <v>4920</v>
      </c>
      <c r="O150" s="349">
        <v>6411894</v>
      </c>
      <c r="P150" s="349">
        <v>5949774</v>
      </c>
      <c r="Q150" s="349">
        <v>462120</v>
      </c>
      <c r="R150" s="349">
        <v>21303.27</v>
      </c>
      <c r="S150" s="350">
        <v>11448355.459999995</v>
      </c>
      <c r="T150" s="348">
        <f t="shared" si="13"/>
        <v>1124</v>
      </c>
      <c r="U150" s="349">
        <f t="shared" si="13"/>
        <v>880721.20000000019</v>
      </c>
      <c r="V150" s="349">
        <f t="shared" si="11"/>
        <v>87.820000000003347</v>
      </c>
      <c r="W150" s="350">
        <f t="shared" si="11"/>
        <v>4298876.599999994</v>
      </c>
      <c r="X150" s="348">
        <f t="shared" si="10"/>
        <v>717</v>
      </c>
      <c r="Y150" s="349">
        <f t="shared" si="10"/>
        <v>1268622.5</v>
      </c>
      <c r="Z150" s="349">
        <f t="shared" si="12"/>
        <v>-10695.73</v>
      </c>
      <c r="AA150" s="350">
        <f t="shared" si="12"/>
        <v>2016631.0399999935</v>
      </c>
      <c r="AB150" s="328"/>
    </row>
    <row r="151" spans="1:28" x14ac:dyDescent="0.2">
      <c r="A151" s="335" t="s">
        <v>132</v>
      </c>
      <c r="B151" s="336" t="s">
        <v>548</v>
      </c>
      <c r="C151" s="336" t="s">
        <v>549</v>
      </c>
      <c r="D151" s="330">
        <v>829</v>
      </c>
      <c r="E151" s="331">
        <v>820211</v>
      </c>
      <c r="F151" s="331">
        <v>0</v>
      </c>
      <c r="G151" s="332">
        <v>0</v>
      </c>
      <c r="H151" s="330">
        <v>820</v>
      </c>
      <c r="I151" s="331">
        <v>931124.2</v>
      </c>
      <c r="J151" s="331">
        <v>864524.2</v>
      </c>
      <c r="K151" s="331">
        <v>66600</v>
      </c>
      <c r="L151" s="331">
        <v>0</v>
      </c>
      <c r="M151" s="332">
        <v>0</v>
      </c>
      <c r="N151" s="348">
        <v>870</v>
      </c>
      <c r="O151" s="349">
        <v>954149</v>
      </c>
      <c r="P151" s="349">
        <v>852149</v>
      </c>
      <c r="Q151" s="349">
        <v>102000</v>
      </c>
      <c r="R151" s="349">
        <v>0</v>
      </c>
      <c r="S151" s="350">
        <v>0</v>
      </c>
      <c r="T151" s="348">
        <f t="shared" si="13"/>
        <v>41</v>
      </c>
      <c r="U151" s="349">
        <f t="shared" si="13"/>
        <v>133938</v>
      </c>
      <c r="V151" s="349">
        <f t="shared" si="11"/>
        <v>0</v>
      </c>
      <c r="W151" s="350">
        <f t="shared" si="11"/>
        <v>0</v>
      </c>
      <c r="X151" s="348">
        <f t="shared" si="10"/>
        <v>50</v>
      </c>
      <c r="Y151" s="349">
        <f t="shared" si="10"/>
        <v>23024.800000000047</v>
      </c>
      <c r="Z151" s="349">
        <f t="shared" si="12"/>
        <v>0</v>
      </c>
      <c r="AA151" s="350">
        <f t="shared" si="12"/>
        <v>0</v>
      </c>
      <c r="AB151" s="328"/>
    </row>
    <row r="152" spans="1:28" ht="12.75" customHeight="1" x14ac:dyDescent="0.2">
      <c r="A152" s="335" t="s">
        <v>132</v>
      </c>
      <c r="B152" s="336" t="s">
        <v>550</v>
      </c>
      <c r="C152" s="336" t="s">
        <v>551</v>
      </c>
      <c r="D152" s="330"/>
      <c r="E152" s="331">
        <v>97070</v>
      </c>
      <c r="F152" s="331">
        <v>0</v>
      </c>
      <c r="G152" s="332">
        <v>0</v>
      </c>
      <c r="H152" s="330">
        <v>0</v>
      </c>
      <c r="I152" s="331">
        <v>192300</v>
      </c>
      <c r="J152" s="331">
        <v>184260</v>
      </c>
      <c r="K152" s="331">
        <v>8040</v>
      </c>
      <c r="L152" s="331">
        <v>0</v>
      </c>
      <c r="M152" s="332">
        <v>0</v>
      </c>
      <c r="N152" s="348">
        <v>0</v>
      </c>
      <c r="O152" s="349">
        <v>255000</v>
      </c>
      <c r="P152" s="349">
        <v>242760</v>
      </c>
      <c r="Q152" s="349">
        <v>12240</v>
      </c>
      <c r="R152" s="349">
        <v>0</v>
      </c>
      <c r="S152" s="350">
        <v>0</v>
      </c>
      <c r="T152" s="348">
        <f t="shared" si="13"/>
        <v>0</v>
      </c>
      <c r="U152" s="349">
        <f t="shared" si="13"/>
        <v>157930</v>
      </c>
      <c r="V152" s="349">
        <f t="shared" si="11"/>
        <v>0</v>
      </c>
      <c r="W152" s="350">
        <f t="shared" si="11"/>
        <v>0</v>
      </c>
      <c r="X152" s="348">
        <f t="shared" si="10"/>
        <v>0</v>
      </c>
      <c r="Y152" s="349">
        <f t="shared" si="10"/>
        <v>62700</v>
      </c>
      <c r="Z152" s="349">
        <f t="shared" si="12"/>
        <v>0</v>
      </c>
      <c r="AA152" s="350">
        <f t="shared" si="12"/>
        <v>0</v>
      </c>
      <c r="AB152" s="328"/>
    </row>
    <row r="153" spans="1:28" ht="12.75" customHeight="1" x14ac:dyDescent="0.2">
      <c r="A153" s="335" t="s">
        <v>210</v>
      </c>
      <c r="B153" s="336" t="s">
        <v>552</v>
      </c>
      <c r="C153" s="336" t="s">
        <v>553</v>
      </c>
      <c r="D153" s="330">
        <v>2102</v>
      </c>
      <c r="E153" s="331">
        <v>2203729.6</v>
      </c>
      <c r="F153" s="331">
        <v>0</v>
      </c>
      <c r="G153" s="332">
        <v>0</v>
      </c>
      <c r="H153" s="330">
        <v>1281</v>
      </c>
      <c r="I153" s="331">
        <v>2210091.2799999993</v>
      </c>
      <c r="J153" s="331">
        <v>1955331.2799999996</v>
      </c>
      <c r="K153" s="331">
        <v>254760</v>
      </c>
      <c r="L153" s="331">
        <v>0</v>
      </c>
      <c r="M153" s="332">
        <v>0</v>
      </c>
      <c r="N153" s="348">
        <v>1508</v>
      </c>
      <c r="O153" s="349">
        <v>2825510.2</v>
      </c>
      <c r="P153" s="349">
        <v>2431910.2000000002</v>
      </c>
      <c r="Q153" s="349">
        <v>393600</v>
      </c>
      <c r="R153" s="349">
        <v>0</v>
      </c>
      <c r="S153" s="350">
        <v>0</v>
      </c>
      <c r="T153" s="348">
        <f t="shared" si="13"/>
        <v>-594</v>
      </c>
      <c r="U153" s="349">
        <f t="shared" si="13"/>
        <v>621780.60000000009</v>
      </c>
      <c r="V153" s="349">
        <f t="shared" si="11"/>
        <v>0</v>
      </c>
      <c r="W153" s="350">
        <f t="shared" si="11"/>
        <v>0</v>
      </c>
      <c r="X153" s="348">
        <f t="shared" si="10"/>
        <v>227</v>
      </c>
      <c r="Y153" s="349">
        <f t="shared" si="10"/>
        <v>615418.92000000086</v>
      </c>
      <c r="Z153" s="349">
        <f t="shared" si="12"/>
        <v>0</v>
      </c>
      <c r="AA153" s="350">
        <f t="shared" si="12"/>
        <v>0</v>
      </c>
      <c r="AB153" s="328"/>
    </row>
    <row r="154" spans="1:28" x14ac:dyDescent="0.2">
      <c r="A154" s="335" t="s">
        <v>210</v>
      </c>
      <c r="B154" s="336" t="s">
        <v>554</v>
      </c>
      <c r="C154" s="336" t="s">
        <v>555</v>
      </c>
      <c r="D154" s="330">
        <v>265</v>
      </c>
      <c r="E154" s="331">
        <v>278067</v>
      </c>
      <c r="F154" s="331">
        <v>0</v>
      </c>
      <c r="G154" s="332">
        <v>0</v>
      </c>
      <c r="H154" s="330">
        <v>205</v>
      </c>
      <c r="I154" s="331">
        <v>236588.26</v>
      </c>
      <c r="J154" s="331">
        <v>215708.26</v>
      </c>
      <c r="K154" s="331">
        <v>20880</v>
      </c>
      <c r="L154" s="331">
        <v>0</v>
      </c>
      <c r="M154" s="332">
        <v>0</v>
      </c>
      <c r="N154" s="348">
        <v>326</v>
      </c>
      <c r="O154" s="349">
        <v>347220.33999999997</v>
      </c>
      <c r="P154" s="349">
        <v>311340.33999999997</v>
      </c>
      <c r="Q154" s="349">
        <v>35880</v>
      </c>
      <c r="R154" s="349">
        <v>0</v>
      </c>
      <c r="S154" s="350">
        <v>0</v>
      </c>
      <c r="T154" s="348">
        <f t="shared" si="13"/>
        <v>61</v>
      </c>
      <c r="U154" s="349">
        <f t="shared" si="13"/>
        <v>69153.339999999967</v>
      </c>
      <c r="V154" s="349">
        <f t="shared" si="11"/>
        <v>0</v>
      </c>
      <c r="W154" s="350">
        <f t="shared" si="11"/>
        <v>0</v>
      </c>
      <c r="X154" s="348">
        <f t="shared" si="10"/>
        <v>121</v>
      </c>
      <c r="Y154" s="349">
        <f t="shared" si="10"/>
        <v>110632.07999999996</v>
      </c>
      <c r="Z154" s="349">
        <f t="shared" si="12"/>
        <v>0</v>
      </c>
      <c r="AA154" s="350">
        <f t="shared" si="12"/>
        <v>0</v>
      </c>
      <c r="AB154" s="328"/>
    </row>
    <row r="155" spans="1:28" x14ac:dyDescent="0.2">
      <c r="A155" s="335" t="s">
        <v>210</v>
      </c>
      <c r="B155" s="336" t="s">
        <v>556</v>
      </c>
      <c r="C155" s="336" t="s">
        <v>557</v>
      </c>
      <c r="D155" s="330">
        <v>188</v>
      </c>
      <c r="E155" s="331">
        <v>484287</v>
      </c>
      <c r="F155" s="331">
        <v>0</v>
      </c>
      <c r="G155" s="332">
        <v>0</v>
      </c>
      <c r="H155" s="330">
        <v>282</v>
      </c>
      <c r="I155" s="331">
        <v>479562.34999999992</v>
      </c>
      <c r="J155" s="331">
        <v>461082.34999999992</v>
      </c>
      <c r="K155" s="331">
        <v>18480</v>
      </c>
      <c r="L155" s="331">
        <v>0</v>
      </c>
      <c r="M155" s="332">
        <v>0</v>
      </c>
      <c r="N155" s="348">
        <v>324</v>
      </c>
      <c r="O155" s="349">
        <v>642846.9</v>
      </c>
      <c r="P155" s="349">
        <v>614046.9</v>
      </c>
      <c r="Q155" s="349">
        <v>28800</v>
      </c>
      <c r="R155" s="349">
        <v>0</v>
      </c>
      <c r="S155" s="350">
        <v>0</v>
      </c>
      <c r="T155" s="348">
        <f t="shared" si="13"/>
        <v>136</v>
      </c>
      <c r="U155" s="349">
        <f t="shared" si="13"/>
        <v>158559.90000000002</v>
      </c>
      <c r="V155" s="349">
        <f t="shared" si="11"/>
        <v>0</v>
      </c>
      <c r="W155" s="350">
        <f t="shared" si="11"/>
        <v>0</v>
      </c>
      <c r="X155" s="348">
        <f t="shared" si="10"/>
        <v>42</v>
      </c>
      <c r="Y155" s="349">
        <f t="shared" si="10"/>
        <v>163284.5500000001</v>
      </c>
      <c r="Z155" s="349">
        <f t="shared" si="12"/>
        <v>0</v>
      </c>
      <c r="AA155" s="350">
        <f t="shared" si="12"/>
        <v>0</v>
      </c>
      <c r="AB155" s="328"/>
    </row>
    <row r="156" spans="1:28" x14ac:dyDescent="0.2">
      <c r="A156" s="335" t="s">
        <v>210</v>
      </c>
      <c r="B156" s="336" t="s">
        <v>558</v>
      </c>
      <c r="C156" s="336" t="s">
        <v>559</v>
      </c>
      <c r="D156" s="330">
        <v>37</v>
      </c>
      <c r="E156" s="331">
        <v>48810</v>
      </c>
      <c r="F156" s="331">
        <v>0</v>
      </c>
      <c r="G156" s="332">
        <v>0</v>
      </c>
      <c r="H156" s="330">
        <v>31</v>
      </c>
      <c r="I156" s="331">
        <v>57523.5</v>
      </c>
      <c r="J156" s="331">
        <v>44683.5</v>
      </c>
      <c r="K156" s="331">
        <v>12840</v>
      </c>
      <c r="L156" s="331">
        <v>0</v>
      </c>
      <c r="M156" s="332">
        <v>0</v>
      </c>
      <c r="N156" s="348">
        <v>78</v>
      </c>
      <c r="O156" s="349">
        <v>65446.600000000006</v>
      </c>
      <c r="P156" s="349">
        <v>44686.600000000006</v>
      </c>
      <c r="Q156" s="349">
        <v>20760</v>
      </c>
      <c r="R156" s="349">
        <v>0</v>
      </c>
      <c r="S156" s="350">
        <v>0</v>
      </c>
      <c r="T156" s="348">
        <f t="shared" si="13"/>
        <v>41</v>
      </c>
      <c r="U156" s="349">
        <f t="shared" si="13"/>
        <v>16636.600000000006</v>
      </c>
      <c r="V156" s="349">
        <f t="shared" si="11"/>
        <v>0</v>
      </c>
      <c r="W156" s="350">
        <f t="shared" si="11"/>
        <v>0</v>
      </c>
      <c r="X156" s="348">
        <f t="shared" si="10"/>
        <v>47</v>
      </c>
      <c r="Y156" s="349">
        <f t="shared" si="10"/>
        <v>7923.1000000000058</v>
      </c>
      <c r="Z156" s="349">
        <f t="shared" si="12"/>
        <v>0</v>
      </c>
      <c r="AA156" s="350">
        <f t="shared" si="12"/>
        <v>0</v>
      </c>
      <c r="AB156" s="328"/>
    </row>
    <row r="157" spans="1:28" x14ac:dyDescent="0.2">
      <c r="A157" s="335" t="s">
        <v>210</v>
      </c>
      <c r="B157" s="336" t="s">
        <v>560</v>
      </c>
      <c r="C157" s="336" t="s">
        <v>561</v>
      </c>
      <c r="D157" s="330">
        <v>0</v>
      </c>
      <c r="E157" s="331">
        <v>231370</v>
      </c>
      <c r="F157" s="331">
        <v>0</v>
      </c>
      <c r="G157" s="332">
        <v>0</v>
      </c>
      <c r="H157" s="330">
        <v>0</v>
      </c>
      <c r="I157" s="331">
        <v>170117</v>
      </c>
      <c r="J157" s="331">
        <v>164717</v>
      </c>
      <c r="K157" s="331">
        <v>5400</v>
      </c>
      <c r="L157" s="331">
        <v>0</v>
      </c>
      <c r="M157" s="332">
        <v>0</v>
      </c>
      <c r="N157" s="348">
        <v>0</v>
      </c>
      <c r="O157" s="349">
        <v>217670</v>
      </c>
      <c r="P157" s="349">
        <v>207230</v>
      </c>
      <c r="Q157" s="349">
        <v>10440</v>
      </c>
      <c r="R157" s="349">
        <v>0</v>
      </c>
      <c r="S157" s="350">
        <v>0</v>
      </c>
      <c r="T157" s="348">
        <f t="shared" si="13"/>
        <v>0</v>
      </c>
      <c r="U157" s="349">
        <f t="shared" si="13"/>
        <v>-13700</v>
      </c>
      <c r="V157" s="349">
        <f t="shared" si="11"/>
        <v>0</v>
      </c>
      <c r="W157" s="350">
        <f t="shared" si="11"/>
        <v>0</v>
      </c>
      <c r="X157" s="348">
        <f t="shared" si="10"/>
        <v>0</v>
      </c>
      <c r="Y157" s="349">
        <f t="shared" si="10"/>
        <v>47553</v>
      </c>
      <c r="Z157" s="349">
        <f t="shared" si="12"/>
        <v>0</v>
      </c>
      <c r="AA157" s="350">
        <f t="shared" si="12"/>
        <v>0</v>
      </c>
      <c r="AB157" s="328"/>
    </row>
    <row r="158" spans="1:28" x14ac:dyDescent="0.2">
      <c r="A158" s="335" t="s">
        <v>134</v>
      </c>
      <c r="B158" s="336" t="s">
        <v>562</v>
      </c>
      <c r="C158" s="336" t="s">
        <v>563</v>
      </c>
      <c r="D158" s="330">
        <v>416</v>
      </c>
      <c r="E158" s="331">
        <v>283674</v>
      </c>
      <c r="F158" s="331">
        <v>0</v>
      </c>
      <c r="G158" s="332">
        <v>0</v>
      </c>
      <c r="H158" s="330">
        <v>308</v>
      </c>
      <c r="I158" s="331">
        <v>257043.8</v>
      </c>
      <c r="J158" s="331">
        <v>219843.8</v>
      </c>
      <c r="K158" s="331">
        <v>37200</v>
      </c>
      <c r="L158" s="331">
        <v>0</v>
      </c>
      <c r="M158" s="332">
        <v>0</v>
      </c>
      <c r="N158" s="348">
        <v>237</v>
      </c>
      <c r="O158" s="349">
        <v>281937</v>
      </c>
      <c r="P158" s="349">
        <v>231537</v>
      </c>
      <c r="Q158" s="349">
        <v>50400</v>
      </c>
      <c r="R158" s="349">
        <v>0</v>
      </c>
      <c r="S158" s="350">
        <v>0</v>
      </c>
      <c r="T158" s="348">
        <f t="shared" si="13"/>
        <v>-179</v>
      </c>
      <c r="U158" s="349">
        <f t="shared" si="13"/>
        <v>-1737</v>
      </c>
      <c r="V158" s="349">
        <f t="shared" si="11"/>
        <v>0</v>
      </c>
      <c r="W158" s="350">
        <f t="shared" si="11"/>
        <v>0</v>
      </c>
      <c r="X158" s="348">
        <f t="shared" si="10"/>
        <v>-71</v>
      </c>
      <c r="Y158" s="349">
        <f t="shared" si="10"/>
        <v>24893.200000000012</v>
      </c>
      <c r="Z158" s="349">
        <f t="shared" si="12"/>
        <v>0</v>
      </c>
      <c r="AA158" s="350">
        <f t="shared" si="12"/>
        <v>0</v>
      </c>
      <c r="AB158" s="328"/>
    </row>
    <row r="159" spans="1:28" ht="12.75" customHeight="1" x14ac:dyDescent="0.2">
      <c r="A159" s="335" t="s">
        <v>134</v>
      </c>
      <c r="B159" s="336" t="s">
        <v>564</v>
      </c>
      <c r="C159" s="336" t="s">
        <v>565</v>
      </c>
      <c r="D159" s="330">
        <v>473</v>
      </c>
      <c r="E159" s="331">
        <v>341277</v>
      </c>
      <c r="F159" s="331">
        <v>0</v>
      </c>
      <c r="G159" s="332">
        <v>0</v>
      </c>
      <c r="H159" s="330">
        <v>291</v>
      </c>
      <c r="I159" s="331">
        <v>325767.7</v>
      </c>
      <c r="J159" s="331">
        <v>285327.7</v>
      </c>
      <c r="K159" s="331">
        <v>40440</v>
      </c>
      <c r="L159" s="331">
        <v>0</v>
      </c>
      <c r="M159" s="332">
        <v>0</v>
      </c>
      <c r="N159" s="348">
        <v>391</v>
      </c>
      <c r="O159" s="349">
        <v>407134.30000000005</v>
      </c>
      <c r="P159" s="349">
        <v>344614.30000000005</v>
      </c>
      <c r="Q159" s="349">
        <v>62520</v>
      </c>
      <c r="R159" s="349">
        <v>0</v>
      </c>
      <c r="S159" s="350">
        <v>0</v>
      </c>
      <c r="T159" s="348">
        <f t="shared" si="13"/>
        <v>-82</v>
      </c>
      <c r="U159" s="349">
        <f t="shared" si="13"/>
        <v>65857.300000000047</v>
      </c>
      <c r="V159" s="349">
        <f t="shared" si="11"/>
        <v>0</v>
      </c>
      <c r="W159" s="350">
        <f t="shared" si="11"/>
        <v>0</v>
      </c>
      <c r="X159" s="348">
        <f t="shared" si="10"/>
        <v>100</v>
      </c>
      <c r="Y159" s="349">
        <f t="shared" si="10"/>
        <v>81366.600000000035</v>
      </c>
      <c r="Z159" s="349">
        <f t="shared" si="12"/>
        <v>0</v>
      </c>
      <c r="AA159" s="350">
        <f t="shared" si="12"/>
        <v>0</v>
      </c>
      <c r="AB159" s="328"/>
    </row>
    <row r="160" spans="1:28" ht="12.75" customHeight="1" x14ac:dyDescent="0.2">
      <c r="A160" s="335" t="s">
        <v>134</v>
      </c>
      <c r="B160" s="336" t="s">
        <v>566</v>
      </c>
      <c r="C160" s="336" t="s">
        <v>567</v>
      </c>
      <c r="D160" s="330">
        <v>620</v>
      </c>
      <c r="E160" s="331">
        <v>386626</v>
      </c>
      <c r="F160" s="331">
        <v>0</v>
      </c>
      <c r="G160" s="332">
        <v>0</v>
      </c>
      <c r="H160" s="330">
        <v>463</v>
      </c>
      <c r="I160" s="331">
        <v>347914.49999999994</v>
      </c>
      <c r="J160" s="331">
        <v>293794.49999999994</v>
      </c>
      <c r="K160" s="331">
        <v>54120</v>
      </c>
      <c r="L160" s="331">
        <v>0</v>
      </c>
      <c r="M160" s="332">
        <v>0</v>
      </c>
      <c r="N160" s="348">
        <v>501</v>
      </c>
      <c r="O160" s="349">
        <v>486277.2</v>
      </c>
      <c r="P160" s="349">
        <v>399157.2</v>
      </c>
      <c r="Q160" s="349">
        <v>87120</v>
      </c>
      <c r="R160" s="349">
        <v>0</v>
      </c>
      <c r="S160" s="350">
        <v>0</v>
      </c>
      <c r="T160" s="348">
        <f t="shared" si="13"/>
        <v>-119</v>
      </c>
      <c r="U160" s="349">
        <f t="shared" si="13"/>
        <v>99651.200000000012</v>
      </c>
      <c r="V160" s="349">
        <f t="shared" si="11"/>
        <v>0</v>
      </c>
      <c r="W160" s="350">
        <f t="shared" si="11"/>
        <v>0</v>
      </c>
      <c r="X160" s="348">
        <f t="shared" si="10"/>
        <v>38</v>
      </c>
      <c r="Y160" s="349">
        <f t="shared" si="10"/>
        <v>138362.70000000007</v>
      </c>
      <c r="Z160" s="349">
        <f t="shared" si="12"/>
        <v>0</v>
      </c>
      <c r="AA160" s="350">
        <f t="shared" si="12"/>
        <v>0</v>
      </c>
      <c r="AB160" s="328"/>
    </row>
    <row r="161" spans="1:28" x14ac:dyDescent="0.2">
      <c r="A161" s="335" t="s">
        <v>134</v>
      </c>
      <c r="B161" s="336" t="s">
        <v>568</v>
      </c>
      <c r="C161" s="336" t="s">
        <v>569</v>
      </c>
      <c r="D161" s="330">
        <v>133</v>
      </c>
      <c r="E161" s="331">
        <v>111190</v>
      </c>
      <c r="F161" s="331">
        <v>0</v>
      </c>
      <c r="G161" s="332">
        <v>0</v>
      </c>
      <c r="H161" s="330">
        <v>144</v>
      </c>
      <c r="I161" s="331">
        <v>121366.39999999999</v>
      </c>
      <c r="J161" s="331">
        <v>100606.39999999999</v>
      </c>
      <c r="K161" s="331">
        <v>20760</v>
      </c>
      <c r="L161" s="331">
        <v>0</v>
      </c>
      <c r="M161" s="332">
        <v>0</v>
      </c>
      <c r="N161" s="348">
        <v>153</v>
      </c>
      <c r="O161" s="349">
        <v>158305</v>
      </c>
      <c r="P161" s="349">
        <v>125425</v>
      </c>
      <c r="Q161" s="349">
        <v>32880</v>
      </c>
      <c r="R161" s="349">
        <v>0</v>
      </c>
      <c r="S161" s="350">
        <v>0</v>
      </c>
      <c r="T161" s="348">
        <f t="shared" si="13"/>
        <v>20</v>
      </c>
      <c r="U161" s="349">
        <f t="shared" si="13"/>
        <v>47115</v>
      </c>
      <c r="V161" s="349">
        <f t="shared" si="11"/>
        <v>0</v>
      </c>
      <c r="W161" s="350">
        <f t="shared" si="11"/>
        <v>0</v>
      </c>
      <c r="X161" s="348">
        <f t="shared" si="10"/>
        <v>9</v>
      </c>
      <c r="Y161" s="349">
        <f t="shared" si="10"/>
        <v>36938.600000000006</v>
      </c>
      <c r="Z161" s="349">
        <f t="shared" si="12"/>
        <v>0</v>
      </c>
      <c r="AA161" s="350">
        <f t="shared" si="12"/>
        <v>0</v>
      </c>
      <c r="AB161" s="328"/>
    </row>
    <row r="162" spans="1:28" ht="12.75" customHeight="1" x14ac:dyDescent="0.2">
      <c r="A162" s="335" t="s">
        <v>134</v>
      </c>
      <c r="B162" s="336" t="s">
        <v>570</v>
      </c>
      <c r="C162" s="336" t="s">
        <v>571</v>
      </c>
      <c r="D162" s="330">
        <v>0</v>
      </c>
      <c r="E162" s="331">
        <v>31614</v>
      </c>
      <c r="F162" s="331">
        <v>0</v>
      </c>
      <c r="G162" s="332">
        <v>0</v>
      </c>
      <c r="H162" s="330">
        <v>0</v>
      </c>
      <c r="I162" s="331">
        <v>23436</v>
      </c>
      <c r="J162" s="331">
        <v>23436</v>
      </c>
      <c r="K162" s="331">
        <v>0</v>
      </c>
      <c r="L162" s="331">
        <v>0</v>
      </c>
      <c r="M162" s="332">
        <v>0</v>
      </c>
      <c r="N162" s="348">
        <v>0</v>
      </c>
      <c r="O162" s="349">
        <v>35852</v>
      </c>
      <c r="P162" s="349">
        <v>35852</v>
      </c>
      <c r="Q162" s="349">
        <v>0</v>
      </c>
      <c r="R162" s="349">
        <v>0</v>
      </c>
      <c r="S162" s="350">
        <v>0</v>
      </c>
      <c r="T162" s="348">
        <f t="shared" si="13"/>
        <v>0</v>
      </c>
      <c r="U162" s="349">
        <f t="shared" si="13"/>
        <v>4238</v>
      </c>
      <c r="V162" s="349">
        <f t="shared" si="11"/>
        <v>0</v>
      </c>
      <c r="W162" s="350">
        <f t="shared" si="11"/>
        <v>0</v>
      </c>
      <c r="X162" s="348">
        <f t="shared" si="10"/>
        <v>0</v>
      </c>
      <c r="Y162" s="349">
        <f t="shared" si="10"/>
        <v>12416</v>
      </c>
      <c r="Z162" s="349">
        <f t="shared" si="12"/>
        <v>0</v>
      </c>
      <c r="AA162" s="350">
        <f t="shared" si="12"/>
        <v>0</v>
      </c>
      <c r="AB162" s="328"/>
    </row>
    <row r="163" spans="1:28" x14ac:dyDescent="0.2">
      <c r="A163" s="335" t="s">
        <v>134</v>
      </c>
      <c r="B163" s="336" t="s">
        <v>572</v>
      </c>
      <c r="C163" s="336" t="s">
        <v>573</v>
      </c>
      <c r="D163" s="330">
        <v>0</v>
      </c>
      <c r="E163" s="331">
        <v>489600</v>
      </c>
      <c r="F163" s="331">
        <v>0</v>
      </c>
      <c r="G163" s="332">
        <v>0</v>
      </c>
      <c r="H163" s="330">
        <v>0</v>
      </c>
      <c r="I163" s="331">
        <v>428046</v>
      </c>
      <c r="J163" s="331">
        <v>428046</v>
      </c>
      <c r="K163" s="331">
        <v>0</v>
      </c>
      <c r="L163" s="331">
        <v>0</v>
      </c>
      <c r="M163" s="332">
        <v>0</v>
      </c>
      <c r="N163" s="348">
        <v>0</v>
      </c>
      <c r="O163" s="349">
        <v>545600</v>
      </c>
      <c r="P163" s="349">
        <v>545600</v>
      </c>
      <c r="Q163" s="349">
        <v>0</v>
      </c>
      <c r="R163" s="349">
        <v>0</v>
      </c>
      <c r="S163" s="350">
        <v>0</v>
      </c>
      <c r="T163" s="348">
        <f t="shared" si="13"/>
        <v>0</v>
      </c>
      <c r="U163" s="349">
        <f t="shared" si="13"/>
        <v>56000</v>
      </c>
      <c r="V163" s="349">
        <f t="shared" si="11"/>
        <v>0</v>
      </c>
      <c r="W163" s="350">
        <f t="shared" si="11"/>
        <v>0</v>
      </c>
      <c r="X163" s="348">
        <f t="shared" si="10"/>
        <v>0</v>
      </c>
      <c r="Y163" s="349">
        <f t="shared" si="10"/>
        <v>117554</v>
      </c>
      <c r="Z163" s="349">
        <f t="shared" si="12"/>
        <v>0</v>
      </c>
      <c r="AA163" s="350">
        <f t="shared" si="12"/>
        <v>0</v>
      </c>
      <c r="AB163" s="328"/>
    </row>
    <row r="164" spans="1:28" ht="12.75" customHeight="1" x14ac:dyDescent="0.2">
      <c r="A164" s="335" t="s">
        <v>134</v>
      </c>
      <c r="B164" s="336" t="s">
        <v>574</v>
      </c>
      <c r="C164" s="336" t="s">
        <v>575</v>
      </c>
      <c r="D164" s="330">
        <v>0</v>
      </c>
      <c r="E164" s="331">
        <v>15075</v>
      </c>
      <c r="F164" s="331">
        <v>0</v>
      </c>
      <c r="G164" s="332">
        <v>0</v>
      </c>
      <c r="H164" s="330">
        <v>0</v>
      </c>
      <c r="I164" s="331">
        <v>13565</v>
      </c>
      <c r="J164" s="331">
        <v>13565</v>
      </c>
      <c r="K164" s="331">
        <v>0</v>
      </c>
      <c r="L164" s="331">
        <v>0</v>
      </c>
      <c r="M164" s="332">
        <v>0</v>
      </c>
      <c r="N164" s="348">
        <v>0</v>
      </c>
      <c r="O164" s="349">
        <v>21545</v>
      </c>
      <c r="P164" s="349">
        <v>21545</v>
      </c>
      <c r="Q164" s="349">
        <v>0</v>
      </c>
      <c r="R164" s="349">
        <v>0</v>
      </c>
      <c r="S164" s="350">
        <v>0</v>
      </c>
      <c r="T164" s="348">
        <f t="shared" si="13"/>
        <v>0</v>
      </c>
      <c r="U164" s="349">
        <f t="shared" si="13"/>
        <v>6470</v>
      </c>
      <c r="V164" s="349">
        <f t="shared" si="11"/>
        <v>0</v>
      </c>
      <c r="W164" s="350">
        <f t="shared" si="11"/>
        <v>0</v>
      </c>
      <c r="X164" s="348">
        <f t="shared" si="10"/>
        <v>0</v>
      </c>
      <c r="Y164" s="349">
        <f t="shared" si="10"/>
        <v>7980</v>
      </c>
      <c r="Z164" s="349">
        <f t="shared" si="12"/>
        <v>0</v>
      </c>
      <c r="AA164" s="350">
        <f t="shared" si="12"/>
        <v>0</v>
      </c>
      <c r="AB164" s="328"/>
    </row>
    <row r="165" spans="1:28" ht="12.75" customHeight="1" x14ac:dyDescent="0.2">
      <c r="A165" s="335" t="s">
        <v>134</v>
      </c>
      <c r="B165" s="336" t="s">
        <v>576</v>
      </c>
      <c r="C165" s="336" t="s">
        <v>577</v>
      </c>
      <c r="D165" s="330">
        <v>0</v>
      </c>
      <c r="E165" s="331">
        <v>4329</v>
      </c>
      <c r="F165" s="331">
        <v>0</v>
      </c>
      <c r="G165" s="332">
        <v>0</v>
      </c>
      <c r="H165" s="330">
        <v>0</v>
      </c>
      <c r="I165" s="331">
        <v>1544</v>
      </c>
      <c r="J165" s="331">
        <v>1544</v>
      </c>
      <c r="K165" s="331">
        <v>0</v>
      </c>
      <c r="L165" s="331">
        <v>0</v>
      </c>
      <c r="M165" s="332">
        <v>0</v>
      </c>
      <c r="N165" s="348">
        <v>0</v>
      </c>
      <c r="O165" s="349">
        <v>1650</v>
      </c>
      <c r="P165" s="349">
        <v>1650</v>
      </c>
      <c r="Q165" s="349">
        <v>0</v>
      </c>
      <c r="R165" s="349">
        <v>0</v>
      </c>
      <c r="S165" s="350">
        <v>0</v>
      </c>
      <c r="T165" s="348">
        <f t="shared" si="13"/>
        <v>0</v>
      </c>
      <c r="U165" s="349">
        <f t="shared" si="13"/>
        <v>-2679</v>
      </c>
      <c r="V165" s="349">
        <f t="shared" si="11"/>
        <v>0</v>
      </c>
      <c r="W165" s="350">
        <f t="shared" si="11"/>
        <v>0</v>
      </c>
      <c r="X165" s="348">
        <f t="shared" si="10"/>
        <v>0</v>
      </c>
      <c r="Y165" s="349">
        <f t="shared" si="10"/>
        <v>106</v>
      </c>
      <c r="Z165" s="349">
        <f t="shared" si="12"/>
        <v>0</v>
      </c>
      <c r="AA165" s="350">
        <f t="shared" si="12"/>
        <v>0</v>
      </c>
      <c r="AB165" s="328"/>
    </row>
    <row r="166" spans="1:28" ht="12.75" customHeight="1" x14ac:dyDescent="0.2">
      <c r="A166" s="335" t="s">
        <v>134</v>
      </c>
      <c r="B166" s="336" t="s">
        <v>578</v>
      </c>
      <c r="C166" s="336" t="s">
        <v>579</v>
      </c>
      <c r="D166" s="330">
        <v>5865</v>
      </c>
      <c r="E166" s="331">
        <v>9419306.3999999985</v>
      </c>
      <c r="F166" s="331">
        <v>190952.52000000002</v>
      </c>
      <c r="G166" s="332">
        <v>8073831.9499999993</v>
      </c>
      <c r="H166" s="330">
        <v>6397</v>
      </c>
      <c r="I166" s="331">
        <v>10306452.66</v>
      </c>
      <c r="J166" s="331">
        <v>9359652.6600000001</v>
      </c>
      <c r="K166" s="331">
        <v>946800</v>
      </c>
      <c r="L166" s="331">
        <v>70051</v>
      </c>
      <c r="M166" s="332">
        <v>7797984.8000000026</v>
      </c>
      <c r="N166" s="348">
        <v>7228</v>
      </c>
      <c r="O166" s="349">
        <v>11087567</v>
      </c>
      <c r="P166" s="349">
        <v>9700367</v>
      </c>
      <c r="Q166" s="349">
        <v>1387200</v>
      </c>
      <c r="R166" s="349">
        <v>149770</v>
      </c>
      <c r="S166" s="350">
        <v>8447400.3999999985</v>
      </c>
      <c r="T166" s="348">
        <f t="shared" si="13"/>
        <v>1363</v>
      </c>
      <c r="U166" s="349">
        <f t="shared" si="13"/>
        <v>1668260.6000000015</v>
      </c>
      <c r="V166" s="349">
        <f t="shared" si="11"/>
        <v>-41182.520000000019</v>
      </c>
      <c r="W166" s="350">
        <f t="shared" si="11"/>
        <v>373568.44999999925</v>
      </c>
      <c r="X166" s="348">
        <f t="shared" si="10"/>
        <v>831</v>
      </c>
      <c r="Y166" s="349">
        <f t="shared" si="10"/>
        <v>781114.33999999985</v>
      </c>
      <c r="Z166" s="349">
        <f t="shared" si="12"/>
        <v>79719</v>
      </c>
      <c r="AA166" s="350">
        <f t="shared" si="12"/>
        <v>649415.5999999959</v>
      </c>
      <c r="AB166" s="328"/>
    </row>
    <row r="167" spans="1:28" ht="12.75" customHeight="1" x14ac:dyDescent="0.2">
      <c r="A167" s="335" t="s">
        <v>134</v>
      </c>
      <c r="B167" s="336" t="s">
        <v>580</v>
      </c>
      <c r="C167" s="336" t="s">
        <v>581</v>
      </c>
      <c r="D167" s="330">
        <v>1775</v>
      </c>
      <c r="E167" s="331">
        <v>1594138</v>
      </c>
      <c r="F167" s="331">
        <v>49140</v>
      </c>
      <c r="G167" s="332">
        <v>778032.26</v>
      </c>
      <c r="H167" s="330">
        <v>2068</v>
      </c>
      <c r="I167" s="331">
        <v>1611612.1800000002</v>
      </c>
      <c r="J167" s="331">
        <v>1480812.1800000002</v>
      </c>
      <c r="K167" s="331">
        <v>130800</v>
      </c>
      <c r="L167" s="331">
        <v>30240</v>
      </c>
      <c r="M167" s="332">
        <v>813108.5199999999</v>
      </c>
      <c r="N167" s="348">
        <v>2353</v>
      </c>
      <c r="O167" s="349">
        <v>2254524.2000000002</v>
      </c>
      <c r="P167" s="349">
        <v>2064444.2000000004</v>
      </c>
      <c r="Q167" s="349">
        <v>190080</v>
      </c>
      <c r="R167" s="349">
        <v>111055</v>
      </c>
      <c r="S167" s="350">
        <v>785346.33</v>
      </c>
      <c r="T167" s="348">
        <f t="shared" si="13"/>
        <v>578</v>
      </c>
      <c r="U167" s="349">
        <f t="shared" si="13"/>
        <v>660386.20000000019</v>
      </c>
      <c r="V167" s="349">
        <f t="shared" si="11"/>
        <v>61915</v>
      </c>
      <c r="W167" s="350">
        <f t="shared" si="11"/>
        <v>7314.0699999999488</v>
      </c>
      <c r="X167" s="348">
        <f t="shared" si="10"/>
        <v>285</v>
      </c>
      <c r="Y167" s="349">
        <f t="shared" si="10"/>
        <v>642912.02</v>
      </c>
      <c r="Z167" s="349">
        <f t="shared" si="12"/>
        <v>80815</v>
      </c>
      <c r="AA167" s="350">
        <f t="shared" si="12"/>
        <v>-27762.189999999944</v>
      </c>
      <c r="AB167" s="328"/>
    </row>
    <row r="168" spans="1:28" ht="12.75" customHeight="1" x14ac:dyDescent="0.2">
      <c r="A168" s="335" t="s">
        <v>134</v>
      </c>
      <c r="B168" s="336" t="s">
        <v>582</v>
      </c>
      <c r="C168" s="336" t="s">
        <v>583</v>
      </c>
      <c r="D168" s="330">
        <v>390</v>
      </c>
      <c r="E168" s="331">
        <v>1260162</v>
      </c>
      <c r="F168" s="331">
        <v>51431.07</v>
      </c>
      <c r="G168" s="332">
        <v>0</v>
      </c>
      <c r="H168" s="330">
        <v>726</v>
      </c>
      <c r="I168" s="331">
        <v>1371872.5</v>
      </c>
      <c r="J168" s="331">
        <v>1276112.5</v>
      </c>
      <c r="K168" s="331">
        <v>95760</v>
      </c>
      <c r="L168" s="331">
        <v>19473</v>
      </c>
      <c r="M168" s="332">
        <v>0</v>
      </c>
      <c r="N168" s="348">
        <v>851</v>
      </c>
      <c r="O168" s="349">
        <v>1468933.5</v>
      </c>
      <c r="P168" s="349">
        <v>1324693.5</v>
      </c>
      <c r="Q168" s="349">
        <v>144240</v>
      </c>
      <c r="R168" s="349">
        <v>73073</v>
      </c>
      <c r="S168" s="350">
        <v>0</v>
      </c>
      <c r="T168" s="348">
        <f t="shared" si="13"/>
        <v>461</v>
      </c>
      <c r="U168" s="349">
        <f t="shared" si="13"/>
        <v>208771.5</v>
      </c>
      <c r="V168" s="349">
        <f t="shared" si="11"/>
        <v>21641.93</v>
      </c>
      <c r="W168" s="350">
        <f t="shared" si="11"/>
        <v>0</v>
      </c>
      <c r="X168" s="348">
        <f t="shared" si="10"/>
        <v>125</v>
      </c>
      <c r="Y168" s="349">
        <f t="shared" si="10"/>
        <v>97061</v>
      </c>
      <c r="Z168" s="349">
        <f t="shared" si="12"/>
        <v>53600</v>
      </c>
      <c r="AA168" s="350">
        <f t="shared" si="12"/>
        <v>0</v>
      </c>
      <c r="AB168" s="328"/>
    </row>
    <row r="169" spans="1:28" ht="12.75" customHeight="1" x14ac:dyDescent="0.2">
      <c r="A169" s="335" t="s">
        <v>134</v>
      </c>
      <c r="B169" s="336" t="s">
        <v>584</v>
      </c>
      <c r="C169" s="336" t="s">
        <v>585</v>
      </c>
      <c r="D169" s="330">
        <v>127</v>
      </c>
      <c r="E169" s="331">
        <v>62035</v>
      </c>
      <c r="F169" s="331">
        <v>0</v>
      </c>
      <c r="G169" s="332">
        <v>0</v>
      </c>
      <c r="H169" s="330">
        <v>43</v>
      </c>
      <c r="I169" s="331">
        <v>52664.52</v>
      </c>
      <c r="J169" s="331">
        <v>39104.519999999997</v>
      </c>
      <c r="K169" s="331">
        <v>13560</v>
      </c>
      <c r="L169" s="331">
        <v>0</v>
      </c>
      <c r="M169" s="332">
        <v>0</v>
      </c>
      <c r="N169" s="348">
        <v>17</v>
      </c>
      <c r="O169" s="349">
        <v>63795.86</v>
      </c>
      <c r="P169" s="349">
        <v>43275.86</v>
      </c>
      <c r="Q169" s="349">
        <v>20520</v>
      </c>
      <c r="R169" s="349">
        <v>0</v>
      </c>
      <c r="S169" s="350">
        <v>0</v>
      </c>
      <c r="T169" s="348">
        <f t="shared" si="13"/>
        <v>-110</v>
      </c>
      <c r="U169" s="349">
        <f t="shared" si="13"/>
        <v>1760.8600000000006</v>
      </c>
      <c r="V169" s="349">
        <f t="shared" si="11"/>
        <v>0</v>
      </c>
      <c r="W169" s="350">
        <f t="shared" si="11"/>
        <v>0</v>
      </c>
      <c r="X169" s="348">
        <f t="shared" si="10"/>
        <v>-26</v>
      </c>
      <c r="Y169" s="349">
        <f t="shared" si="10"/>
        <v>11131.340000000004</v>
      </c>
      <c r="Z169" s="349">
        <f t="shared" si="12"/>
        <v>0</v>
      </c>
      <c r="AA169" s="350">
        <f t="shared" si="12"/>
        <v>0</v>
      </c>
      <c r="AB169" s="328"/>
    </row>
    <row r="170" spans="1:28" x14ac:dyDescent="0.2">
      <c r="A170" s="335" t="s">
        <v>134</v>
      </c>
      <c r="B170" s="336" t="s">
        <v>586</v>
      </c>
      <c r="C170" s="336" t="s">
        <v>587</v>
      </c>
      <c r="D170" s="330">
        <v>1380</v>
      </c>
      <c r="E170" s="331">
        <v>1877883.2</v>
      </c>
      <c r="F170" s="331">
        <v>415</v>
      </c>
      <c r="G170" s="332">
        <v>0</v>
      </c>
      <c r="H170" s="330">
        <v>1599</v>
      </c>
      <c r="I170" s="331">
        <v>1948737.7600000002</v>
      </c>
      <c r="J170" s="331">
        <v>1826817.7600000002</v>
      </c>
      <c r="K170" s="331">
        <v>121920</v>
      </c>
      <c r="L170" s="331">
        <v>0</v>
      </c>
      <c r="M170" s="332">
        <v>0</v>
      </c>
      <c r="N170" s="348">
        <v>1632</v>
      </c>
      <c r="O170" s="349">
        <v>2515762.7000000002</v>
      </c>
      <c r="P170" s="349">
        <v>2334082.7000000002</v>
      </c>
      <c r="Q170" s="349">
        <v>181680</v>
      </c>
      <c r="R170" s="349">
        <v>1098</v>
      </c>
      <c r="S170" s="350">
        <v>0</v>
      </c>
      <c r="T170" s="348">
        <f t="shared" si="13"/>
        <v>252</v>
      </c>
      <c r="U170" s="349">
        <f t="shared" si="13"/>
        <v>637879.50000000023</v>
      </c>
      <c r="V170" s="349">
        <f t="shared" si="11"/>
        <v>683</v>
      </c>
      <c r="W170" s="350">
        <f t="shared" si="11"/>
        <v>0</v>
      </c>
      <c r="X170" s="348">
        <f t="shared" si="10"/>
        <v>33</v>
      </c>
      <c r="Y170" s="349">
        <f t="shared" si="10"/>
        <v>567024.93999999994</v>
      </c>
      <c r="Z170" s="349">
        <f t="shared" si="12"/>
        <v>1098</v>
      </c>
      <c r="AA170" s="350">
        <f t="shared" si="12"/>
        <v>0</v>
      </c>
      <c r="AB170" s="328"/>
    </row>
    <row r="171" spans="1:28" x14ac:dyDescent="0.2">
      <c r="A171" s="335" t="s">
        <v>134</v>
      </c>
      <c r="B171" s="336" t="s">
        <v>588</v>
      </c>
      <c r="C171" s="336" t="s">
        <v>589</v>
      </c>
      <c r="D171" s="330">
        <v>1027</v>
      </c>
      <c r="E171" s="331">
        <v>4304989.2</v>
      </c>
      <c r="F171" s="331">
        <v>54876.28</v>
      </c>
      <c r="G171" s="332">
        <v>0</v>
      </c>
      <c r="H171" s="330">
        <v>2069</v>
      </c>
      <c r="I171" s="331">
        <v>6098985.6600000001</v>
      </c>
      <c r="J171" s="331">
        <v>5824065.6600000001</v>
      </c>
      <c r="K171" s="331">
        <v>274920</v>
      </c>
      <c r="L171" s="331">
        <v>34231</v>
      </c>
      <c r="M171" s="332">
        <v>0</v>
      </c>
      <c r="N171" s="348">
        <v>3571</v>
      </c>
      <c r="O171" s="349">
        <v>9817922.5999999996</v>
      </c>
      <c r="P171" s="349">
        <v>9381242.5999999996</v>
      </c>
      <c r="Q171" s="349">
        <v>436680</v>
      </c>
      <c r="R171" s="349">
        <v>198419</v>
      </c>
      <c r="S171" s="350">
        <v>451192.9800000001</v>
      </c>
      <c r="T171" s="348">
        <f t="shared" si="13"/>
        <v>2544</v>
      </c>
      <c r="U171" s="349">
        <f t="shared" si="13"/>
        <v>5512933.3999999994</v>
      </c>
      <c r="V171" s="349">
        <f t="shared" si="11"/>
        <v>143542.72</v>
      </c>
      <c r="W171" s="350">
        <f t="shared" si="11"/>
        <v>451192.9800000001</v>
      </c>
      <c r="X171" s="348">
        <f t="shared" si="10"/>
        <v>1502</v>
      </c>
      <c r="Y171" s="349">
        <f t="shared" si="10"/>
        <v>3718936.9399999995</v>
      </c>
      <c r="Z171" s="349">
        <f t="shared" si="12"/>
        <v>164188</v>
      </c>
      <c r="AA171" s="350">
        <f t="shared" si="12"/>
        <v>451192.9800000001</v>
      </c>
      <c r="AB171" s="328"/>
    </row>
    <row r="172" spans="1:28" x14ac:dyDescent="0.2">
      <c r="A172" s="335" t="s">
        <v>134</v>
      </c>
      <c r="B172" s="336" t="s">
        <v>590</v>
      </c>
      <c r="C172" s="336" t="s">
        <v>591</v>
      </c>
      <c r="D172" s="330">
        <v>542</v>
      </c>
      <c r="E172" s="331">
        <v>1279599</v>
      </c>
      <c r="F172" s="331">
        <v>0</v>
      </c>
      <c r="G172" s="332">
        <v>0</v>
      </c>
      <c r="H172" s="330">
        <v>634</v>
      </c>
      <c r="I172" s="331">
        <v>1124125.7999999998</v>
      </c>
      <c r="J172" s="331">
        <v>1081165.7999999998</v>
      </c>
      <c r="K172" s="331">
        <v>42960</v>
      </c>
      <c r="L172" s="331">
        <v>0</v>
      </c>
      <c r="M172" s="332">
        <v>0</v>
      </c>
      <c r="N172" s="348">
        <v>659</v>
      </c>
      <c r="O172" s="349">
        <v>1315250.5</v>
      </c>
      <c r="P172" s="349">
        <v>1254050.5</v>
      </c>
      <c r="Q172" s="349">
        <v>61200</v>
      </c>
      <c r="R172" s="349">
        <v>0</v>
      </c>
      <c r="S172" s="350">
        <v>0</v>
      </c>
      <c r="T172" s="348">
        <f t="shared" si="13"/>
        <v>117</v>
      </c>
      <c r="U172" s="349">
        <f t="shared" si="13"/>
        <v>35651.5</v>
      </c>
      <c r="V172" s="349">
        <f t="shared" si="11"/>
        <v>0</v>
      </c>
      <c r="W172" s="350">
        <f t="shared" si="11"/>
        <v>0</v>
      </c>
      <c r="X172" s="348">
        <f t="shared" ref="X172:Y214" si="14">N172-H172</f>
        <v>25</v>
      </c>
      <c r="Y172" s="349">
        <f t="shared" si="14"/>
        <v>191124.70000000019</v>
      </c>
      <c r="Z172" s="349">
        <f t="shared" si="12"/>
        <v>0</v>
      </c>
      <c r="AA172" s="350">
        <f t="shared" si="12"/>
        <v>0</v>
      </c>
      <c r="AB172" s="328"/>
    </row>
    <row r="173" spans="1:28" x14ac:dyDescent="0.2">
      <c r="A173" s="335" t="s">
        <v>134</v>
      </c>
      <c r="B173" s="336" t="s">
        <v>592</v>
      </c>
      <c r="C173" s="336" t="s">
        <v>593</v>
      </c>
      <c r="D173" s="330">
        <v>603</v>
      </c>
      <c r="E173" s="331">
        <v>600462</v>
      </c>
      <c r="F173" s="331">
        <v>0</v>
      </c>
      <c r="G173" s="332">
        <v>0</v>
      </c>
      <c r="H173" s="330">
        <v>683</v>
      </c>
      <c r="I173" s="331">
        <v>801679.8</v>
      </c>
      <c r="J173" s="331">
        <v>706399.8</v>
      </c>
      <c r="K173" s="331">
        <v>95280</v>
      </c>
      <c r="L173" s="331">
        <v>0</v>
      </c>
      <c r="M173" s="332">
        <v>0</v>
      </c>
      <c r="N173" s="348">
        <v>872</v>
      </c>
      <c r="O173" s="349">
        <v>966801.4</v>
      </c>
      <c r="P173" s="349">
        <v>824001.4</v>
      </c>
      <c r="Q173" s="349">
        <v>142800</v>
      </c>
      <c r="R173" s="349">
        <v>0</v>
      </c>
      <c r="S173" s="350">
        <v>0</v>
      </c>
      <c r="T173" s="348">
        <f t="shared" si="13"/>
        <v>269</v>
      </c>
      <c r="U173" s="349">
        <f t="shared" si="13"/>
        <v>366339.4</v>
      </c>
      <c r="V173" s="349">
        <f t="shared" si="11"/>
        <v>0</v>
      </c>
      <c r="W173" s="350">
        <f t="shared" si="11"/>
        <v>0</v>
      </c>
      <c r="X173" s="348">
        <f t="shared" si="14"/>
        <v>189</v>
      </c>
      <c r="Y173" s="349">
        <f t="shared" si="14"/>
        <v>165121.59999999998</v>
      </c>
      <c r="Z173" s="349">
        <f t="shared" si="12"/>
        <v>0</v>
      </c>
      <c r="AA173" s="350">
        <f t="shared" si="12"/>
        <v>0</v>
      </c>
      <c r="AB173" s="328"/>
    </row>
    <row r="174" spans="1:28" x14ac:dyDescent="0.2">
      <c r="A174" s="335" t="s">
        <v>134</v>
      </c>
      <c r="B174" s="336" t="s">
        <v>594</v>
      </c>
      <c r="C174" s="336" t="s">
        <v>595</v>
      </c>
      <c r="D174" s="330">
        <v>566</v>
      </c>
      <c r="E174" s="331">
        <v>617888</v>
      </c>
      <c r="F174" s="331">
        <v>0</v>
      </c>
      <c r="G174" s="332">
        <v>0</v>
      </c>
      <c r="H174" s="330">
        <v>396</v>
      </c>
      <c r="I174" s="331">
        <v>613424.52</v>
      </c>
      <c r="J174" s="331">
        <v>543944.52</v>
      </c>
      <c r="K174" s="331">
        <v>69480</v>
      </c>
      <c r="L174" s="331">
        <v>0</v>
      </c>
      <c r="M174" s="332">
        <v>0</v>
      </c>
      <c r="N174" s="348">
        <v>478</v>
      </c>
      <c r="O174" s="349">
        <v>735231.89999999991</v>
      </c>
      <c r="P174" s="349">
        <v>622191.89999999991</v>
      </c>
      <c r="Q174" s="349">
        <v>113040</v>
      </c>
      <c r="R174" s="349">
        <v>0</v>
      </c>
      <c r="S174" s="350">
        <v>0</v>
      </c>
      <c r="T174" s="348">
        <f t="shared" si="13"/>
        <v>-88</v>
      </c>
      <c r="U174" s="349">
        <f t="shared" si="13"/>
        <v>117343.89999999991</v>
      </c>
      <c r="V174" s="349">
        <f t="shared" si="11"/>
        <v>0</v>
      </c>
      <c r="W174" s="350">
        <f t="shared" si="11"/>
        <v>0</v>
      </c>
      <c r="X174" s="348">
        <f t="shared" si="14"/>
        <v>82</v>
      </c>
      <c r="Y174" s="349">
        <f t="shared" si="14"/>
        <v>121807.37999999989</v>
      </c>
      <c r="Z174" s="349">
        <f t="shared" si="12"/>
        <v>0</v>
      </c>
      <c r="AA174" s="350">
        <f t="shared" si="12"/>
        <v>0</v>
      </c>
      <c r="AB174" s="328"/>
    </row>
    <row r="175" spans="1:28" x14ac:dyDescent="0.2">
      <c r="A175" s="335" t="s">
        <v>134</v>
      </c>
      <c r="B175" s="336" t="s">
        <v>596</v>
      </c>
      <c r="C175" s="336" t="s">
        <v>597</v>
      </c>
      <c r="D175" s="330">
        <v>764.5</v>
      </c>
      <c r="E175" s="331">
        <v>460940.5</v>
      </c>
      <c r="F175" s="331">
        <v>0</v>
      </c>
      <c r="G175" s="332">
        <v>0</v>
      </c>
      <c r="H175" s="330">
        <v>662</v>
      </c>
      <c r="I175" s="331">
        <v>461714.5</v>
      </c>
      <c r="J175" s="331">
        <v>410474.5</v>
      </c>
      <c r="K175" s="331">
        <v>51240</v>
      </c>
      <c r="L175" s="331">
        <v>0</v>
      </c>
      <c r="M175" s="332">
        <v>0</v>
      </c>
      <c r="N175" s="348">
        <v>712</v>
      </c>
      <c r="O175" s="349">
        <v>642684.80000000005</v>
      </c>
      <c r="P175" s="349">
        <v>563964.80000000005</v>
      </c>
      <c r="Q175" s="349">
        <v>78720</v>
      </c>
      <c r="R175" s="349">
        <v>0</v>
      </c>
      <c r="S175" s="350">
        <v>0</v>
      </c>
      <c r="T175" s="348">
        <f t="shared" si="13"/>
        <v>-52.5</v>
      </c>
      <c r="U175" s="349">
        <f t="shared" si="13"/>
        <v>181744.30000000005</v>
      </c>
      <c r="V175" s="349">
        <f t="shared" si="11"/>
        <v>0</v>
      </c>
      <c r="W175" s="350">
        <f t="shared" si="11"/>
        <v>0</v>
      </c>
      <c r="X175" s="348">
        <f t="shared" si="14"/>
        <v>50</v>
      </c>
      <c r="Y175" s="349">
        <f t="shared" si="14"/>
        <v>180970.30000000005</v>
      </c>
      <c r="Z175" s="349">
        <f t="shared" si="12"/>
        <v>0</v>
      </c>
      <c r="AA175" s="350">
        <f t="shared" si="12"/>
        <v>0</v>
      </c>
      <c r="AB175" s="328"/>
    </row>
    <row r="176" spans="1:28" x14ac:dyDescent="0.2">
      <c r="A176" s="335" t="s">
        <v>141</v>
      </c>
      <c r="B176" s="336" t="s">
        <v>598</v>
      </c>
      <c r="C176" s="336" t="s">
        <v>599</v>
      </c>
      <c r="D176" s="330">
        <v>1686</v>
      </c>
      <c r="E176" s="331">
        <v>1667083.8</v>
      </c>
      <c r="F176" s="331">
        <v>0</v>
      </c>
      <c r="G176" s="332">
        <v>0</v>
      </c>
      <c r="H176" s="330">
        <v>1565</v>
      </c>
      <c r="I176" s="331">
        <v>1879184.5000000002</v>
      </c>
      <c r="J176" s="331">
        <v>1721264.5000000002</v>
      </c>
      <c r="K176" s="331">
        <v>157920</v>
      </c>
      <c r="L176" s="331">
        <v>0</v>
      </c>
      <c r="M176" s="332">
        <v>0</v>
      </c>
      <c r="N176" s="348">
        <v>1997</v>
      </c>
      <c r="O176" s="349">
        <v>2361402.64</v>
      </c>
      <c r="P176" s="349">
        <v>2151882.64</v>
      </c>
      <c r="Q176" s="349">
        <v>209520</v>
      </c>
      <c r="R176" s="349">
        <v>0</v>
      </c>
      <c r="S176" s="350">
        <v>0</v>
      </c>
      <c r="T176" s="348">
        <f t="shared" si="13"/>
        <v>311</v>
      </c>
      <c r="U176" s="349">
        <f t="shared" si="13"/>
        <v>694318.84000000008</v>
      </c>
      <c r="V176" s="349">
        <f t="shared" si="11"/>
        <v>0</v>
      </c>
      <c r="W176" s="350">
        <f t="shared" si="11"/>
        <v>0</v>
      </c>
      <c r="X176" s="348">
        <f t="shared" si="14"/>
        <v>432</v>
      </c>
      <c r="Y176" s="349">
        <f t="shared" si="14"/>
        <v>482218.1399999999</v>
      </c>
      <c r="Z176" s="349">
        <f t="shared" si="12"/>
        <v>0</v>
      </c>
      <c r="AA176" s="350">
        <f t="shared" si="12"/>
        <v>0</v>
      </c>
      <c r="AB176" s="328"/>
    </row>
    <row r="177" spans="1:28" ht="12.75" customHeight="1" x14ac:dyDescent="0.2">
      <c r="A177" s="335" t="s">
        <v>141</v>
      </c>
      <c r="B177" s="336" t="s">
        <v>600</v>
      </c>
      <c r="C177" s="336" t="s">
        <v>601</v>
      </c>
      <c r="D177" s="330">
        <v>214</v>
      </c>
      <c r="E177" s="331">
        <v>262443</v>
      </c>
      <c r="F177" s="331">
        <v>0</v>
      </c>
      <c r="G177" s="332">
        <v>0</v>
      </c>
      <c r="H177" s="330">
        <v>0</v>
      </c>
      <c r="I177" s="331">
        <v>0</v>
      </c>
      <c r="J177" s="331">
        <v>0</v>
      </c>
      <c r="K177" s="331">
        <v>0</v>
      </c>
      <c r="L177" s="331">
        <v>0</v>
      </c>
      <c r="M177" s="332">
        <v>0</v>
      </c>
      <c r="N177" s="348">
        <v>0</v>
      </c>
      <c r="O177" s="349">
        <v>0</v>
      </c>
      <c r="P177" s="349">
        <v>0</v>
      </c>
      <c r="Q177" s="349">
        <v>0</v>
      </c>
      <c r="R177" s="349">
        <v>0</v>
      </c>
      <c r="S177" s="350">
        <v>0</v>
      </c>
      <c r="T177" s="348">
        <f t="shared" si="13"/>
        <v>-214</v>
      </c>
      <c r="U177" s="349">
        <f t="shared" si="13"/>
        <v>-262443</v>
      </c>
      <c r="V177" s="349">
        <f t="shared" si="11"/>
        <v>0</v>
      </c>
      <c r="W177" s="350">
        <f t="shared" si="11"/>
        <v>0</v>
      </c>
      <c r="X177" s="348">
        <f t="shared" si="14"/>
        <v>0</v>
      </c>
      <c r="Y177" s="349">
        <f t="shared" si="14"/>
        <v>0</v>
      </c>
      <c r="Z177" s="349">
        <f t="shared" si="12"/>
        <v>0</v>
      </c>
      <c r="AA177" s="350">
        <f t="shared" si="12"/>
        <v>0</v>
      </c>
      <c r="AB177" s="328"/>
    </row>
    <row r="178" spans="1:28" x14ac:dyDescent="0.2">
      <c r="A178" s="335" t="s">
        <v>141</v>
      </c>
      <c r="B178" s="336" t="s">
        <v>602</v>
      </c>
      <c r="C178" s="336" t="s">
        <v>603</v>
      </c>
      <c r="D178" s="330"/>
      <c r="E178" s="331"/>
      <c r="F178" s="331"/>
      <c r="G178" s="332"/>
      <c r="H178" s="330">
        <v>431</v>
      </c>
      <c r="I178" s="331">
        <v>311608</v>
      </c>
      <c r="J178" s="331">
        <v>283168</v>
      </c>
      <c r="K178" s="331">
        <v>28440</v>
      </c>
      <c r="L178" s="331">
        <v>0</v>
      </c>
      <c r="M178" s="332">
        <v>0</v>
      </c>
      <c r="N178" s="348">
        <v>791</v>
      </c>
      <c r="O178" s="349">
        <v>358269.6</v>
      </c>
      <c r="P178" s="349">
        <v>313869.59999999998</v>
      </c>
      <c r="Q178" s="349">
        <v>44400</v>
      </c>
      <c r="R178" s="349">
        <v>0</v>
      </c>
      <c r="S178" s="350">
        <v>0</v>
      </c>
      <c r="T178" s="348">
        <f t="shared" si="13"/>
        <v>791</v>
      </c>
      <c r="U178" s="349">
        <f t="shared" si="13"/>
        <v>358269.6</v>
      </c>
      <c r="V178" s="349">
        <f t="shared" si="11"/>
        <v>0</v>
      </c>
      <c r="W178" s="350">
        <f t="shared" si="11"/>
        <v>0</v>
      </c>
      <c r="X178" s="348">
        <f t="shared" si="14"/>
        <v>360</v>
      </c>
      <c r="Y178" s="349">
        <f t="shared" si="14"/>
        <v>46661.599999999977</v>
      </c>
      <c r="Z178" s="349">
        <f t="shared" si="12"/>
        <v>0</v>
      </c>
      <c r="AA178" s="350">
        <f t="shared" si="12"/>
        <v>0</v>
      </c>
      <c r="AB178" s="328"/>
    </row>
    <row r="179" spans="1:28" x14ac:dyDescent="0.2">
      <c r="A179" s="335" t="s">
        <v>141</v>
      </c>
      <c r="B179" s="336" t="s">
        <v>604</v>
      </c>
      <c r="C179" s="336" t="s">
        <v>605</v>
      </c>
      <c r="D179" s="330">
        <v>256</v>
      </c>
      <c r="E179" s="331">
        <v>286023</v>
      </c>
      <c r="F179" s="331">
        <v>0</v>
      </c>
      <c r="G179" s="332">
        <v>0</v>
      </c>
      <c r="H179" s="330">
        <v>181</v>
      </c>
      <c r="I179" s="331">
        <v>326249.19999999995</v>
      </c>
      <c r="J179" s="331">
        <v>299369.19999999995</v>
      </c>
      <c r="K179" s="331">
        <v>26880</v>
      </c>
      <c r="L179" s="331">
        <v>0</v>
      </c>
      <c r="M179" s="332">
        <v>0</v>
      </c>
      <c r="N179" s="348">
        <v>512</v>
      </c>
      <c r="O179" s="349">
        <v>306562.30000000005</v>
      </c>
      <c r="P179" s="349">
        <v>267322.30000000005</v>
      </c>
      <c r="Q179" s="349">
        <v>39240</v>
      </c>
      <c r="R179" s="349">
        <v>0</v>
      </c>
      <c r="S179" s="350">
        <v>0</v>
      </c>
      <c r="T179" s="348">
        <f t="shared" si="13"/>
        <v>256</v>
      </c>
      <c r="U179" s="349">
        <f t="shared" si="13"/>
        <v>20539.300000000047</v>
      </c>
      <c r="V179" s="349">
        <f t="shared" si="11"/>
        <v>0</v>
      </c>
      <c r="W179" s="350">
        <f t="shared" si="11"/>
        <v>0</v>
      </c>
      <c r="X179" s="348">
        <f t="shared" si="14"/>
        <v>331</v>
      </c>
      <c r="Y179" s="349">
        <f t="shared" si="14"/>
        <v>-19686.899999999907</v>
      </c>
      <c r="Z179" s="349">
        <f t="shared" si="12"/>
        <v>0</v>
      </c>
      <c r="AA179" s="350">
        <f t="shared" si="12"/>
        <v>0</v>
      </c>
      <c r="AB179" s="328"/>
    </row>
    <row r="180" spans="1:28" ht="12.75" customHeight="1" x14ac:dyDescent="0.2">
      <c r="A180" s="335" t="s">
        <v>141</v>
      </c>
      <c r="B180" s="336" t="s">
        <v>606</v>
      </c>
      <c r="C180" s="336" t="s">
        <v>607</v>
      </c>
      <c r="D180" s="330">
        <v>0</v>
      </c>
      <c r="E180" s="331">
        <v>19164</v>
      </c>
      <c r="F180" s="331">
        <v>0</v>
      </c>
      <c r="G180" s="332">
        <v>0</v>
      </c>
      <c r="H180" s="330">
        <v>0</v>
      </c>
      <c r="I180" s="331">
        <v>6835</v>
      </c>
      <c r="J180" s="331">
        <v>6835</v>
      </c>
      <c r="K180" s="331">
        <v>0</v>
      </c>
      <c r="L180" s="331">
        <v>0</v>
      </c>
      <c r="M180" s="332">
        <v>0</v>
      </c>
      <c r="N180" s="348">
        <v>0</v>
      </c>
      <c r="O180" s="349">
        <v>18990</v>
      </c>
      <c r="P180" s="349">
        <v>18990</v>
      </c>
      <c r="Q180" s="349">
        <v>0</v>
      </c>
      <c r="R180" s="349">
        <v>0</v>
      </c>
      <c r="S180" s="350">
        <v>0</v>
      </c>
      <c r="T180" s="348">
        <f t="shared" si="13"/>
        <v>0</v>
      </c>
      <c r="U180" s="349">
        <f t="shared" si="13"/>
        <v>-174</v>
      </c>
      <c r="V180" s="349">
        <f t="shared" si="11"/>
        <v>0</v>
      </c>
      <c r="W180" s="350">
        <f t="shared" si="11"/>
        <v>0</v>
      </c>
      <c r="X180" s="348">
        <f t="shared" si="14"/>
        <v>0</v>
      </c>
      <c r="Y180" s="349">
        <f t="shared" si="14"/>
        <v>12155</v>
      </c>
      <c r="Z180" s="349">
        <f t="shared" si="12"/>
        <v>0</v>
      </c>
      <c r="AA180" s="350">
        <f t="shared" si="12"/>
        <v>0</v>
      </c>
      <c r="AB180" s="328"/>
    </row>
    <row r="181" spans="1:28" x14ac:dyDescent="0.2">
      <c r="A181" s="335" t="s">
        <v>141</v>
      </c>
      <c r="B181" s="336" t="s">
        <v>608</v>
      </c>
      <c r="C181" s="336" t="s">
        <v>609</v>
      </c>
      <c r="D181" s="330">
        <v>910</v>
      </c>
      <c r="E181" s="331">
        <v>903994</v>
      </c>
      <c r="F181" s="331">
        <v>0</v>
      </c>
      <c r="G181" s="332">
        <v>0</v>
      </c>
      <c r="H181" s="330">
        <v>866</v>
      </c>
      <c r="I181" s="331">
        <v>848310.40000000014</v>
      </c>
      <c r="J181" s="331">
        <v>767310.40000000014</v>
      </c>
      <c r="K181" s="331">
        <v>81000</v>
      </c>
      <c r="L181" s="331">
        <v>0</v>
      </c>
      <c r="M181" s="332">
        <v>0</v>
      </c>
      <c r="N181" s="348">
        <v>1045</v>
      </c>
      <c r="O181" s="349">
        <v>1169337.8999999999</v>
      </c>
      <c r="P181" s="349">
        <v>1055577.8999999999</v>
      </c>
      <c r="Q181" s="349">
        <v>113760</v>
      </c>
      <c r="R181" s="349">
        <v>0</v>
      </c>
      <c r="S181" s="350">
        <v>0</v>
      </c>
      <c r="T181" s="348">
        <f t="shared" si="13"/>
        <v>135</v>
      </c>
      <c r="U181" s="349">
        <f t="shared" si="13"/>
        <v>265343.89999999991</v>
      </c>
      <c r="V181" s="349">
        <f t="shared" si="11"/>
        <v>0</v>
      </c>
      <c r="W181" s="350">
        <f t="shared" si="11"/>
        <v>0</v>
      </c>
      <c r="X181" s="348">
        <f t="shared" si="14"/>
        <v>179</v>
      </c>
      <c r="Y181" s="349">
        <f t="shared" si="14"/>
        <v>321027.49999999977</v>
      </c>
      <c r="Z181" s="349">
        <f t="shared" si="12"/>
        <v>0</v>
      </c>
      <c r="AA181" s="350">
        <f t="shared" si="12"/>
        <v>0</v>
      </c>
      <c r="AB181" s="328"/>
    </row>
    <row r="182" spans="1:28" x14ac:dyDescent="0.2">
      <c r="A182" s="335" t="s">
        <v>141</v>
      </c>
      <c r="B182" s="336" t="s">
        <v>610</v>
      </c>
      <c r="C182" s="336" t="s">
        <v>611</v>
      </c>
      <c r="D182" s="330">
        <v>311</v>
      </c>
      <c r="E182" s="331">
        <v>288473</v>
      </c>
      <c r="F182" s="331">
        <v>0</v>
      </c>
      <c r="G182" s="332">
        <v>0</v>
      </c>
      <c r="H182" s="330">
        <v>518</v>
      </c>
      <c r="I182" s="331">
        <v>326747.90000000002</v>
      </c>
      <c r="J182" s="331">
        <v>299627.90000000002</v>
      </c>
      <c r="K182" s="331">
        <v>27120</v>
      </c>
      <c r="L182" s="331">
        <v>0</v>
      </c>
      <c r="M182" s="332">
        <v>0</v>
      </c>
      <c r="N182" s="348">
        <v>990</v>
      </c>
      <c r="O182" s="349">
        <v>430198.19999999995</v>
      </c>
      <c r="P182" s="349">
        <v>388918.19999999995</v>
      </c>
      <c r="Q182" s="349">
        <v>41280</v>
      </c>
      <c r="R182" s="349">
        <v>0</v>
      </c>
      <c r="S182" s="350">
        <v>0</v>
      </c>
      <c r="T182" s="348">
        <f t="shared" si="13"/>
        <v>679</v>
      </c>
      <c r="U182" s="349">
        <f t="shared" si="13"/>
        <v>141725.19999999995</v>
      </c>
      <c r="V182" s="349">
        <f t="shared" si="11"/>
        <v>0</v>
      </c>
      <c r="W182" s="350">
        <f t="shared" si="11"/>
        <v>0</v>
      </c>
      <c r="X182" s="348">
        <f t="shared" si="14"/>
        <v>472</v>
      </c>
      <c r="Y182" s="349">
        <f t="shared" si="14"/>
        <v>103450.29999999993</v>
      </c>
      <c r="Z182" s="349">
        <f t="shared" si="12"/>
        <v>0</v>
      </c>
      <c r="AA182" s="350">
        <f t="shared" si="12"/>
        <v>0</v>
      </c>
      <c r="AB182" s="328"/>
    </row>
    <row r="183" spans="1:28" x14ac:dyDescent="0.2">
      <c r="A183" s="335" t="s">
        <v>141</v>
      </c>
      <c r="B183" s="336" t="s">
        <v>612</v>
      </c>
      <c r="C183" s="336" t="s">
        <v>613</v>
      </c>
      <c r="D183" s="330">
        <v>0</v>
      </c>
      <c r="E183" s="331">
        <v>8333</v>
      </c>
      <c r="F183" s="331">
        <v>0</v>
      </c>
      <c r="G183" s="332">
        <v>0</v>
      </c>
      <c r="H183" s="330">
        <v>0</v>
      </c>
      <c r="I183" s="331">
        <v>8729</v>
      </c>
      <c r="J183" s="331">
        <v>8729</v>
      </c>
      <c r="K183" s="331">
        <v>0</v>
      </c>
      <c r="L183" s="331">
        <v>0</v>
      </c>
      <c r="M183" s="332">
        <v>0</v>
      </c>
      <c r="N183" s="348">
        <v>0</v>
      </c>
      <c r="O183" s="349">
        <v>9600</v>
      </c>
      <c r="P183" s="349">
        <v>9600</v>
      </c>
      <c r="Q183" s="349">
        <v>0</v>
      </c>
      <c r="R183" s="349">
        <v>0</v>
      </c>
      <c r="S183" s="350">
        <v>0</v>
      </c>
      <c r="T183" s="348">
        <f t="shared" si="13"/>
        <v>0</v>
      </c>
      <c r="U183" s="349">
        <f t="shared" si="13"/>
        <v>1267</v>
      </c>
      <c r="V183" s="349">
        <f t="shared" si="11"/>
        <v>0</v>
      </c>
      <c r="W183" s="350">
        <f t="shared" si="11"/>
        <v>0</v>
      </c>
      <c r="X183" s="348">
        <f t="shared" si="14"/>
        <v>0</v>
      </c>
      <c r="Y183" s="349">
        <f t="shared" si="14"/>
        <v>871</v>
      </c>
      <c r="Z183" s="349">
        <f t="shared" si="12"/>
        <v>0</v>
      </c>
      <c r="AA183" s="350">
        <f t="shared" si="12"/>
        <v>0</v>
      </c>
      <c r="AB183" s="328"/>
    </row>
    <row r="184" spans="1:28" x14ac:dyDescent="0.2">
      <c r="A184" s="335" t="s">
        <v>141</v>
      </c>
      <c r="B184" s="336" t="s">
        <v>614</v>
      </c>
      <c r="C184" s="336" t="s">
        <v>615</v>
      </c>
      <c r="D184" s="330">
        <v>0</v>
      </c>
      <c r="E184" s="331">
        <v>16747</v>
      </c>
      <c r="F184" s="331">
        <v>0</v>
      </c>
      <c r="G184" s="332">
        <v>0</v>
      </c>
      <c r="H184" s="330">
        <v>0</v>
      </c>
      <c r="I184" s="331">
        <v>18624</v>
      </c>
      <c r="J184" s="331">
        <v>18624</v>
      </c>
      <c r="K184" s="331">
        <v>0</v>
      </c>
      <c r="L184" s="331">
        <v>0</v>
      </c>
      <c r="M184" s="332">
        <v>0</v>
      </c>
      <c r="N184" s="348">
        <v>0</v>
      </c>
      <c r="O184" s="349">
        <v>30470</v>
      </c>
      <c r="P184" s="349">
        <v>30470</v>
      </c>
      <c r="Q184" s="349">
        <v>0</v>
      </c>
      <c r="R184" s="349">
        <v>0</v>
      </c>
      <c r="S184" s="350">
        <v>0</v>
      </c>
      <c r="T184" s="348">
        <f t="shared" si="13"/>
        <v>0</v>
      </c>
      <c r="U184" s="349">
        <f t="shared" si="13"/>
        <v>13723</v>
      </c>
      <c r="V184" s="349">
        <f t="shared" si="11"/>
        <v>0</v>
      </c>
      <c r="W184" s="350">
        <f t="shared" si="11"/>
        <v>0</v>
      </c>
      <c r="X184" s="348">
        <f t="shared" si="14"/>
        <v>0</v>
      </c>
      <c r="Y184" s="349">
        <f t="shared" si="14"/>
        <v>11846</v>
      </c>
      <c r="Z184" s="349">
        <f t="shared" si="12"/>
        <v>0</v>
      </c>
      <c r="AA184" s="350">
        <f t="shared" si="12"/>
        <v>0</v>
      </c>
      <c r="AB184" s="328"/>
    </row>
    <row r="185" spans="1:28" ht="12.75" customHeight="1" x14ac:dyDescent="0.2">
      <c r="A185" s="335" t="s">
        <v>141</v>
      </c>
      <c r="B185" s="336" t="s">
        <v>616</v>
      </c>
      <c r="C185" s="336" t="s">
        <v>617</v>
      </c>
      <c r="D185" s="330"/>
      <c r="E185" s="331"/>
      <c r="F185" s="331"/>
      <c r="G185" s="332"/>
      <c r="H185" s="330">
        <v>0</v>
      </c>
      <c r="I185" s="331">
        <v>0</v>
      </c>
      <c r="J185" s="331">
        <v>0</v>
      </c>
      <c r="K185" s="331">
        <v>0</v>
      </c>
      <c r="L185" s="331">
        <v>0</v>
      </c>
      <c r="M185" s="332">
        <v>0</v>
      </c>
      <c r="N185" s="348">
        <v>0</v>
      </c>
      <c r="O185" s="349">
        <v>4000</v>
      </c>
      <c r="P185" s="349">
        <v>4000</v>
      </c>
      <c r="Q185" s="349">
        <v>0</v>
      </c>
      <c r="R185" s="349">
        <v>0</v>
      </c>
      <c r="S185" s="350">
        <v>0</v>
      </c>
      <c r="T185" s="348">
        <f t="shared" si="13"/>
        <v>0</v>
      </c>
      <c r="U185" s="349">
        <f t="shared" si="13"/>
        <v>4000</v>
      </c>
      <c r="V185" s="349">
        <f t="shared" si="11"/>
        <v>0</v>
      </c>
      <c r="W185" s="350">
        <f t="shared" si="11"/>
        <v>0</v>
      </c>
      <c r="X185" s="348">
        <f t="shared" si="14"/>
        <v>0</v>
      </c>
      <c r="Y185" s="349">
        <f t="shared" si="14"/>
        <v>4000</v>
      </c>
      <c r="Z185" s="349">
        <f t="shared" si="12"/>
        <v>0</v>
      </c>
      <c r="AA185" s="350">
        <f t="shared" si="12"/>
        <v>0</v>
      </c>
      <c r="AB185" s="328"/>
    </row>
    <row r="186" spans="1:28" ht="12.75" customHeight="1" x14ac:dyDescent="0.2">
      <c r="A186" s="335" t="s">
        <v>141</v>
      </c>
      <c r="B186" s="336" t="s">
        <v>618</v>
      </c>
      <c r="C186" s="336" t="s">
        <v>619</v>
      </c>
      <c r="D186" s="330">
        <v>15084.5</v>
      </c>
      <c r="E186" s="331">
        <v>23434692.399999999</v>
      </c>
      <c r="F186" s="331">
        <v>440669.15</v>
      </c>
      <c r="G186" s="332">
        <v>6194152.1900000013</v>
      </c>
      <c r="H186" s="330">
        <v>17094</v>
      </c>
      <c r="I186" s="331">
        <v>23087206.020000003</v>
      </c>
      <c r="J186" s="331">
        <v>21827806.020000003</v>
      </c>
      <c r="K186" s="331">
        <v>1259400</v>
      </c>
      <c r="L186" s="331">
        <v>412613</v>
      </c>
      <c r="M186" s="332">
        <v>6445201.5799999982</v>
      </c>
      <c r="N186" s="348">
        <v>20081</v>
      </c>
      <c r="O186" s="349">
        <v>30989388.079999994</v>
      </c>
      <c r="P186" s="349">
        <v>29119188.079999994</v>
      </c>
      <c r="Q186" s="349">
        <v>1870200</v>
      </c>
      <c r="R186" s="349">
        <v>739379</v>
      </c>
      <c r="S186" s="350">
        <v>6919187.1500000022</v>
      </c>
      <c r="T186" s="348">
        <f t="shared" si="13"/>
        <v>4996.5</v>
      </c>
      <c r="U186" s="349">
        <f t="shared" si="13"/>
        <v>7554695.679999996</v>
      </c>
      <c r="V186" s="349">
        <f t="shared" si="11"/>
        <v>298709.84999999998</v>
      </c>
      <c r="W186" s="350">
        <f t="shared" si="11"/>
        <v>725034.96000000089</v>
      </c>
      <c r="X186" s="348">
        <f t="shared" si="14"/>
        <v>2987</v>
      </c>
      <c r="Y186" s="349">
        <f t="shared" si="14"/>
        <v>7902182.0599999912</v>
      </c>
      <c r="Z186" s="349">
        <f t="shared" si="12"/>
        <v>326766</v>
      </c>
      <c r="AA186" s="350">
        <f t="shared" si="12"/>
        <v>473985.57000000402</v>
      </c>
      <c r="AB186" s="328"/>
    </row>
    <row r="187" spans="1:28" ht="12.75" customHeight="1" x14ac:dyDescent="0.2">
      <c r="A187" s="335" t="s">
        <v>141</v>
      </c>
      <c r="B187" s="336" t="s">
        <v>620</v>
      </c>
      <c r="C187" s="336" t="s">
        <v>621</v>
      </c>
      <c r="D187" s="330">
        <v>4614</v>
      </c>
      <c r="E187" s="331">
        <v>6396071.4000000004</v>
      </c>
      <c r="F187" s="331">
        <v>17972.8</v>
      </c>
      <c r="G187" s="332">
        <v>0</v>
      </c>
      <c r="H187" s="330">
        <v>4799</v>
      </c>
      <c r="I187" s="331">
        <v>5366623.620000001</v>
      </c>
      <c r="J187" s="331">
        <v>4976743.620000001</v>
      </c>
      <c r="K187" s="331">
        <v>389880</v>
      </c>
      <c r="L187" s="331">
        <v>5509</v>
      </c>
      <c r="M187" s="332">
        <v>0</v>
      </c>
      <c r="N187" s="348">
        <v>5536</v>
      </c>
      <c r="O187" s="349">
        <v>7392631.54</v>
      </c>
      <c r="P187" s="349">
        <v>6834031.54</v>
      </c>
      <c r="Q187" s="349">
        <v>558600</v>
      </c>
      <c r="R187" s="349">
        <v>18285</v>
      </c>
      <c r="S187" s="350">
        <v>0</v>
      </c>
      <c r="T187" s="348">
        <f t="shared" si="13"/>
        <v>922</v>
      </c>
      <c r="U187" s="349">
        <f t="shared" si="13"/>
        <v>996560.13999999966</v>
      </c>
      <c r="V187" s="349">
        <f t="shared" si="11"/>
        <v>312.20000000000073</v>
      </c>
      <c r="W187" s="350">
        <f t="shared" si="11"/>
        <v>0</v>
      </c>
      <c r="X187" s="348">
        <f t="shared" si="14"/>
        <v>737</v>
      </c>
      <c r="Y187" s="349">
        <f t="shared" si="14"/>
        <v>2026007.919999999</v>
      </c>
      <c r="Z187" s="349">
        <f t="shared" si="12"/>
        <v>12776</v>
      </c>
      <c r="AA187" s="350">
        <f t="shared" si="12"/>
        <v>0</v>
      </c>
      <c r="AB187" s="328"/>
    </row>
    <row r="188" spans="1:28" ht="12.75" customHeight="1" x14ac:dyDescent="0.2">
      <c r="A188" s="335" t="s">
        <v>141</v>
      </c>
      <c r="B188" s="336" t="s">
        <v>622</v>
      </c>
      <c r="C188" s="336" t="s">
        <v>623</v>
      </c>
      <c r="D188" s="330">
        <v>1189</v>
      </c>
      <c r="E188" s="331">
        <v>981836</v>
      </c>
      <c r="F188" s="331">
        <v>0</v>
      </c>
      <c r="G188" s="332">
        <v>0</v>
      </c>
      <c r="H188" s="330">
        <v>1111</v>
      </c>
      <c r="I188" s="331">
        <v>1095717.3599999999</v>
      </c>
      <c r="J188" s="331">
        <v>977517.35999999987</v>
      </c>
      <c r="K188" s="331">
        <v>118200</v>
      </c>
      <c r="L188" s="331">
        <v>0</v>
      </c>
      <c r="M188" s="332">
        <v>0</v>
      </c>
      <c r="N188" s="348">
        <v>1335</v>
      </c>
      <c r="O188" s="349">
        <v>1351589.59</v>
      </c>
      <c r="P188" s="349">
        <v>1168589.5900000001</v>
      </c>
      <c r="Q188" s="349">
        <v>183000</v>
      </c>
      <c r="R188" s="349">
        <v>0</v>
      </c>
      <c r="S188" s="350">
        <v>0</v>
      </c>
      <c r="T188" s="348">
        <f t="shared" si="13"/>
        <v>146</v>
      </c>
      <c r="U188" s="349">
        <f t="shared" si="13"/>
        <v>369753.59000000008</v>
      </c>
      <c r="V188" s="349">
        <f t="shared" si="11"/>
        <v>0</v>
      </c>
      <c r="W188" s="350">
        <f t="shared" si="11"/>
        <v>0</v>
      </c>
      <c r="X188" s="348">
        <f t="shared" si="14"/>
        <v>224</v>
      </c>
      <c r="Y188" s="349">
        <f t="shared" si="14"/>
        <v>255872.23000000021</v>
      </c>
      <c r="Z188" s="349">
        <f t="shared" si="12"/>
        <v>0</v>
      </c>
      <c r="AA188" s="350">
        <f t="shared" si="12"/>
        <v>0</v>
      </c>
      <c r="AB188" s="328"/>
    </row>
    <row r="189" spans="1:28" ht="12.75" customHeight="1" x14ac:dyDescent="0.2">
      <c r="A189" s="335" t="s">
        <v>141</v>
      </c>
      <c r="B189" s="336" t="s">
        <v>624</v>
      </c>
      <c r="C189" s="336" t="s">
        <v>625</v>
      </c>
      <c r="D189" s="330">
        <v>1938</v>
      </c>
      <c r="E189" s="331">
        <v>1781546</v>
      </c>
      <c r="F189" s="331">
        <v>0</v>
      </c>
      <c r="G189" s="332">
        <v>0</v>
      </c>
      <c r="H189" s="330">
        <v>1856</v>
      </c>
      <c r="I189" s="331">
        <v>1953789.98</v>
      </c>
      <c r="J189" s="331">
        <v>1783149.98</v>
      </c>
      <c r="K189" s="331">
        <v>170640</v>
      </c>
      <c r="L189" s="331">
        <v>0</v>
      </c>
      <c r="M189" s="332">
        <v>0</v>
      </c>
      <c r="N189" s="348">
        <v>2330</v>
      </c>
      <c r="O189" s="349">
        <v>2285608.88</v>
      </c>
      <c r="P189" s="349">
        <v>2029528.88</v>
      </c>
      <c r="Q189" s="349">
        <v>256080</v>
      </c>
      <c r="R189" s="349">
        <v>0</v>
      </c>
      <c r="S189" s="350">
        <v>0</v>
      </c>
      <c r="T189" s="348">
        <f t="shared" si="13"/>
        <v>392</v>
      </c>
      <c r="U189" s="349">
        <f t="shared" si="13"/>
        <v>504062.87999999989</v>
      </c>
      <c r="V189" s="349">
        <f t="shared" si="11"/>
        <v>0</v>
      </c>
      <c r="W189" s="350">
        <f t="shared" si="11"/>
        <v>0</v>
      </c>
      <c r="X189" s="348">
        <f t="shared" si="14"/>
        <v>474</v>
      </c>
      <c r="Y189" s="349">
        <f t="shared" si="14"/>
        <v>331818.89999999991</v>
      </c>
      <c r="Z189" s="349">
        <f t="shared" si="12"/>
        <v>0</v>
      </c>
      <c r="AA189" s="350">
        <f t="shared" si="12"/>
        <v>0</v>
      </c>
      <c r="AB189" s="328"/>
    </row>
    <row r="190" spans="1:28" ht="12.75" customHeight="1" x14ac:dyDescent="0.2">
      <c r="A190" s="335" t="s">
        <v>141</v>
      </c>
      <c r="B190" s="336" t="s">
        <v>626</v>
      </c>
      <c r="C190" s="336" t="s">
        <v>627</v>
      </c>
      <c r="D190" s="330">
        <v>4665</v>
      </c>
      <c r="E190" s="331">
        <v>6748545.4000000004</v>
      </c>
      <c r="F190" s="331">
        <v>103751.12</v>
      </c>
      <c r="G190" s="332">
        <v>0</v>
      </c>
      <c r="H190" s="330">
        <v>4533</v>
      </c>
      <c r="I190" s="331">
        <v>5500782.1800000016</v>
      </c>
      <c r="J190" s="331">
        <v>5233782.1800000016</v>
      </c>
      <c r="K190" s="331">
        <v>267000</v>
      </c>
      <c r="L190" s="331">
        <v>61707</v>
      </c>
      <c r="M190" s="332">
        <v>0</v>
      </c>
      <c r="N190" s="348">
        <v>6111</v>
      </c>
      <c r="O190" s="349">
        <v>9238752.9600000028</v>
      </c>
      <c r="P190" s="349">
        <v>8882112.9600000028</v>
      </c>
      <c r="Q190" s="349">
        <v>356640</v>
      </c>
      <c r="R190" s="349">
        <v>144563</v>
      </c>
      <c r="S190" s="350">
        <v>0</v>
      </c>
      <c r="T190" s="348">
        <f t="shared" si="13"/>
        <v>1446</v>
      </c>
      <c r="U190" s="349">
        <f t="shared" si="13"/>
        <v>2490207.5600000024</v>
      </c>
      <c r="V190" s="349">
        <f t="shared" si="11"/>
        <v>40811.880000000005</v>
      </c>
      <c r="W190" s="350">
        <f t="shared" si="11"/>
        <v>0</v>
      </c>
      <c r="X190" s="348">
        <f t="shared" si="14"/>
        <v>1578</v>
      </c>
      <c r="Y190" s="349">
        <f t="shared" si="14"/>
        <v>3737970.7800000012</v>
      </c>
      <c r="Z190" s="349">
        <f t="shared" si="12"/>
        <v>82856</v>
      </c>
      <c r="AA190" s="350">
        <f t="shared" si="12"/>
        <v>0</v>
      </c>
      <c r="AB190" s="328"/>
    </row>
    <row r="191" spans="1:28" ht="12.75" customHeight="1" x14ac:dyDescent="0.2">
      <c r="A191" s="335" t="s">
        <v>141</v>
      </c>
      <c r="B191" s="336" t="s">
        <v>628</v>
      </c>
      <c r="C191" s="336" t="s">
        <v>629</v>
      </c>
      <c r="D191" s="330">
        <v>1932</v>
      </c>
      <c r="E191" s="331">
        <v>1873345.2</v>
      </c>
      <c r="F191" s="331">
        <v>15818.000000000002</v>
      </c>
      <c r="G191" s="332">
        <v>0</v>
      </c>
      <c r="H191" s="330">
        <v>1894</v>
      </c>
      <c r="I191" s="331">
        <v>1414993</v>
      </c>
      <c r="J191" s="331">
        <v>1332673</v>
      </c>
      <c r="K191" s="331">
        <v>82320</v>
      </c>
      <c r="L191" s="331">
        <v>1435</v>
      </c>
      <c r="M191" s="332">
        <v>0</v>
      </c>
      <c r="N191" s="348">
        <v>2030</v>
      </c>
      <c r="O191" s="349">
        <v>2275683</v>
      </c>
      <c r="P191" s="349">
        <v>2143803</v>
      </c>
      <c r="Q191" s="349">
        <v>131880</v>
      </c>
      <c r="R191" s="349">
        <v>15798</v>
      </c>
      <c r="S191" s="350">
        <v>0</v>
      </c>
      <c r="T191" s="348">
        <f t="shared" si="13"/>
        <v>98</v>
      </c>
      <c r="U191" s="349">
        <f t="shared" si="13"/>
        <v>402337.80000000005</v>
      </c>
      <c r="V191" s="349">
        <f t="shared" si="11"/>
        <v>-20.000000000001819</v>
      </c>
      <c r="W191" s="350">
        <f t="shared" si="11"/>
        <v>0</v>
      </c>
      <c r="X191" s="348">
        <f t="shared" si="14"/>
        <v>136</v>
      </c>
      <c r="Y191" s="349">
        <f t="shared" si="14"/>
        <v>860690</v>
      </c>
      <c r="Z191" s="349">
        <f t="shared" si="12"/>
        <v>14363</v>
      </c>
      <c r="AA191" s="350">
        <f t="shared" si="12"/>
        <v>0</v>
      </c>
      <c r="AB191" s="328"/>
    </row>
    <row r="192" spans="1:28" ht="12.75" customHeight="1" x14ac:dyDescent="0.2">
      <c r="A192" s="335" t="s">
        <v>141</v>
      </c>
      <c r="B192" s="336" t="s">
        <v>630</v>
      </c>
      <c r="C192" s="336" t="s">
        <v>631</v>
      </c>
      <c r="D192" s="330">
        <v>315</v>
      </c>
      <c r="E192" s="331">
        <v>519906</v>
      </c>
      <c r="F192" s="331">
        <v>0</v>
      </c>
      <c r="G192" s="332">
        <v>0</v>
      </c>
      <c r="H192" s="330">
        <v>178</v>
      </c>
      <c r="I192" s="331">
        <v>442805.6</v>
      </c>
      <c r="J192" s="331">
        <v>397685.6</v>
      </c>
      <c r="K192" s="331">
        <v>45120</v>
      </c>
      <c r="L192" s="331">
        <v>0</v>
      </c>
      <c r="M192" s="332">
        <v>0</v>
      </c>
      <c r="N192" s="348">
        <v>343</v>
      </c>
      <c r="O192" s="349">
        <v>565252.29999999993</v>
      </c>
      <c r="P192" s="349">
        <v>501412.29999999993</v>
      </c>
      <c r="Q192" s="349">
        <v>63840</v>
      </c>
      <c r="R192" s="349">
        <v>0</v>
      </c>
      <c r="S192" s="350">
        <v>0</v>
      </c>
      <c r="T192" s="348">
        <f t="shared" si="13"/>
        <v>28</v>
      </c>
      <c r="U192" s="349">
        <f t="shared" si="13"/>
        <v>45346.29999999993</v>
      </c>
      <c r="V192" s="349">
        <f t="shared" ref="V192:W254" si="15">R192-F192</f>
        <v>0</v>
      </c>
      <c r="W192" s="350">
        <f t="shared" si="15"/>
        <v>0</v>
      </c>
      <c r="X192" s="348">
        <f t="shared" si="14"/>
        <v>165</v>
      </c>
      <c r="Y192" s="349">
        <f t="shared" si="14"/>
        <v>122446.69999999995</v>
      </c>
      <c r="Z192" s="349">
        <f t="shared" ref="Z192:AA254" si="16">R192-L192</f>
        <v>0</v>
      </c>
      <c r="AA192" s="350">
        <f t="shared" si="16"/>
        <v>0</v>
      </c>
      <c r="AB192" s="328"/>
    </row>
    <row r="193" spans="1:28" ht="12.75" customHeight="1" x14ac:dyDescent="0.2">
      <c r="A193" s="335" t="s">
        <v>141</v>
      </c>
      <c r="B193" s="336" t="s">
        <v>632</v>
      </c>
      <c r="C193" s="336" t="s">
        <v>633</v>
      </c>
      <c r="D193" s="330">
        <v>6080</v>
      </c>
      <c r="E193" s="331">
        <v>10111618</v>
      </c>
      <c r="F193" s="331">
        <v>113696.55</v>
      </c>
      <c r="G193" s="332">
        <v>2571953.58</v>
      </c>
      <c r="H193" s="330">
        <v>6798</v>
      </c>
      <c r="I193" s="331">
        <v>13429291.860000001</v>
      </c>
      <c r="J193" s="331">
        <v>13143691.860000001</v>
      </c>
      <c r="K193" s="331">
        <v>285600</v>
      </c>
      <c r="L193" s="331">
        <v>59172</v>
      </c>
      <c r="M193" s="332">
        <v>2497131.5400000005</v>
      </c>
      <c r="N193" s="348">
        <v>7663</v>
      </c>
      <c r="O193" s="349">
        <v>13345040.139999997</v>
      </c>
      <c r="P193" s="349">
        <v>12888560.139999997</v>
      </c>
      <c r="Q193" s="349">
        <v>456480</v>
      </c>
      <c r="R193" s="349">
        <v>128670</v>
      </c>
      <c r="S193" s="350">
        <v>2165987.23</v>
      </c>
      <c r="T193" s="348">
        <f t="shared" ref="T193:U255" si="17">N193-D193</f>
        <v>1583</v>
      </c>
      <c r="U193" s="349">
        <f t="shared" si="17"/>
        <v>3233422.1399999969</v>
      </c>
      <c r="V193" s="349">
        <f t="shared" si="15"/>
        <v>14973.449999999997</v>
      </c>
      <c r="W193" s="350">
        <f t="shared" si="15"/>
        <v>-405966.35000000009</v>
      </c>
      <c r="X193" s="348">
        <f t="shared" si="14"/>
        <v>865</v>
      </c>
      <c r="Y193" s="349">
        <f t="shared" si="14"/>
        <v>-84251.720000004396</v>
      </c>
      <c r="Z193" s="349">
        <f t="shared" si="16"/>
        <v>69498</v>
      </c>
      <c r="AA193" s="350">
        <f t="shared" si="16"/>
        <v>-331144.31000000052</v>
      </c>
      <c r="AB193" s="328"/>
    </row>
    <row r="194" spans="1:28" ht="12.75" customHeight="1" x14ac:dyDescent="0.2">
      <c r="A194" s="335" t="s">
        <v>141</v>
      </c>
      <c r="B194" s="336" t="s">
        <v>634</v>
      </c>
      <c r="C194" s="336" t="s">
        <v>635</v>
      </c>
      <c r="D194" s="330">
        <v>1181</v>
      </c>
      <c r="E194" s="331">
        <v>2471720.2000000002</v>
      </c>
      <c r="F194" s="331">
        <v>50338.399999999994</v>
      </c>
      <c r="G194" s="332">
        <v>0</v>
      </c>
      <c r="H194" s="330">
        <v>1433</v>
      </c>
      <c r="I194" s="331">
        <v>2980831.58</v>
      </c>
      <c r="J194" s="331">
        <v>2872351.58</v>
      </c>
      <c r="K194" s="331">
        <v>108480</v>
      </c>
      <c r="L194" s="331">
        <v>33620</v>
      </c>
      <c r="M194" s="332">
        <v>0</v>
      </c>
      <c r="N194" s="348">
        <v>1705</v>
      </c>
      <c r="O194" s="349">
        <v>3800498.8600000013</v>
      </c>
      <c r="P194" s="349">
        <v>3646058.8600000013</v>
      </c>
      <c r="Q194" s="349">
        <v>154440</v>
      </c>
      <c r="R194" s="349">
        <v>63845</v>
      </c>
      <c r="S194" s="350">
        <v>0</v>
      </c>
      <c r="T194" s="348">
        <f t="shared" si="17"/>
        <v>524</v>
      </c>
      <c r="U194" s="349">
        <f t="shared" si="17"/>
        <v>1328778.6600000011</v>
      </c>
      <c r="V194" s="349">
        <f t="shared" si="15"/>
        <v>13506.600000000006</v>
      </c>
      <c r="W194" s="350">
        <f t="shared" si="15"/>
        <v>0</v>
      </c>
      <c r="X194" s="348">
        <f t="shared" si="14"/>
        <v>272</v>
      </c>
      <c r="Y194" s="349">
        <f t="shared" si="14"/>
        <v>819667.28000000119</v>
      </c>
      <c r="Z194" s="349">
        <f t="shared" si="16"/>
        <v>30225</v>
      </c>
      <c r="AA194" s="350">
        <f t="shared" si="16"/>
        <v>0</v>
      </c>
      <c r="AB194" s="328"/>
    </row>
    <row r="195" spans="1:28" ht="12.75" customHeight="1" x14ac:dyDescent="0.2">
      <c r="A195" s="335" t="s">
        <v>141</v>
      </c>
      <c r="B195" s="336" t="s">
        <v>636</v>
      </c>
      <c r="C195" s="336" t="s">
        <v>637</v>
      </c>
      <c r="D195" s="330">
        <v>3290</v>
      </c>
      <c r="E195" s="331">
        <v>2596604</v>
      </c>
      <c r="F195" s="331">
        <v>1841.12</v>
      </c>
      <c r="G195" s="332">
        <v>2823527.76</v>
      </c>
      <c r="H195" s="330">
        <v>3541</v>
      </c>
      <c r="I195" s="331">
        <v>1716024.0000000005</v>
      </c>
      <c r="J195" s="331">
        <v>1628424.0000000005</v>
      </c>
      <c r="K195" s="331">
        <v>87600</v>
      </c>
      <c r="L195" s="331">
        <v>0</v>
      </c>
      <c r="M195" s="332">
        <v>2217345.2700000005</v>
      </c>
      <c r="N195" s="348">
        <v>3961</v>
      </c>
      <c r="O195" s="349">
        <v>3043812.45</v>
      </c>
      <c r="P195" s="349">
        <v>2904612.45</v>
      </c>
      <c r="Q195" s="349">
        <v>139200</v>
      </c>
      <c r="R195" s="349">
        <v>359</v>
      </c>
      <c r="S195" s="350">
        <v>2280979.9000000004</v>
      </c>
      <c r="T195" s="348">
        <f t="shared" si="17"/>
        <v>671</v>
      </c>
      <c r="U195" s="349">
        <f t="shared" si="17"/>
        <v>447208.45000000019</v>
      </c>
      <c r="V195" s="349">
        <f t="shared" si="15"/>
        <v>-1482.12</v>
      </c>
      <c r="W195" s="350">
        <f t="shared" si="15"/>
        <v>-542547.8599999994</v>
      </c>
      <c r="X195" s="348">
        <f t="shared" si="14"/>
        <v>420</v>
      </c>
      <c r="Y195" s="349">
        <f t="shared" si="14"/>
        <v>1327788.4499999997</v>
      </c>
      <c r="Z195" s="349">
        <f t="shared" si="16"/>
        <v>359</v>
      </c>
      <c r="AA195" s="350">
        <f t="shared" si="16"/>
        <v>63634.629999999888</v>
      </c>
      <c r="AB195" s="328"/>
    </row>
    <row r="196" spans="1:28" ht="12.75" customHeight="1" x14ac:dyDescent="0.2">
      <c r="A196" s="335" t="s">
        <v>141</v>
      </c>
      <c r="B196" s="336" t="s">
        <v>638</v>
      </c>
      <c r="C196" s="336" t="s">
        <v>639</v>
      </c>
      <c r="D196" s="330">
        <v>1022</v>
      </c>
      <c r="E196" s="331">
        <v>1470194.6</v>
      </c>
      <c r="F196" s="331">
        <v>0</v>
      </c>
      <c r="G196" s="332">
        <v>0</v>
      </c>
      <c r="H196" s="330">
        <v>1382</v>
      </c>
      <c r="I196" s="331">
        <v>1277008.1000000001</v>
      </c>
      <c r="J196" s="331">
        <v>1205848.1000000001</v>
      </c>
      <c r="K196" s="331">
        <v>71160</v>
      </c>
      <c r="L196" s="331">
        <v>0</v>
      </c>
      <c r="M196" s="332">
        <v>0</v>
      </c>
      <c r="N196" s="348">
        <v>1573</v>
      </c>
      <c r="O196" s="349">
        <v>2162672.4</v>
      </c>
      <c r="P196" s="349">
        <v>2057192.4</v>
      </c>
      <c r="Q196" s="349">
        <v>105480</v>
      </c>
      <c r="R196" s="349">
        <v>0</v>
      </c>
      <c r="S196" s="350">
        <v>0</v>
      </c>
      <c r="T196" s="348">
        <f t="shared" si="17"/>
        <v>551</v>
      </c>
      <c r="U196" s="349">
        <f t="shared" si="17"/>
        <v>692477.79999999981</v>
      </c>
      <c r="V196" s="349">
        <f t="shared" si="15"/>
        <v>0</v>
      </c>
      <c r="W196" s="350">
        <f t="shared" si="15"/>
        <v>0</v>
      </c>
      <c r="X196" s="348">
        <f t="shared" si="14"/>
        <v>191</v>
      </c>
      <c r="Y196" s="349">
        <f t="shared" si="14"/>
        <v>885664.29999999981</v>
      </c>
      <c r="Z196" s="349">
        <f t="shared" si="16"/>
        <v>0</v>
      </c>
      <c r="AA196" s="350">
        <f t="shared" si="16"/>
        <v>0</v>
      </c>
      <c r="AB196" s="328"/>
    </row>
    <row r="197" spans="1:28" ht="12.75" customHeight="1" x14ac:dyDescent="0.2">
      <c r="A197" s="335" t="s">
        <v>141</v>
      </c>
      <c r="B197" s="336" t="s">
        <v>640</v>
      </c>
      <c r="C197" s="336" t="s">
        <v>641</v>
      </c>
      <c r="D197" s="330">
        <v>2447</v>
      </c>
      <c r="E197" s="331">
        <v>2948465.6</v>
      </c>
      <c r="F197" s="331">
        <v>87467.200000000012</v>
      </c>
      <c r="G197" s="332">
        <v>0</v>
      </c>
      <c r="H197" s="330">
        <v>2201</v>
      </c>
      <c r="I197" s="331">
        <v>3383334.16</v>
      </c>
      <c r="J197" s="331">
        <v>3301134.16</v>
      </c>
      <c r="K197" s="331">
        <v>82200</v>
      </c>
      <c r="L197" s="331">
        <v>35610</v>
      </c>
      <c r="M197" s="332">
        <v>0</v>
      </c>
      <c r="N197" s="348">
        <v>2813</v>
      </c>
      <c r="O197" s="349">
        <v>3836025.76</v>
      </c>
      <c r="P197" s="349">
        <v>3710865.76</v>
      </c>
      <c r="Q197" s="349">
        <v>125160</v>
      </c>
      <c r="R197" s="349">
        <v>78437</v>
      </c>
      <c r="S197" s="350">
        <v>0</v>
      </c>
      <c r="T197" s="348">
        <f t="shared" si="17"/>
        <v>366</v>
      </c>
      <c r="U197" s="349">
        <f t="shared" si="17"/>
        <v>887560.15999999968</v>
      </c>
      <c r="V197" s="349">
        <f t="shared" si="15"/>
        <v>-9030.2000000000116</v>
      </c>
      <c r="W197" s="350">
        <f t="shared" si="15"/>
        <v>0</v>
      </c>
      <c r="X197" s="348">
        <f t="shared" si="14"/>
        <v>612</v>
      </c>
      <c r="Y197" s="349">
        <f t="shared" si="14"/>
        <v>452691.59999999963</v>
      </c>
      <c r="Z197" s="349">
        <f t="shared" si="16"/>
        <v>42827</v>
      </c>
      <c r="AA197" s="350">
        <f t="shared" si="16"/>
        <v>0</v>
      </c>
      <c r="AB197" s="328"/>
    </row>
    <row r="198" spans="1:28" ht="12.75" customHeight="1" x14ac:dyDescent="0.2">
      <c r="A198" s="335" t="s">
        <v>141</v>
      </c>
      <c r="B198" s="336" t="s">
        <v>642</v>
      </c>
      <c r="C198" s="336" t="s">
        <v>643</v>
      </c>
      <c r="D198" s="330">
        <v>504</v>
      </c>
      <c r="E198" s="331">
        <v>702904.2</v>
      </c>
      <c r="F198" s="331">
        <v>0</v>
      </c>
      <c r="G198" s="332">
        <v>0</v>
      </c>
      <c r="H198" s="330">
        <v>618</v>
      </c>
      <c r="I198" s="331">
        <v>554671.56000000006</v>
      </c>
      <c r="J198" s="331">
        <v>520111.56000000006</v>
      </c>
      <c r="K198" s="331">
        <v>34560</v>
      </c>
      <c r="L198" s="331">
        <v>0</v>
      </c>
      <c r="M198" s="332">
        <v>0</v>
      </c>
      <c r="N198" s="348">
        <v>693</v>
      </c>
      <c r="O198" s="349">
        <v>975656.42000000016</v>
      </c>
      <c r="P198" s="349">
        <v>927056.42000000016</v>
      </c>
      <c r="Q198" s="349">
        <v>48600</v>
      </c>
      <c r="R198" s="349">
        <v>0</v>
      </c>
      <c r="S198" s="350">
        <v>0</v>
      </c>
      <c r="T198" s="348">
        <f t="shared" si="17"/>
        <v>189</v>
      </c>
      <c r="U198" s="349">
        <f t="shared" si="17"/>
        <v>272752.2200000002</v>
      </c>
      <c r="V198" s="349">
        <f t="shared" si="15"/>
        <v>0</v>
      </c>
      <c r="W198" s="350">
        <f t="shared" si="15"/>
        <v>0</v>
      </c>
      <c r="X198" s="348">
        <f t="shared" si="14"/>
        <v>75</v>
      </c>
      <c r="Y198" s="349">
        <f t="shared" si="14"/>
        <v>420984.8600000001</v>
      </c>
      <c r="Z198" s="349">
        <f t="shared" si="16"/>
        <v>0</v>
      </c>
      <c r="AA198" s="350">
        <f t="shared" si="16"/>
        <v>0</v>
      </c>
      <c r="AB198" s="328"/>
    </row>
    <row r="199" spans="1:28" ht="12.75" customHeight="1" x14ac:dyDescent="0.2">
      <c r="A199" s="335" t="s">
        <v>141</v>
      </c>
      <c r="B199" s="336" t="s">
        <v>644</v>
      </c>
      <c r="C199" s="336" t="s">
        <v>645</v>
      </c>
      <c r="D199" s="330">
        <v>225</v>
      </c>
      <c r="E199" s="331">
        <v>410951</v>
      </c>
      <c r="F199" s="331">
        <v>0</v>
      </c>
      <c r="G199" s="332">
        <v>0</v>
      </c>
      <c r="H199" s="330">
        <v>217</v>
      </c>
      <c r="I199" s="331">
        <v>340009.29999999993</v>
      </c>
      <c r="J199" s="331">
        <v>313009.29999999993</v>
      </c>
      <c r="K199" s="331">
        <v>27000</v>
      </c>
      <c r="L199" s="331">
        <v>0</v>
      </c>
      <c r="M199" s="332">
        <v>0</v>
      </c>
      <c r="N199" s="348">
        <v>258</v>
      </c>
      <c r="O199" s="349">
        <v>559643.9</v>
      </c>
      <c r="P199" s="349">
        <v>518483.9</v>
      </c>
      <c r="Q199" s="349">
        <v>41160</v>
      </c>
      <c r="R199" s="349">
        <v>0</v>
      </c>
      <c r="S199" s="350">
        <v>0</v>
      </c>
      <c r="T199" s="348">
        <f t="shared" si="17"/>
        <v>33</v>
      </c>
      <c r="U199" s="349">
        <f t="shared" si="17"/>
        <v>148692.90000000002</v>
      </c>
      <c r="V199" s="349">
        <f t="shared" si="15"/>
        <v>0</v>
      </c>
      <c r="W199" s="350">
        <f t="shared" si="15"/>
        <v>0</v>
      </c>
      <c r="X199" s="348">
        <f t="shared" si="14"/>
        <v>41</v>
      </c>
      <c r="Y199" s="349">
        <f t="shared" si="14"/>
        <v>219634.60000000009</v>
      </c>
      <c r="Z199" s="349">
        <f t="shared" si="16"/>
        <v>0</v>
      </c>
      <c r="AA199" s="350">
        <f t="shared" si="16"/>
        <v>0</v>
      </c>
      <c r="AB199" s="328"/>
    </row>
    <row r="200" spans="1:28" ht="12.75" customHeight="1" x14ac:dyDescent="0.2">
      <c r="A200" s="335" t="s">
        <v>141</v>
      </c>
      <c r="B200" s="336" t="s">
        <v>646</v>
      </c>
      <c r="C200" s="336" t="s">
        <v>647</v>
      </c>
      <c r="D200" s="330">
        <v>284</v>
      </c>
      <c r="E200" s="331">
        <v>283234</v>
      </c>
      <c r="F200" s="331">
        <v>0</v>
      </c>
      <c r="G200" s="332">
        <v>0</v>
      </c>
      <c r="H200" s="330">
        <v>264</v>
      </c>
      <c r="I200" s="331">
        <v>327777.59999999998</v>
      </c>
      <c r="J200" s="331">
        <v>307017.59999999998</v>
      </c>
      <c r="K200" s="331">
        <v>20760</v>
      </c>
      <c r="L200" s="331">
        <v>0</v>
      </c>
      <c r="M200" s="332">
        <v>0</v>
      </c>
      <c r="N200" s="348">
        <v>386</v>
      </c>
      <c r="O200" s="349">
        <v>416428.6</v>
      </c>
      <c r="P200" s="349">
        <v>377308.6</v>
      </c>
      <c r="Q200" s="349">
        <v>39120</v>
      </c>
      <c r="R200" s="349">
        <v>0</v>
      </c>
      <c r="S200" s="350">
        <v>0</v>
      </c>
      <c r="T200" s="348">
        <f t="shared" si="17"/>
        <v>102</v>
      </c>
      <c r="U200" s="349">
        <f t="shared" si="17"/>
        <v>133194.59999999998</v>
      </c>
      <c r="V200" s="349">
        <f t="shared" si="15"/>
        <v>0</v>
      </c>
      <c r="W200" s="350">
        <f t="shared" si="15"/>
        <v>0</v>
      </c>
      <c r="X200" s="348">
        <f t="shared" si="14"/>
        <v>122</v>
      </c>
      <c r="Y200" s="349">
        <f t="shared" si="14"/>
        <v>88651</v>
      </c>
      <c r="Z200" s="349">
        <f t="shared" si="16"/>
        <v>0</v>
      </c>
      <c r="AA200" s="350">
        <f t="shared" si="16"/>
        <v>0</v>
      </c>
      <c r="AB200" s="328"/>
    </row>
    <row r="201" spans="1:28" x14ac:dyDescent="0.2">
      <c r="A201" s="335" t="s">
        <v>141</v>
      </c>
      <c r="B201" s="336" t="s">
        <v>648</v>
      </c>
      <c r="C201" s="336" t="s">
        <v>649</v>
      </c>
      <c r="D201" s="330">
        <v>1960</v>
      </c>
      <c r="E201" s="331">
        <v>1748518</v>
      </c>
      <c r="F201" s="331">
        <v>0</v>
      </c>
      <c r="G201" s="332">
        <v>0</v>
      </c>
      <c r="H201" s="330">
        <v>2000</v>
      </c>
      <c r="I201" s="331">
        <v>1326483</v>
      </c>
      <c r="J201" s="331">
        <v>1215723</v>
      </c>
      <c r="K201" s="331">
        <v>110760</v>
      </c>
      <c r="L201" s="331">
        <v>0</v>
      </c>
      <c r="M201" s="332">
        <v>0</v>
      </c>
      <c r="N201" s="348">
        <v>2123</v>
      </c>
      <c r="O201" s="349">
        <v>2095695</v>
      </c>
      <c r="P201" s="349">
        <v>1937175</v>
      </c>
      <c r="Q201" s="349">
        <v>158520</v>
      </c>
      <c r="R201" s="349">
        <v>0</v>
      </c>
      <c r="S201" s="350">
        <v>0</v>
      </c>
      <c r="T201" s="348">
        <f t="shared" si="17"/>
        <v>163</v>
      </c>
      <c r="U201" s="349">
        <f t="shared" si="17"/>
        <v>347177</v>
      </c>
      <c r="V201" s="349">
        <f t="shared" si="15"/>
        <v>0</v>
      </c>
      <c r="W201" s="350">
        <f t="shared" si="15"/>
        <v>0</v>
      </c>
      <c r="X201" s="348">
        <f t="shared" si="14"/>
        <v>123</v>
      </c>
      <c r="Y201" s="349">
        <f t="shared" si="14"/>
        <v>769212</v>
      </c>
      <c r="Z201" s="349">
        <f t="shared" si="16"/>
        <v>0</v>
      </c>
      <c r="AA201" s="350">
        <f t="shared" si="16"/>
        <v>0</v>
      </c>
      <c r="AB201" s="328"/>
    </row>
    <row r="202" spans="1:28" x14ac:dyDescent="0.2">
      <c r="A202" s="335" t="s">
        <v>141</v>
      </c>
      <c r="B202" s="336" t="s">
        <v>650</v>
      </c>
      <c r="C202" s="336" t="s">
        <v>651</v>
      </c>
      <c r="D202" s="330">
        <v>586</v>
      </c>
      <c r="E202" s="331">
        <v>690180.8</v>
      </c>
      <c r="F202" s="331">
        <v>0</v>
      </c>
      <c r="G202" s="332">
        <v>0</v>
      </c>
      <c r="H202" s="330">
        <v>567</v>
      </c>
      <c r="I202" s="331">
        <v>784906.56</v>
      </c>
      <c r="J202" s="331">
        <v>769306.56</v>
      </c>
      <c r="K202" s="331">
        <v>15600</v>
      </c>
      <c r="L202" s="331">
        <v>0</v>
      </c>
      <c r="M202" s="332">
        <v>0</v>
      </c>
      <c r="N202" s="348">
        <v>595</v>
      </c>
      <c r="O202" s="349">
        <v>780536.64</v>
      </c>
      <c r="P202" s="349">
        <v>758936.64</v>
      </c>
      <c r="Q202" s="349">
        <v>21600</v>
      </c>
      <c r="R202" s="349">
        <v>0</v>
      </c>
      <c r="S202" s="350">
        <v>0</v>
      </c>
      <c r="T202" s="348">
        <f t="shared" si="17"/>
        <v>9</v>
      </c>
      <c r="U202" s="349">
        <f t="shared" si="17"/>
        <v>90355.839999999967</v>
      </c>
      <c r="V202" s="349">
        <f t="shared" si="15"/>
        <v>0</v>
      </c>
      <c r="W202" s="350">
        <f t="shared" si="15"/>
        <v>0</v>
      </c>
      <c r="X202" s="348">
        <f t="shared" si="14"/>
        <v>28</v>
      </c>
      <c r="Y202" s="349">
        <f t="shared" si="14"/>
        <v>-4369.9200000000419</v>
      </c>
      <c r="Z202" s="349">
        <f t="shared" si="16"/>
        <v>0</v>
      </c>
      <c r="AA202" s="350">
        <f t="shared" si="16"/>
        <v>0</v>
      </c>
      <c r="AB202" s="328"/>
    </row>
    <row r="203" spans="1:28" ht="12.75" customHeight="1" x14ac:dyDescent="0.2">
      <c r="A203" s="335" t="s">
        <v>141</v>
      </c>
      <c r="B203" s="336" t="s">
        <v>652</v>
      </c>
      <c r="C203" s="336" t="s">
        <v>653</v>
      </c>
      <c r="D203" s="330">
        <v>490</v>
      </c>
      <c r="E203" s="331">
        <v>544775</v>
      </c>
      <c r="F203" s="331">
        <v>0</v>
      </c>
      <c r="G203" s="332">
        <v>0</v>
      </c>
      <c r="H203" s="330">
        <v>519</v>
      </c>
      <c r="I203" s="331">
        <v>618511.30000000005</v>
      </c>
      <c r="J203" s="331">
        <v>594031.30000000005</v>
      </c>
      <c r="K203" s="331">
        <v>24480</v>
      </c>
      <c r="L203" s="331">
        <v>0</v>
      </c>
      <c r="M203" s="332">
        <v>0</v>
      </c>
      <c r="N203" s="348">
        <v>505</v>
      </c>
      <c r="O203" s="349">
        <v>646421</v>
      </c>
      <c r="P203" s="349">
        <v>607541</v>
      </c>
      <c r="Q203" s="349">
        <v>38880</v>
      </c>
      <c r="R203" s="349">
        <v>0</v>
      </c>
      <c r="S203" s="350">
        <v>0</v>
      </c>
      <c r="T203" s="348">
        <f t="shared" si="17"/>
        <v>15</v>
      </c>
      <c r="U203" s="349">
        <f t="shared" si="17"/>
        <v>101646</v>
      </c>
      <c r="V203" s="349">
        <f t="shared" si="15"/>
        <v>0</v>
      </c>
      <c r="W203" s="350">
        <f t="shared" si="15"/>
        <v>0</v>
      </c>
      <c r="X203" s="348">
        <f t="shared" si="14"/>
        <v>-14</v>
      </c>
      <c r="Y203" s="349">
        <f t="shared" si="14"/>
        <v>27909.699999999953</v>
      </c>
      <c r="Z203" s="349">
        <f t="shared" si="16"/>
        <v>0</v>
      </c>
      <c r="AA203" s="350">
        <f t="shared" si="16"/>
        <v>0</v>
      </c>
      <c r="AB203" s="328"/>
    </row>
    <row r="204" spans="1:28" ht="12.75" customHeight="1" x14ac:dyDescent="0.2">
      <c r="A204" s="335" t="s">
        <v>141</v>
      </c>
      <c r="B204" s="336" t="s">
        <v>654</v>
      </c>
      <c r="C204" s="336" t="s">
        <v>655</v>
      </c>
      <c r="D204" s="330">
        <v>580</v>
      </c>
      <c r="E204" s="331">
        <v>420706</v>
      </c>
      <c r="F204" s="331">
        <v>0</v>
      </c>
      <c r="G204" s="332">
        <v>0</v>
      </c>
      <c r="H204" s="330">
        <v>553</v>
      </c>
      <c r="I204" s="331">
        <v>323125.8</v>
      </c>
      <c r="J204" s="331">
        <v>267325.8</v>
      </c>
      <c r="K204" s="331">
        <v>55800</v>
      </c>
      <c r="L204" s="331">
        <v>0</v>
      </c>
      <c r="M204" s="332">
        <v>0</v>
      </c>
      <c r="N204" s="348">
        <v>584</v>
      </c>
      <c r="O204" s="349">
        <v>577546</v>
      </c>
      <c r="P204" s="349">
        <v>494386.00000000006</v>
      </c>
      <c r="Q204" s="349">
        <v>83160</v>
      </c>
      <c r="R204" s="349">
        <v>0</v>
      </c>
      <c r="S204" s="350">
        <v>0</v>
      </c>
      <c r="T204" s="348">
        <f t="shared" si="17"/>
        <v>4</v>
      </c>
      <c r="U204" s="349">
        <f t="shared" si="17"/>
        <v>156840</v>
      </c>
      <c r="V204" s="349">
        <f t="shared" si="15"/>
        <v>0</v>
      </c>
      <c r="W204" s="350">
        <f t="shared" si="15"/>
        <v>0</v>
      </c>
      <c r="X204" s="348">
        <f t="shared" si="14"/>
        <v>31</v>
      </c>
      <c r="Y204" s="349">
        <f t="shared" si="14"/>
        <v>254420.2</v>
      </c>
      <c r="Z204" s="349">
        <f t="shared" si="16"/>
        <v>0</v>
      </c>
      <c r="AA204" s="350">
        <f t="shared" si="16"/>
        <v>0</v>
      </c>
      <c r="AB204" s="328"/>
    </row>
    <row r="205" spans="1:28" x14ac:dyDescent="0.2">
      <c r="A205" s="335" t="s">
        <v>141</v>
      </c>
      <c r="B205" s="336" t="s">
        <v>656</v>
      </c>
      <c r="C205" s="336" t="s">
        <v>657</v>
      </c>
      <c r="D205" s="330">
        <v>331</v>
      </c>
      <c r="E205" s="331">
        <v>210085</v>
      </c>
      <c r="F205" s="331">
        <v>0</v>
      </c>
      <c r="G205" s="332">
        <v>0</v>
      </c>
      <c r="H205" s="330">
        <v>358</v>
      </c>
      <c r="I205" s="331">
        <v>267828</v>
      </c>
      <c r="J205" s="331">
        <v>257268</v>
      </c>
      <c r="K205" s="331">
        <v>10560</v>
      </c>
      <c r="L205" s="331">
        <v>0</v>
      </c>
      <c r="M205" s="332">
        <v>0</v>
      </c>
      <c r="N205" s="348">
        <v>353</v>
      </c>
      <c r="O205" s="349">
        <v>275673.2</v>
      </c>
      <c r="P205" s="349">
        <v>259833.2</v>
      </c>
      <c r="Q205" s="349">
        <v>15840</v>
      </c>
      <c r="R205" s="349">
        <v>0</v>
      </c>
      <c r="S205" s="350">
        <v>0</v>
      </c>
      <c r="T205" s="348">
        <f t="shared" si="17"/>
        <v>22</v>
      </c>
      <c r="U205" s="349">
        <f t="shared" si="17"/>
        <v>65588.200000000012</v>
      </c>
      <c r="V205" s="349">
        <f t="shared" si="15"/>
        <v>0</v>
      </c>
      <c r="W205" s="350">
        <f t="shared" si="15"/>
        <v>0</v>
      </c>
      <c r="X205" s="348">
        <f t="shared" si="14"/>
        <v>-5</v>
      </c>
      <c r="Y205" s="349">
        <f t="shared" si="14"/>
        <v>7845.2000000000116</v>
      </c>
      <c r="Z205" s="349">
        <f t="shared" si="16"/>
        <v>0</v>
      </c>
      <c r="AA205" s="350">
        <f t="shared" si="16"/>
        <v>0</v>
      </c>
      <c r="AB205" s="328"/>
    </row>
    <row r="206" spans="1:28" x14ac:dyDescent="0.2">
      <c r="A206" s="335" t="s">
        <v>141</v>
      </c>
      <c r="B206" s="336" t="s">
        <v>658</v>
      </c>
      <c r="C206" s="336" t="s">
        <v>227</v>
      </c>
      <c r="D206" s="330">
        <v>59</v>
      </c>
      <c r="E206" s="331">
        <v>43234</v>
      </c>
      <c r="F206" s="331">
        <v>0</v>
      </c>
      <c r="G206" s="332">
        <v>0</v>
      </c>
      <c r="H206" s="330">
        <v>48</v>
      </c>
      <c r="I206" s="331">
        <v>42241.9</v>
      </c>
      <c r="J206" s="331">
        <v>42241.9</v>
      </c>
      <c r="K206" s="331">
        <v>0</v>
      </c>
      <c r="L206" s="331">
        <v>0</v>
      </c>
      <c r="M206" s="332">
        <v>0</v>
      </c>
      <c r="N206" s="348">
        <v>66</v>
      </c>
      <c r="O206" s="349">
        <v>40323.9</v>
      </c>
      <c r="P206" s="349">
        <v>40323.9</v>
      </c>
      <c r="Q206" s="349">
        <v>0</v>
      </c>
      <c r="R206" s="349">
        <v>0</v>
      </c>
      <c r="S206" s="350">
        <v>0</v>
      </c>
      <c r="T206" s="348">
        <f t="shared" si="17"/>
        <v>7</v>
      </c>
      <c r="U206" s="349">
        <f t="shared" si="17"/>
        <v>-2910.0999999999985</v>
      </c>
      <c r="V206" s="349">
        <f t="shared" si="15"/>
        <v>0</v>
      </c>
      <c r="W206" s="350">
        <f t="shared" si="15"/>
        <v>0</v>
      </c>
      <c r="X206" s="348">
        <f t="shared" si="14"/>
        <v>18</v>
      </c>
      <c r="Y206" s="349">
        <f t="shared" si="14"/>
        <v>-1918</v>
      </c>
      <c r="Z206" s="349">
        <f t="shared" si="16"/>
        <v>0</v>
      </c>
      <c r="AA206" s="350">
        <f t="shared" si="16"/>
        <v>0</v>
      </c>
      <c r="AB206" s="328"/>
    </row>
    <row r="207" spans="1:28" x14ac:dyDescent="0.2">
      <c r="A207" s="335" t="s">
        <v>141</v>
      </c>
      <c r="B207" s="336" t="s">
        <v>659</v>
      </c>
      <c r="C207" s="336" t="s">
        <v>660</v>
      </c>
      <c r="D207" s="330">
        <v>4357</v>
      </c>
      <c r="E207" s="331">
        <v>3729444.2</v>
      </c>
      <c r="F207" s="331">
        <v>0</v>
      </c>
      <c r="G207" s="332">
        <v>12264153.029999997</v>
      </c>
      <c r="H207" s="330">
        <v>4274</v>
      </c>
      <c r="I207" s="331">
        <v>2203160.2000000002</v>
      </c>
      <c r="J207" s="331">
        <v>2021840.2</v>
      </c>
      <c r="K207" s="331">
        <v>181320</v>
      </c>
      <c r="L207" s="331">
        <v>0</v>
      </c>
      <c r="M207" s="332">
        <v>12720704.409999998</v>
      </c>
      <c r="N207" s="348">
        <v>4630</v>
      </c>
      <c r="O207" s="349">
        <v>4446764</v>
      </c>
      <c r="P207" s="349">
        <v>4177604</v>
      </c>
      <c r="Q207" s="349">
        <v>269160</v>
      </c>
      <c r="R207" s="349">
        <v>0</v>
      </c>
      <c r="S207" s="350">
        <v>12790933.509999998</v>
      </c>
      <c r="T207" s="348">
        <f t="shared" si="17"/>
        <v>273</v>
      </c>
      <c r="U207" s="349">
        <f t="shared" si="17"/>
        <v>717319.79999999981</v>
      </c>
      <c r="V207" s="349">
        <f t="shared" si="15"/>
        <v>0</v>
      </c>
      <c r="W207" s="350">
        <f t="shared" si="15"/>
        <v>526780.48000000045</v>
      </c>
      <c r="X207" s="348">
        <f t="shared" si="14"/>
        <v>356</v>
      </c>
      <c r="Y207" s="349">
        <f t="shared" si="14"/>
        <v>2243603.7999999998</v>
      </c>
      <c r="Z207" s="349">
        <f t="shared" si="16"/>
        <v>0</v>
      </c>
      <c r="AA207" s="350">
        <f t="shared" si="16"/>
        <v>70229.099999999627</v>
      </c>
      <c r="AB207" s="328"/>
    </row>
    <row r="208" spans="1:28" ht="12.75" customHeight="1" x14ac:dyDescent="0.2">
      <c r="A208" s="335" t="s">
        <v>141</v>
      </c>
      <c r="B208" s="336" t="s">
        <v>661</v>
      </c>
      <c r="C208" s="336" t="s">
        <v>662</v>
      </c>
      <c r="D208" s="330">
        <v>0</v>
      </c>
      <c r="E208" s="331">
        <v>778146</v>
      </c>
      <c r="F208" s="331">
        <v>0</v>
      </c>
      <c r="G208" s="332">
        <v>0</v>
      </c>
      <c r="H208" s="330">
        <v>0</v>
      </c>
      <c r="I208" s="331">
        <v>510888</v>
      </c>
      <c r="J208" s="331">
        <v>494568</v>
      </c>
      <c r="K208" s="331">
        <v>16320</v>
      </c>
      <c r="L208" s="331">
        <v>0</v>
      </c>
      <c r="M208" s="332">
        <v>0</v>
      </c>
      <c r="N208" s="348">
        <v>0</v>
      </c>
      <c r="O208" s="349">
        <v>811112</v>
      </c>
      <c r="P208" s="349">
        <v>784832</v>
      </c>
      <c r="Q208" s="349">
        <v>26280</v>
      </c>
      <c r="R208" s="349">
        <v>0</v>
      </c>
      <c r="S208" s="350">
        <v>0</v>
      </c>
      <c r="T208" s="348">
        <f t="shared" si="17"/>
        <v>0</v>
      </c>
      <c r="U208" s="349">
        <f t="shared" si="17"/>
        <v>32966</v>
      </c>
      <c r="V208" s="349">
        <f t="shared" si="15"/>
        <v>0</v>
      </c>
      <c r="W208" s="350">
        <f t="shared" si="15"/>
        <v>0</v>
      </c>
      <c r="X208" s="348">
        <f t="shared" si="14"/>
        <v>0</v>
      </c>
      <c r="Y208" s="349">
        <f t="shared" si="14"/>
        <v>300224</v>
      </c>
      <c r="Z208" s="349">
        <f t="shared" si="16"/>
        <v>0</v>
      </c>
      <c r="AA208" s="350">
        <f t="shared" si="16"/>
        <v>0</v>
      </c>
      <c r="AB208" s="328"/>
    </row>
    <row r="209" spans="1:28" x14ac:dyDescent="0.2">
      <c r="A209" s="335" t="s">
        <v>141</v>
      </c>
      <c r="B209" s="336" t="s">
        <v>663</v>
      </c>
      <c r="C209" s="336" t="s">
        <v>664</v>
      </c>
      <c r="D209" s="330">
        <v>0</v>
      </c>
      <c r="E209" s="331">
        <v>352920</v>
      </c>
      <c r="F209" s="331">
        <v>0</v>
      </c>
      <c r="G209" s="332">
        <v>0</v>
      </c>
      <c r="H209" s="330">
        <v>0</v>
      </c>
      <c r="I209" s="331">
        <v>236790</v>
      </c>
      <c r="J209" s="331">
        <v>229350</v>
      </c>
      <c r="K209" s="331">
        <v>7440</v>
      </c>
      <c r="L209" s="331">
        <v>0</v>
      </c>
      <c r="M209" s="332">
        <v>0</v>
      </c>
      <c r="N209" s="348">
        <v>0</v>
      </c>
      <c r="O209" s="349">
        <v>377720</v>
      </c>
      <c r="P209" s="349">
        <v>365840</v>
      </c>
      <c r="Q209" s="349">
        <v>11880</v>
      </c>
      <c r="R209" s="349">
        <v>0</v>
      </c>
      <c r="S209" s="350">
        <v>0</v>
      </c>
      <c r="T209" s="348">
        <f t="shared" si="17"/>
        <v>0</v>
      </c>
      <c r="U209" s="349">
        <f t="shared" si="17"/>
        <v>24800</v>
      </c>
      <c r="V209" s="349">
        <f t="shared" si="15"/>
        <v>0</v>
      </c>
      <c r="W209" s="350">
        <f t="shared" si="15"/>
        <v>0</v>
      </c>
      <c r="X209" s="348">
        <f t="shared" si="14"/>
        <v>0</v>
      </c>
      <c r="Y209" s="349">
        <f t="shared" si="14"/>
        <v>140930</v>
      </c>
      <c r="Z209" s="349">
        <f t="shared" si="16"/>
        <v>0</v>
      </c>
      <c r="AA209" s="350">
        <f t="shared" si="16"/>
        <v>0</v>
      </c>
      <c r="AB209" s="328"/>
    </row>
    <row r="210" spans="1:28" ht="12.75" customHeight="1" x14ac:dyDescent="0.2">
      <c r="A210" s="335" t="s">
        <v>141</v>
      </c>
      <c r="B210" s="336" t="s">
        <v>665</v>
      </c>
      <c r="C210" s="336" t="s">
        <v>666</v>
      </c>
      <c r="D210" s="330">
        <v>440</v>
      </c>
      <c r="E210" s="331">
        <v>667878.6</v>
      </c>
      <c r="F210" s="331">
        <v>0</v>
      </c>
      <c r="G210" s="332">
        <v>0</v>
      </c>
      <c r="H210" s="330">
        <v>639</v>
      </c>
      <c r="I210" s="331">
        <v>808487.56</v>
      </c>
      <c r="J210" s="331">
        <v>707567.56</v>
      </c>
      <c r="K210" s="331">
        <v>100920</v>
      </c>
      <c r="L210" s="331">
        <v>0</v>
      </c>
      <c r="M210" s="332">
        <v>0</v>
      </c>
      <c r="N210" s="348">
        <v>873</v>
      </c>
      <c r="O210" s="349">
        <v>1055295.3</v>
      </c>
      <c r="P210" s="349">
        <v>899775.3</v>
      </c>
      <c r="Q210" s="349">
        <v>155520</v>
      </c>
      <c r="R210" s="349">
        <v>0</v>
      </c>
      <c r="S210" s="350">
        <v>0</v>
      </c>
      <c r="T210" s="348">
        <f t="shared" si="17"/>
        <v>433</v>
      </c>
      <c r="U210" s="349">
        <f t="shared" si="17"/>
        <v>387416.70000000007</v>
      </c>
      <c r="V210" s="349">
        <f t="shared" si="15"/>
        <v>0</v>
      </c>
      <c r="W210" s="350">
        <f t="shared" si="15"/>
        <v>0</v>
      </c>
      <c r="X210" s="348">
        <f t="shared" si="14"/>
        <v>234</v>
      </c>
      <c r="Y210" s="349">
        <f t="shared" si="14"/>
        <v>246807.74</v>
      </c>
      <c r="Z210" s="349">
        <f t="shared" si="16"/>
        <v>0</v>
      </c>
      <c r="AA210" s="350">
        <f t="shared" si="16"/>
        <v>0</v>
      </c>
      <c r="AB210" s="328"/>
    </row>
    <row r="211" spans="1:28" x14ac:dyDescent="0.2">
      <c r="A211" s="335" t="s">
        <v>141</v>
      </c>
      <c r="B211" s="336" t="s">
        <v>667</v>
      </c>
      <c r="C211" s="336" t="s">
        <v>668</v>
      </c>
      <c r="D211" s="330">
        <v>485</v>
      </c>
      <c r="E211" s="331">
        <v>553857.19999999995</v>
      </c>
      <c r="F211" s="331">
        <v>0</v>
      </c>
      <c r="G211" s="332">
        <v>0</v>
      </c>
      <c r="H211" s="330">
        <v>558</v>
      </c>
      <c r="I211" s="331">
        <v>678037.36</v>
      </c>
      <c r="J211" s="331">
        <v>593317.36</v>
      </c>
      <c r="K211" s="331">
        <v>84720</v>
      </c>
      <c r="L211" s="331">
        <v>0</v>
      </c>
      <c r="M211" s="332">
        <v>0</v>
      </c>
      <c r="N211" s="348">
        <v>487</v>
      </c>
      <c r="O211" s="349">
        <v>582767.60000000009</v>
      </c>
      <c r="P211" s="349">
        <v>462767.60000000003</v>
      </c>
      <c r="Q211" s="349">
        <v>120000</v>
      </c>
      <c r="R211" s="349">
        <v>0</v>
      </c>
      <c r="S211" s="350">
        <v>0</v>
      </c>
      <c r="T211" s="348">
        <f t="shared" si="17"/>
        <v>2</v>
      </c>
      <c r="U211" s="349">
        <f t="shared" si="17"/>
        <v>28910.40000000014</v>
      </c>
      <c r="V211" s="349">
        <f t="shared" si="15"/>
        <v>0</v>
      </c>
      <c r="W211" s="350">
        <f t="shared" si="15"/>
        <v>0</v>
      </c>
      <c r="X211" s="348">
        <f t="shared" si="14"/>
        <v>-71</v>
      </c>
      <c r="Y211" s="349">
        <f t="shared" si="14"/>
        <v>-95269.759999999893</v>
      </c>
      <c r="Z211" s="349">
        <f t="shared" si="16"/>
        <v>0</v>
      </c>
      <c r="AA211" s="350">
        <f t="shared" si="16"/>
        <v>0</v>
      </c>
      <c r="AB211" s="328"/>
    </row>
    <row r="212" spans="1:28" x14ac:dyDescent="0.2">
      <c r="A212" s="335" t="s">
        <v>141</v>
      </c>
      <c r="B212" s="336" t="s">
        <v>669</v>
      </c>
      <c r="C212" s="336" t="s">
        <v>142</v>
      </c>
      <c r="D212" s="330">
        <v>1553</v>
      </c>
      <c r="E212" s="331">
        <v>987771</v>
      </c>
      <c r="F212" s="331">
        <v>0</v>
      </c>
      <c r="G212" s="332">
        <v>0</v>
      </c>
      <c r="H212" s="330">
        <v>1454</v>
      </c>
      <c r="I212" s="331">
        <v>1305541</v>
      </c>
      <c r="J212" s="331">
        <v>1208701</v>
      </c>
      <c r="K212" s="331">
        <v>96840</v>
      </c>
      <c r="L212" s="331">
        <v>0</v>
      </c>
      <c r="M212" s="332">
        <v>0</v>
      </c>
      <c r="N212" s="348">
        <v>1420</v>
      </c>
      <c r="O212" s="349">
        <v>1355178.7999999998</v>
      </c>
      <c r="P212" s="349">
        <v>1211418.7999999998</v>
      </c>
      <c r="Q212" s="349">
        <v>143760</v>
      </c>
      <c r="R212" s="349">
        <v>0</v>
      </c>
      <c r="S212" s="350">
        <v>0</v>
      </c>
      <c r="T212" s="348">
        <f t="shared" si="17"/>
        <v>-133</v>
      </c>
      <c r="U212" s="349">
        <f t="shared" si="17"/>
        <v>367407.79999999981</v>
      </c>
      <c r="V212" s="349">
        <f t="shared" si="15"/>
        <v>0</v>
      </c>
      <c r="W212" s="350">
        <f t="shared" si="15"/>
        <v>0</v>
      </c>
      <c r="X212" s="348">
        <f t="shared" si="14"/>
        <v>-34</v>
      </c>
      <c r="Y212" s="349">
        <f t="shared" si="14"/>
        <v>49637.799999999814</v>
      </c>
      <c r="Z212" s="349">
        <f t="shared" si="16"/>
        <v>0</v>
      </c>
      <c r="AA212" s="350">
        <f t="shared" si="16"/>
        <v>0</v>
      </c>
      <c r="AB212" s="328"/>
    </row>
    <row r="213" spans="1:28" x14ac:dyDescent="0.2">
      <c r="A213" s="335" t="s">
        <v>141</v>
      </c>
      <c r="B213" s="336" t="s">
        <v>670</v>
      </c>
      <c r="C213" s="336" t="s">
        <v>671</v>
      </c>
      <c r="D213" s="330">
        <v>0</v>
      </c>
      <c r="E213" s="331">
        <v>3780</v>
      </c>
      <c r="F213" s="331">
        <v>0</v>
      </c>
      <c r="G213" s="332">
        <v>0</v>
      </c>
      <c r="H213" s="330">
        <v>0</v>
      </c>
      <c r="I213" s="331">
        <v>4050</v>
      </c>
      <c r="J213" s="331">
        <v>4050</v>
      </c>
      <c r="K213" s="331">
        <v>0</v>
      </c>
      <c r="L213" s="331">
        <v>0</v>
      </c>
      <c r="M213" s="332">
        <v>0</v>
      </c>
      <c r="N213" s="348">
        <v>0</v>
      </c>
      <c r="O213" s="349">
        <v>4050</v>
      </c>
      <c r="P213" s="349">
        <v>4050</v>
      </c>
      <c r="Q213" s="349">
        <v>0</v>
      </c>
      <c r="R213" s="349">
        <v>0</v>
      </c>
      <c r="S213" s="350">
        <v>0</v>
      </c>
      <c r="T213" s="348">
        <f t="shared" si="17"/>
        <v>0</v>
      </c>
      <c r="U213" s="349">
        <f t="shared" si="17"/>
        <v>270</v>
      </c>
      <c r="V213" s="349">
        <f t="shared" si="15"/>
        <v>0</v>
      </c>
      <c r="W213" s="350">
        <f t="shared" si="15"/>
        <v>0</v>
      </c>
      <c r="X213" s="348">
        <f t="shared" si="14"/>
        <v>0</v>
      </c>
      <c r="Y213" s="349">
        <f t="shared" si="14"/>
        <v>0</v>
      </c>
      <c r="Z213" s="349">
        <f t="shared" si="16"/>
        <v>0</v>
      </c>
      <c r="AA213" s="350">
        <f t="shared" si="16"/>
        <v>0</v>
      </c>
      <c r="AB213" s="328"/>
    </row>
    <row r="214" spans="1:28" x14ac:dyDescent="0.2">
      <c r="A214" s="335" t="s">
        <v>141</v>
      </c>
      <c r="B214" s="336" t="s">
        <v>672</v>
      </c>
      <c r="C214" s="336" t="s">
        <v>147</v>
      </c>
      <c r="D214" s="330">
        <v>408</v>
      </c>
      <c r="E214" s="331">
        <v>554932</v>
      </c>
      <c r="F214" s="331">
        <v>0</v>
      </c>
      <c r="G214" s="332">
        <v>0</v>
      </c>
      <c r="H214" s="330">
        <v>421</v>
      </c>
      <c r="I214" s="331">
        <v>475083.9</v>
      </c>
      <c r="J214" s="331">
        <v>448323.9</v>
      </c>
      <c r="K214" s="331">
        <v>26760</v>
      </c>
      <c r="L214" s="331">
        <v>0</v>
      </c>
      <c r="M214" s="332">
        <v>0</v>
      </c>
      <c r="N214" s="348">
        <v>446</v>
      </c>
      <c r="O214" s="349">
        <v>455911.19999999995</v>
      </c>
      <c r="P214" s="349">
        <v>418831.19999999995</v>
      </c>
      <c r="Q214" s="349">
        <v>37080</v>
      </c>
      <c r="R214" s="349">
        <v>0</v>
      </c>
      <c r="S214" s="350">
        <v>0</v>
      </c>
      <c r="T214" s="348">
        <f t="shared" si="17"/>
        <v>38</v>
      </c>
      <c r="U214" s="349">
        <f t="shared" si="17"/>
        <v>-99020.800000000047</v>
      </c>
      <c r="V214" s="349">
        <f t="shared" si="15"/>
        <v>0</v>
      </c>
      <c r="W214" s="350">
        <f t="shared" si="15"/>
        <v>0</v>
      </c>
      <c r="X214" s="348">
        <f t="shared" si="14"/>
        <v>25</v>
      </c>
      <c r="Y214" s="349">
        <f t="shared" si="14"/>
        <v>-19172.70000000007</v>
      </c>
      <c r="Z214" s="349">
        <f t="shared" si="16"/>
        <v>0</v>
      </c>
      <c r="AA214" s="350">
        <f t="shared" si="16"/>
        <v>0</v>
      </c>
      <c r="AB214" s="328"/>
    </row>
    <row r="215" spans="1:28" x14ac:dyDescent="0.2">
      <c r="A215" s="335" t="s">
        <v>141</v>
      </c>
      <c r="B215" s="336" t="s">
        <v>673</v>
      </c>
      <c r="C215" s="336" t="s">
        <v>674</v>
      </c>
      <c r="D215" s="330">
        <v>0</v>
      </c>
      <c r="E215" s="331">
        <v>183173</v>
      </c>
      <c r="F215" s="331">
        <v>0</v>
      </c>
      <c r="G215" s="332">
        <v>0</v>
      </c>
      <c r="H215" s="330">
        <v>0</v>
      </c>
      <c r="I215" s="331">
        <v>99681</v>
      </c>
      <c r="J215" s="331">
        <v>99681</v>
      </c>
      <c r="K215" s="331">
        <v>0</v>
      </c>
      <c r="L215" s="331">
        <v>0</v>
      </c>
      <c r="M215" s="332">
        <v>0</v>
      </c>
      <c r="N215" s="348">
        <v>0</v>
      </c>
      <c r="O215" s="349">
        <v>185070</v>
      </c>
      <c r="P215" s="349">
        <v>185070</v>
      </c>
      <c r="Q215" s="349">
        <v>0</v>
      </c>
      <c r="R215" s="349">
        <v>0</v>
      </c>
      <c r="S215" s="350">
        <v>0</v>
      </c>
      <c r="T215" s="348">
        <f t="shared" si="17"/>
        <v>0</v>
      </c>
      <c r="U215" s="349">
        <f t="shared" si="17"/>
        <v>1897</v>
      </c>
      <c r="V215" s="349">
        <f t="shared" si="15"/>
        <v>0</v>
      </c>
      <c r="W215" s="350">
        <f t="shared" si="15"/>
        <v>0</v>
      </c>
      <c r="X215" s="348">
        <f t="shared" ref="X215:Y276" si="18">N215-H215</f>
        <v>0</v>
      </c>
      <c r="Y215" s="349">
        <f t="shared" si="18"/>
        <v>85389</v>
      </c>
      <c r="Z215" s="349">
        <f t="shared" si="16"/>
        <v>0</v>
      </c>
      <c r="AA215" s="350">
        <f t="shared" si="16"/>
        <v>0</v>
      </c>
      <c r="AB215" s="328"/>
    </row>
    <row r="216" spans="1:28" x14ac:dyDescent="0.2">
      <c r="A216" s="335" t="s">
        <v>141</v>
      </c>
      <c r="B216" s="336" t="s">
        <v>675</v>
      </c>
      <c r="C216" s="336" t="s">
        <v>676</v>
      </c>
      <c r="D216" s="330">
        <v>1019</v>
      </c>
      <c r="E216" s="331">
        <v>771635</v>
      </c>
      <c r="F216" s="331">
        <v>2577.96</v>
      </c>
      <c r="G216" s="332">
        <v>824143.30999999982</v>
      </c>
      <c r="H216" s="330">
        <v>1152</v>
      </c>
      <c r="I216" s="331">
        <v>809819.6</v>
      </c>
      <c r="J216" s="331">
        <v>751739.6</v>
      </c>
      <c r="K216" s="331">
        <v>58080</v>
      </c>
      <c r="L216" s="331">
        <v>0</v>
      </c>
      <c r="M216" s="332">
        <v>991658.66000000038</v>
      </c>
      <c r="N216" s="348">
        <v>1238</v>
      </c>
      <c r="O216" s="349">
        <v>839735.99999999988</v>
      </c>
      <c r="P216" s="349">
        <v>739415.99999999988</v>
      </c>
      <c r="Q216" s="349">
        <v>100320</v>
      </c>
      <c r="R216" s="349">
        <v>0</v>
      </c>
      <c r="S216" s="350">
        <v>1113800.7800000003</v>
      </c>
      <c r="T216" s="348">
        <f t="shared" si="17"/>
        <v>219</v>
      </c>
      <c r="U216" s="349">
        <f t="shared" si="17"/>
        <v>68100.999999999884</v>
      </c>
      <c r="V216" s="349">
        <f t="shared" si="15"/>
        <v>-2577.96</v>
      </c>
      <c r="W216" s="350">
        <f t="shared" si="15"/>
        <v>289657.47000000044</v>
      </c>
      <c r="X216" s="348">
        <f t="shared" si="18"/>
        <v>86</v>
      </c>
      <c r="Y216" s="349">
        <f t="shared" si="18"/>
        <v>29916.399999999907</v>
      </c>
      <c r="Z216" s="349">
        <f t="shared" si="16"/>
        <v>0</v>
      </c>
      <c r="AA216" s="350">
        <f t="shared" si="16"/>
        <v>122142.11999999988</v>
      </c>
      <c r="AB216" s="328"/>
    </row>
    <row r="217" spans="1:28" x14ac:dyDescent="0.2">
      <c r="A217" s="335" t="s">
        <v>141</v>
      </c>
      <c r="B217" s="336" t="s">
        <v>677</v>
      </c>
      <c r="C217" s="336" t="s">
        <v>678</v>
      </c>
      <c r="D217" s="330">
        <v>298</v>
      </c>
      <c r="E217" s="331">
        <v>287016</v>
      </c>
      <c r="F217" s="331">
        <v>0</v>
      </c>
      <c r="G217" s="332">
        <v>0</v>
      </c>
      <c r="H217" s="330">
        <v>756</v>
      </c>
      <c r="I217" s="331">
        <v>390753.7</v>
      </c>
      <c r="J217" s="331">
        <v>351753.7</v>
      </c>
      <c r="K217" s="331">
        <v>39000</v>
      </c>
      <c r="L217" s="331">
        <v>0</v>
      </c>
      <c r="M217" s="332">
        <v>0</v>
      </c>
      <c r="N217" s="348">
        <v>1058</v>
      </c>
      <c r="O217" s="349">
        <v>473147</v>
      </c>
      <c r="P217" s="349">
        <v>415547</v>
      </c>
      <c r="Q217" s="349">
        <v>57600</v>
      </c>
      <c r="R217" s="349">
        <v>0</v>
      </c>
      <c r="S217" s="350">
        <v>0</v>
      </c>
      <c r="T217" s="348">
        <f t="shared" si="17"/>
        <v>760</v>
      </c>
      <c r="U217" s="349">
        <f t="shared" si="17"/>
        <v>186131</v>
      </c>
      <c r="V217" s="349">
        <f t="shared" si="15"/>
        <v>0</v>
      </c>
      <c r="W217" s="350">
        <f t="shared" si="15"/>
        <v>0</v>
      </c>
      <c r="X217" s="348">
        <f t="shared" si="18"/>
        <v>302</v>
      </c>
      <c r="Y217" s="349">
        <f t="shared" si="18"/>
        <v>82393.299999999988</v>
      </c>
      <c r="Z217" s="349">
        <f t="shared" si="16"/>
        <v>0</v>
      </c>
      <c r="AA217" s="350">
        <f t="shared" si="16"/>
        <v>0</v>
      </c>
      <c r="AB217" s="328"/>
    </row>
    <row r="218" spans="1:28" ht="12.75" customHeight="1" x14ac:dyDescent="0.2">
      <c r="A218" s="335" t="s">
        <v>141</v>
      </c>
      <c r="B218" s="336" t="s">
        <v>679</v>
      </c>
      <c r="C218" s="336" t="s">
        <v>680</v>
      </c>
      <c r="D218" s="330">
        <v>197</v>
      </c>
      <c r="E218" s="331">
        <v>263667</v>
      </c>
      <c r="F218" s="331">
        <v>0</v>
      </c>
      <c r="G218" s="332">
        <v>0</v>
      </c>
      <c r="H218" s="330">
        <v>292</v>
      </c>
      <c r="I218" s="331">
        <v>299356.79999999999</v>
      </c>
      <c r="J218" s="331">
        <v>274516.8</v>
      </c>
      <c r="K218" s="331">
        <v>24840</v>
      </c>
      <c r="L218" s="331">
        <v>0</v>
      </c>
      <c r="M218" s="332">
        <v>0</v>
      </c>
      <c r="N218" s="348">
        <v>813</v>
      </c>
      <c r="O218" s="349">
        <v>357645</v>
      </c>
      <c r="P218" s="349">
        <v>319605</v>
      </c>
      <c r="Q218" s="349">
        <v>38040</v>
      </c>
      <c r="R218" s="349">
        <v>0</v>
      </c>
      <c r="S218" s="350">
        <v>0</v>
      </c>
      <c r="T218" s="348">
        <f t="shared" si="17"/>
        <v>616</v>
      </c>
      <c r="U218" s="349">
        <f t="shared" si="17"/>
        <v>93978</v>
      </c>
      <c r="V218" s="349">
        <f t="shared" si="15"/>
        <v>0</v>
      </c>
      <c r="W218" s="350">
        <f t="shared" si="15"/>
        <v>0</v>
      </c>
      <c r="X218" s="348">
        <f t="shared" si="18"/>
        <v>521</v>
      </c>
      <c r="Y218" s="349">
        <f t="shared" si="18"/>
        <v>58288.200000000012</v>
      </c>
      <c r="Z218" s="349">
        <f t="shared" si="16"/>
        <v>0</v>
      </c>
      <c r="AA218" s="350">
        <f t="shared" si="16"/>
        <v>0</v>
      </c>
      <c r="AB218" s="328"/>
    </row>
    <row r="219" spans="1:28" x14ac:dyDescent="0.2">
      <c r="A219" s="335" t="s">
        <v>141</v>
      </c>
      <c r="B219" s="336" t="s">
        <v>681</v>
      </c>
      <c r="C219" s="336" t="s">
        <v>682</v>
      </c>
      <c r="D219" s="330">
        <v>149</v>
      </c>
      <c r="E219" s="331">
        <v>116474</v>
      </c>
      <c r="F219" s="331">
        <v>0</v>
      </c>
      <c r="G219" s="332">
        <v>0</v>
      </c>
      <c r="H219" s="330">
        <v>276</v>
      </c>
      <c r="I219" s="331">
        <v>112337.2</v>
      </c>
      <c r="J219" s="331">
        <v>101537.2</v>
      </c>
      <c r="K219" s="331">
        <v>10800</v>
      </c>
      <c r="L219" s="331">
        <v>0</v>
      </c>
      <c r="M219" s="332">
        <v>0</v>
      </c>
      <c r="N219" s="348">
        <v>517</v>
      </c>
      <c r="O219" s="349">
        <v>210846.8</v>
      </c>
      <c r="P219" s="349">
        <v>194526.8</v>
      </c>
      <c r="Q219" s="349">
        <v>16320</v>
      </c>
      <c r="R219" s="349">
        <v>0</v>
      </c>
      <c r="S219" s="350">
        <v>0</v>
      </c>
      <c r="T219" s="348">
        <f t="shared" si="17"/>
        <v>368</v>
      </c>
      <c r="U219" s="349">
        <f t="shared" si="17"/>
        <v>94372.799999999988</v>
      </c>
      <c r="V219" s="349">
        <f t="shared" si="15"/>
        <v>0</v>
      </c>
      <c r="W219" s="350">
        <f t="shared" si="15"/>
        <v>0</v>
      </c>
      <c r="X219" s="348">
        <f t="shared" si="18"/>
        <v>241</v>
      </c>
      <c r="Y219" s="349">
        <f t="shared" si="18"/>
        <v>98509.599999999991</v>
      </c>
      <c r="Z219" s="349">
        <f t="shared" si="16"/>
        <v>0</v>
      </c>
      <c r="AA219" s="350">
        <f t="shared" si="16"/>
        <v>0</v>
      </c>
      <c r="AB219" s="328"/>
    </row>
    <row r="220" spans="1:28" x14ac:dyDescent="0.2">
      <c r="A220" s="335" t="s">
        <v>141</v>
      </c>
      <c r="B220" s="336" t="s">
        <v>683</v>
      </c>
      <c r="C220" s="336" t="s">
        <v>684</v>
      </c>
      <c r="D220" s="330">
        <v>216</v>
      </c>
      <c r="E220" s="331">
        <v>252570</v>
      </c>
      <c r="F220" s="331">
        <v>0</v>
      </c>
      <c r="G220" s="332">
        <v>0</v>
      </c>
      <c r="H220" s="330">
        <v>20</v>
      </c>
      <c r="I220" s="331">
        <v>100043</v>
      </c>
      <c r="J220" s="331">
        <v>90083</v>
      </c>
      <c r="K220" s="331">
        <v>9960</v>
      </c>
      <c r="L220" s="331">
        <v>0</v>
      </c>
      <c r="M220" s="332">
        <v>0</v>
      </c>
      <c r="N220" s="348">
        <v>732</v>
      </c>
      <c r="O220" s="349">
        <v>315622.59999999998</v>
      </c>
      <c r="P220" s="349">
        <v>287062.59999999998</v>
      </c>
      <c r="Q220" s="349">
        <v>28560</v>
      </c>
      <c r="R220" s="349">
        <v>0</v>
      </c>
      <c r="S220" s="350">
        <v>0</v>
      </c>
      <c r="T220" s="348">
        <f t="shared" si="17"/>
        <v>516</v>
      </c>
      <c r="U220" s="349">
        <f t="shared" si="17"/>
        <v>63052.599999999977</v>
      </c>
      <c r="V220" s="349">
        <f t="shared" si="15"/>
        <v>0</v>
      </c>
      <c r="W220" s="350">
        <f t="shared" si="15"/>
        <v>0</v>
      </c>
      <c r="X220" s="348">
        <f t="shared" si="18"/>
        <v>712</v>
      </c>
      <c r="Y220" s="349">
        <f t="shared" si="18"/>
        <v>215579.59999999998</v>
      </c>
      <c r="Z220" s="349">
        <f t="shared" si="16"/>
        <v>0</v>
      </c>
      <c r="AA220" s="350">
        <f t="shared" si="16"/>
        <v>0</v>
      </c>
      <c r="AB220" s="328"/>
    </row>
    <row r="221" spans="1:28" x14ac:dyDescent="0.2">
      <c r="A221" s="335" t="s">
        <v>141</v>
      </c>
      <c r="B221" s="336" t="s">
        <v>685</v>
      </c>
      <c r="C221" s="336" t="s">
        <v>686</v>
      </c>
      <c r="D221" s="330">
        <v>164</v>
      </c>
      <c r="E221" s="331">
        <v>81618</v>
      </c>
      <c r="F221" s="331">
        <v>0</v>
      </c>
      <c r="G221" s="332">
        <v>0</v>
      </c>
      <c r="H221" s="330">
        <v>349</v>
      </c>
      <c r="I221" s="331">
        <v>110272.20000000001</v>
      </c>
      <c r="J221" s="331">
        <v>92872.200000000012</v>
      </c>
      <c r="K221" s="331">
        <v>17400</v>
      </c>
      <c r="L221" s="331">
        <v>0</v>
      </c>
      <c r="M221" s="332">
        <v>0</v>
      </c>
      <c r="N221" s="348">
        <v>587</v>
      </c>
      <c r="O221" s="349">
        <v>142489.79999999999</v>
      </c>
      <c r="P221" s="349">
        <v>115849.8</v>
      </c>
      <c r="Q221" s="349">
        <v>26640</v>
      </c>
      <c r="R221" s="349">
        <v>0</v>
      </c>
      <c r="S221" s="350">
        <v>0</v>
      </c>
      <c r="T221" s="348">
        <f t="shared" si="17"/>
        <v>423</v>
      </c>
      <c r="U221" s="349">
        <f t="shared" si="17"/>
        <v>60871.799999999988</v>
      </c>
      <c r="V221" s="349">
        <f t="shared" si="15"/>
        <v>0</v>
      </c>
      <c r="W221" s="350">
        <f t="shared" si="15"/>
        <v>0</v>
      </c>
      <c r="X221" s="348">
        <f t="shared" si="18"/>
        <v>238</v>
      </c>
      <c r="Y221" s="349">
        <f t="shared" si="18"/>
        <v>32217.599999999977</v>
      </c>
      <c r="Z221" s="349">
        <f t="shared" si="16"/>
        <v>0</v>
      </c>
      <c r="AA221" s="350">
        <f t="shared" si="16"/>
        <v>0</v>
      </c>
      <c r="AB221" s="328"/>
    </row>
    <row r="222" spans="1:28" x14ac:dyDescent="0.2">
      <c r="A222" s="335" t="s">
        <v>141</v>
      </c>
      <c r="B222" s="336" t="s">
        <v>687</v>
      </c>
      <c r="C222" s="336" t="s">
        <v>209</v>
      </c>
      <c r="D222" s="330">
        <v>139</v>
      </c>
      <c r="E222" s="331">
        <v>132606</v>
      </c>
      <c r="F222" s="331">
        <v>0</v>
      </c>
      <c r="G222" s="332">
        <v>0</v>
      </c>
      <c r="H222" s="330">
        <v>166</v>
      </c>
      <c r="I222" s="331">
        <v>161593.29999999999</v>
      </c>
      <c r="J222" s="331">
        <v>138793.29999999999</v>
      </c>
      <c r="K222" s="331">
        <v>22800</v>
      </c>
      <c r="L222" s="331">
        <v>0</v>
      </c>
      <c r="M222" s="332">
        <v>0</v>
      </c>
      <c r="N222" s="348">
        <v>268</v>
      </c>
      <c r="O222" s="349">
        <v>176725.30000000002</v>
      </c>
      <c r="P222" s="349">
        <v>142885.30000000002</v>
      </c>
      <c r="Q222" s="349">
        <v>33840</v>
      </c>
      <c r="R222" s="349">
        <v>0</v>
      </c>
      <c r="S222" s="350">
        <v>0</v>
      </c>
      <c r="T222" s="348">
        <f t="shared" si="17"/>
        <v>129</v>
      </c>
      <c r="U222" s="349">
        <f t="shared" si="17"/>
        <v>44119.300000000017</v>
      </c>
      <c r="V222" s="349">
        <f t="shared" si="15"/>
        <v>0</v>
      </c>
      <c r="W222" s="350">
        <f t="shared" si="15"/>
        <v>0</v>
      </c>
      <c r="X222" s="348">
        <f t="shared" si="18"/>
        <v>102</v>
      </c>
      <c r="Y222" s="349">
        <f t="shared" si="18"/>
        <v>15132.000000000029</v>
      </c>
      <c r="Z222" s="349">
        <f t="shared" si="16"/>
        <v>0</v>
      </c>
      <c r="AA222" s="350">
        <f t="shared" si="16"/>
        <v>0</v>
      </c>
      <c r="AB222" s="328"/>
    </row>
    <row r="223" spans="1:28" ht="12.75" customHeight="1" x14ac:dyDescent="0.2">
      <c r="A223" s="335" t="s">
        <v>148</v>
      </c>
      <c r="B223" s="336" t="s">
        <v>688</v>
      </c>
      <c r="C223" s="336" t="s">
        <v>689</v>
      </c>
      <c r="D223" s="330">
        <v>800</v>
      </c>
      <c r="E223" s="331">
        <v>706129</v>
      </c>
      <c r="F223" s="331">
        <v>0</v>
      </c>
      <c r="G223" s="332">
        <v>0</v>
      </c>
      <c r="H223" s="330">
        <v>479</v>
      </c>
      <c r="I223" s="331">
        <v>663686</v>
      </c>
      <c r="J223" s="331">
        <v>590126</v>
      </c>
      <c r="K223" s="331">
        <v>73560</v>
      </c>
      <c r="L223" s="331">
        <v>0</v>
      </c>
      <c r="M223" s="332">
        <v>0</v>
      </c>
      <c r="N223" s="348">
        <v>656</v>
      </c>
      <c r="O223" s="349">
        <v>810265.39999999991</v>
      </c>
      <c r="P223" s="349">
        <v>694225.39999999991</v>
      </c>
      <c r="Q223" s="349">
        <v>116040</v>
      </c>
      <c r="R223" s="349">
        <v>0</v>
      </c>
      <c r="S223" s="350">
        <v>0</v>
      </c>
      <c r="T223" s="348">
        <f t="shared" si="17"/>
        <v>-144</v>
      </c>
      <c r="U223" s="349">
        <f t="shared" si="17"/>
        <v>104136.39999999991</v>
      </c>
      <c r="V223" s="349">
        <f t="shared" si="15"/>
        <v>0</v>
      </c>
      <c r="W223" s="350">
        <f t="shared" si="15"/>
        <v>0</v>
      </c>
      <c r="X223" s="348">
        <f t="shared" si="18"/>
        <v>177</v>
      </c>
      <c r="Y223" s="349">
        <f t="shared" si="18"/>
        <v>146579.39999999991</v>
      </c>
      <c r="Z223" s="349">
        <f t="shared" si="16"/>
        <v>0</v>
      </c>
      <c r="AA223" s="350">
        <f t="shared" si="16"/>
        <v>0</v>
      </c>
      <c r="AB223" s="328"/>
    </row>
    <row r="224" spans="1:28" x14ac:dyDescent="0.2">
      <c r="A224" s="335" t="s">
        <v>148</v>
      </c>
      <c r="B224" s="336" t="s">
        <v>690</v>
      </c>
      <c r="C224" s="336" t="s">
        <v>691</v>
      </c>
      <c r="D224" s="330">
        <v>899</v>
      </c>
      <c r="E224" s="331">
        <v>610226</v>
      </c>
      <c r="F224" s="331">
        <v>0</v>
      </c>
      <c r="G224" s="332">
        <v>0</v>
      </c>
      <c r="H224" s="330">
        <v>480</v>
      </c>
      <c r="I224" s="331">
        <v>567844.09</v>
      </c>
      <c r="J224" s="331">
        <v>515300.19999999995</v>
      </c>
      <c r="K224" s="331">
        <v>52543.89</v>
      </c>
      <c r="L224" s="331">
        <v>0</v>
      </c>
      <c r="M224" s="332">
        <v>0</v>
      </c>
      <c r="N224" s="348">
        <v>581</v>
      </c>
      <c r="O224" s="349">
        <v>674490.62000000011</v>
      </c>
      <c r="P224" s="349">
        <v>586061.70000000007</v>
      </c>
      <c r="Q224" s="349">
        <v>88428.92</v>
      </c>
      <c r="R224" s="349">
        <v>0</v>
      </c>
      <c r="S224" s="350">
        <v>0</v>
      </c>
      <c r="T224" s="348">
        <f t="shared" si="17"/>
        <v>-318</v>
      </c>
      <c r="U224" s="349">
        <f t="shared" si="17"/>
        <v>64264.620000000112</v>
      </c>
      <c r="V224" s="349">
        <f t="shared" si="15"/>
        <v>0</v>
      </c>
      <c r="W224" s="350">
        <f t="shared" si="15"/>
        <v>0</v>
      </c>
      <c r="X224" s="348">
        <f t="shared" si="18"/>
        <v>101</v>
      </c>
      <c r="Y224" s="349">
        <f t="shared" si="18"/>
        <v>106646.53000000014</v>
      </c>
      <c r="Z224" s="349">
        <f t="shared" si="16"/>
        <v>0</v>
      </c>
      <c r="AA224" s="350">
        <f t="shared" si="16"/>
        <v>0</v>
      </c>
      <c r="AB224" s="328"/>
    </row>
    <row r="225" spans="1:28" ht="12.75" customHeight="1" x14ac:dyDescent="0.2">
      <c r="A225" s="335" t="s">
        <v>148</v>
      </c>
      <c r="B225" s="336" t="s">
        <v>692</v>
      </c>
      <c r="C225" s="336" t="s">
        <v>693</v>
      </c>
      <c r="D225" s="330">
        <v>0</v>
      </c>
      <c r="E225" s="331">
        <v>42564</v>
      </c>
      <c r="F225" s="331">
        <v>0</v>
      </c>
      <c r="G225" s="332">
        <v>0</v>
      </c>
      <c r="H225" s="330">
        <v>0</v>
      </c>
      <c r="I225" s="331">
        <v>38583</v>
      </c>
      <c r="J225" s="331">
        <v>38583</v>
      </c>
      <c r="K225" s="331">
        <v>0</v>
      </c>
      <c r="L225" s="331">
        <v>0</v>
      </c>
      <c r="M225" s="332">
        <v>0</v>
      </c>
      <c r="N225" s="348">
        <v>0</v>
      </c>
      <c r="O225" s="349">
        <v>46809</v>
      </c>
      <c r="P225" s="349">
        <v>46809</v>
      </c>
      <c r="Q225" s="349">
        <v>0</v>
      </c>
      <c r="R225" s="349">
        <v>0</v>
      </c>
      <c r="S225" s="350">
        <v>0</v>
      </c>
      <c r="T225" s="348">
        <f t="shared" si="17"/>
        <v>0</v>
      </c>
      <c r="U225" s="349">
        <f t="shared" si="17"/>
        <v>4245</v>
      </c>
      <c r="V225" s="349">
        <f t="shared" si="15"/>
        <v>0</v>
      </c>
      <c r="W225" s="350">
        <f t="shared" si="15"/>
        <v>0</v>
      </c>
      <c r="X225" s="348">
        <f t="shared" si="18"/>
        <v>0</v>
      </c>
      <c r="Y225" s="349">
        <f t="shared" si="18"/>
        <v>8226</v>
      </c>
      <c r="Z225" s="349">
        <f t="shared" si="16"/>
        <v>0</v>
      </c>
      <c r="AA225" s="350">
        <f t="shared" si="16"/>
        <v>0</v>
      </c>
      <c r="AB225" s="328"/>
    </row>
    <row r="226" spans="1:28" ht="12.75" customHeight="1" x14ac:dyDescent="0.2">
      <c r="A226" s="335" t="s">
        <v>148</v>
      </c>
      <c r="B226" s="336" t="s">
        <v>694</v>
      </c>
      <c r="C226" s="336" t="s">
        <v>695</v>
      </c>
      <c r="D226" s="330">
        <v>2773</v>
      </c>
      <c r="E226" s="331">
        <v>2399352.6</v>
      </c>
      <c r="F226" s="331">
        <v>5509.6</v>
      </c>
      <c r="G226" s="332">
        <v>0</v>
      </c>
      <c r="H226" s="330">
        <v>1891</v>
      </c>
      <c r="I226" s="331">
        <v>2285200.08</v>
      </c>
      <c r="J226" s="331">
        <v>2061880.0799999998</v>
      </c>
      <c r="K226" s="331">
        <v>223320</v>
      </c>
      <c r="L226" s="331">
        <v>8225</v>
      </c>
      <c r="M226" s="332">
        <v>0</v>
      </c>
      <c r="N226" s="348">
        <v>2318</v>
      </c>
      <c r="O226" s="349">
        <v>3091702.8</v>
      </c>
      <c r="P226" s="349">
        <v>2757502.8</v>
      </c>
      <c r="Q226" s="349">
        <v>334200</v>
      </c>
      <c r="R226" s="349">
        <v>11018</v>
      </c>
      <c r="S226" s="350">
        <v>0</v>
      </c>
      <c r="T226" s="348">
        <f t="shared" si="17"/>
        <v>-455</v>
      </c>
      <c r="U226" s="349">
        <f t="shared" si="17"/>
        <v>692350.19999999972</v>
      </c>
      <c r="V226" s="349">
        <f t="shared" si="15"/>
        <v>5508.4</v>
      </c>
      <c r="W226" s="350">
        <f t="shared" si="15"/>
        <v>0</v>
      </c>
      <c r="X226" s="348">
        <f t="shared" si="18"/>
        <v>427</v>
      </c>
      <c r="Y226" s="349">
        <f t="shared" si="18"/>
        <v>806502.71999999974</v>
      </c>
      <c r="Z226" s="349">
        <f t="shared" si="16"/>
        <v>2793</v>
      </c>
      <c r="AA226" s="350">
        <f t="shared" si="16"/>
        <v>0</v>
      </c>
      <c r="AB226" s="328"/>
    </row>
    <row r="227" spans="1:28" x14ac:dyDescent="0.2">
      <c r="A227" s="335" t="s">
        <v>151</v>
      </c>
      <c r="B227" s="336" t="s">
        <v>696</v>
      </c>
      <c r="C227" s="336" t="s">
        <v>697</v>
      </c>
      <c r="D227" s="330">
        <v>1900</v>
      </c>
      <c r="E227" s="331">
        <v>1315696.2</v>
      </c>
      <c r="F227" s="331">
        <v>0</v>
      </c>
      <c r="G227" s="332">
        <v>0</v>
      </c>
      <c r="H227" s="330">
        <v>1575</v>
      </c>
      <c r="I227" s="331">
        <v>1284956.8099999998</v>
      </c>
      <c r="J227" s="331">
        <v>1167116.8099999998</v>
      </c>
      <c r="K227" s="331">
        <v>117840</v>
      </c>
      <c r="L227" s="331">
        <v>0</v>
      </c>
      <c r="M227" s="332">
        <v>0</v>
      </c>
      <c r="N227" s="348">
        <v>1722</v>
      </c>
      <c r="O227" s="349">
        <v>1618453.08</v>
      </c>
      <c r="P227" s="349">
        <v>1436173.08</v>
      </c>
      <c r="Q227" s="349">
        <v>182280</v>
      </c>
      <c r="R227" s="349">
        <v>0</v>
      </c>
      <c r="S227" s="350">
        <v>0</v>
      </c>
      <c r="T227" s="348">
        <f t="shared" si="17"/>
        <v>-178</v>
      </c>
      <c r="U227" s="349">
        <f t="shared" si="17"/>
        <v>302756.88000000012</v>
      </c>
      <c r="V227" s="349">
        <f t="shared" si="15"/>
        <v>0</v>
      </c>
      <c r="W227" s="350">
        <f t="shared" si="15"/>
        <v>0</v>
      </c>
      <c r="X227" s="348">
        <f t="shared" si="18"/>
        <v>147</v>
      </c>
      <c r="Y227" s="349">
        <f t="shared" si="18"/>
        <v>333496.27000000025</v>
      </c>
      <c r="Z227" s="349">
        <f t="shared" si="16"/>
        <v>0</v>
      </c>
      <c r="AA227" s="350">
        <f t="shared" si="16"/>
        <v>0</v>
      </c>
      <c r="AB227" s="328"/>
    </row>
    <row r="228" spans="1:28" x14ac:dyDescent="0.2">
      <c r="A228" s="335" t="s">
        <v>151</v>
      </c>
      <c r="B228" s="336" t="s">
        <v>698</v>
      </c>
      <c r="C228" s="336" t="s">
        <v>699</v>
      </c>
      <c r="D228" s="330">
        <v>5205</v>
      </c>
      <c r="E228" s="331">
        <v>6687631.1499999994</v>
      </c>
      <c r="F228" s="331">
        <v>34455.480000000003</v>
      </c>
      <c r="G228" s="332">
        <v>0</v>
      </c>
      <c r="H228" s="330">
        <v>4227</v>
      </c>
      <c r="I228" s="331">
        <v>6830588.2299999995</v>
      </c>
      <c r="J228" s="331">
        <v>6291548.2299999995</v>
      </c>
      <c r="K228" s="331">
        <v>539040</v>
      </c>
      <c r="L228" s="331">
        <v>10413</v>
      </c>
      <c r="M228" s="332">
        <v>0</v>
      </c>
      <c r="N228" s="348">
        <v>5302</v>
      </c>
      <c r="O228" s="349">
        <v>8693656.879999999</v>
      </c>
      <c r="P228" s="349">
        <v>7892536.8799999999</v>
      </c>
      <c r="Q228" s="349">
        <v>801120</v>
      </c>
      <c r="R228" s="349">
        <v>16636</v>
      </c>
      <c r="S228" s="350">
        <v>0</v>
      </c>
      <c r="T228" s="348">
        <f t="shared" si="17"/>
        <v>97</v>
      </c>
      <c r="U228" s="349">
        <f t="shared" si="17"/>
        <v>2006025.7299999995</v>
      </c>
      <c r="V228" s="349">
        <f t="shared" si="15"/>
        <v>-17819.480000000003</v>
      </c>
      <c r="W228" s="350">
        <f t="shared" si="15"/>
        <v>0</v>
      </c>
      <c r="X228" s="348">
        <f t="shared" si="18"/>
        <v>1075</v>
      </c>
      <c r="Y228" s="349">
        <f t="shared" si="18"/>
        <v>1863068.6499999994</v>
      </c>
      <c r="Z228" s="349">
        <f t="shared" si="16"/>
        <v>6223</v>
      </c>
      <c r="AA228" s="350">
        <f t="shared" si="16"/>
        <v>0</v>
      </c>
      <c r="AB228" s="328"/>
    </row>
    <row r="229" spans="1:28" x14ac:dyDescent="0.2">
      <c r="A229" s="335" t="s">
        <v>151</v>
      </c>
      <c r="B229" s="336" t="s">
        <v>700</v>
      </c>
      <c r="C229" s="336" t="s">
        <v>701</v>
      </c>
      <c r="D229" s="330">
        <v>4885</v>
      </c>
      <c r="E229" s="331">
        <v>5966651.4000000004</v>
      </c>
      <c r="F229" s="331">
        <v>53921.07</v>
      </c>
      <c r="G229" s="332">
        <v>0</v>
      </c>
      <c r="H229" s="330">
        <v>4060</v>
      </c>
      <c r="I229" s="331">
        <v>5268549.4600000009</v>
      </c>
      <c r="J229" s="331">
        <v>5033469.4600000009</v>
      </c>
      <c r="K229" s="331">
        <v>235080</v>
      </c>
      <c r="L229" s="331">
        <v>20569</v>
      </c>
      <c r="M229" s="332">
        <v>0</v>
      </c>
      <c r="N229" s="348">
        <v>4453</v>
      </c>
      <c r="O229" s="349">
        <v>6876944.3999999994</v>
      </c>
      <c r="P229" s="349">
        <v>6512504.3999999994</v>
      </c>
      <c r="Q229" s="349">
        <v>364440</v>
      </c>
      <c r="R229" s="349">
        <v>47976.880000000005</v>
      </c>
      <c r="S229" s="350">
        <v>0</v>
      </c>
      <c r="T229" s="348">
        <f t="shared" si="17"/>
        <v>-432</v>
      </c>
      <c r="U229" s="349">
        <f t="shared" si="17"/>
        <v>910292.99999999907</v>
      </c>
      <c r="V229" s="349">
        <f t="shared" si="15"/>
        <v>-5944.1899999999951</v>
      </c>
      <c r="W229" s="350">
        <f t="shared" si="15"/>
        <v>0</v>
      </c>
      <c r="X229" s="348">
        <f t="shared" si="18"/>
        <v>393</v>
      </c>
      <c r="Y229" s="349">
        <f t="shared" si="18"/>
        <v>1608394.9399999985</v>
      </c>
      <c r="Z229" s="349">
        <f t="shared" si="16"/>
        <v>27407.880000000005</v>
      </c>
      <c r="AA229" s="350">
        <f t="shared" si="16"/>
        <v>0</v>
      </c>
      <c r="AB229" s="328"/>
    </row>
    <row r="230" spans="1:28" x14ac:dyDescent="0.2">
      <c r="A230" s="335" t="s">
        <v>151</v>
      </c>
      <c r="B230" s="336" t="s">
        <v>702</v>
      </c>
      <c r="C230" s="336" t="s">
        <v>703</v>
      </c>
      <c r="D230" s="330">
        <v>500</v>
      </c>
      <c r="E230" s="331">
        <v>273588</v>
      </c>
      <c r="F230" s="331">
        <v>0</v>
      </c>
      <c r="G230" s="332">
        <v>0</v>
      </c>
      <c r="H230" s="330">
        <v>392</v>
      </c>
      <c r="I230" s="331">
        <v>248494.55000000002</v>
      </c>
      <c r="J230" s="331">
        <v>237574.55000000002</v>
      </c>
      <c r="K230" s="331">
        <v>10920</v>
      </c>
      <c r="L230" s="331">
        <v>0</v>
      </c>
      <c r="M230" s="332">
        <v>0</v>
      </c>
      <c r="N230" s="348">
        <v>498</v>
      </c>
      <c r="O230" s="349">
        <v>267695.30000000005</v>
      </c>
      <c r="P230" s="349">
        <v>251495.30000000005</v>
      </c>
      <c r="Q230" s="349">
        <v>16200</v>
      </c>
      <c r="R230" s="349">
        <v>0</v>
      </c>
      <c r="S230" s="350">
        <v>0</v>
      </c>
      <c r="T230" s="348">
        <f t="shared" si="17"/>
        <v>-2</v>
      </c>
      <c r="U230" s="349">
        <f t="shared" si="17"/>
        <v>-5892.6999999999534</v>
      </c>
      <c r="V230" s="349">
        <f t="shared" si="15"/>
        <v>0</v>
      </c>
      <c r="W230" s="350">
        <f t="shared" si="15"/>
        <v>0</v>
      </c>
      <c r="X230" s="348">
        <f t="shared" si="18"/>
        <v>106</v>
      </c>
      <c r="Y230" s="349">
        <f t="shared" si="18"/>
        <v>19200.750000000029</v>
      </c>
      <c r="Z230" s="349">
        <f t="shared" si="16"/>
        <v>0</v>
      </c>
      <c r="AA230" s="350">
        <f t="shared" si="16"/>
        <v>0</v>
      </c>
      <c r="AB230" s="328"/>
    </row>
    <row r="231" spans="1:28" ht="12.75" customHeight="1" x14ac:dyDescent="0.2">
      <c r="A231" s="335" t="s">
        <v>151</v>
      </c>
      <c r="B231" s="336" t="s">
        <v>704</v>
      </c>
      <c r="C231" s="336" t="s">
        <v>705</v>
      </c>
      <c r="D231" s="330">
        <v>928</v>
      </c>
      <c r="E231" s="331">
        <v>2459180.4</v>
      </c>
      <c r="F231" s="331">
        <v>17982</v>
      </c>
      <c r="G231" s="332">
        <v>0</v>
      </c>
      <c r="H231" s="330">
        <v>959</v>
      </c>
      <c r="I231" s="331">
        <v>2382578.0300000003</v>
      </c>
      <c r="J231" s="331">
        <v>2336738.0300000003</v>
      </c>
      <c r="K231" s="331">
        <v>45840</v>
      </c>
      <c r="L231" s="331">
        <v>23976</v>
      </c>
      <c r="M231" s="332">
        <v>0</v>
      </c>
      <c r="N231" s="348">
        <v>1158</v>
      </c>
      <c r="O231" s="349">
        <v>3228881.9</v>
      </c>
      <c r="P231" s="349">
        <v>3161441.9</v>
      </c>
      <c r="Q231" s="349">
        <v>67440</v>
      </c>
      <c r="R231" s="349">
        <v>84458</v>
      </c>
      <c r="S231" s="350">
        <v>0</v>
      </c>
      <c r="T231" s="348">
        <f t="shared" si="17"/>
        <v>230</v>
      </c>
      <c r="U231" s="349">
        <f t="shared" si="17"/>
        <v>769701.5</v>
      </c>
      <c r="V231" s="349">
        <f t="shared" si="15"/>
        <v>66476</v>
      </c>
      <c r="W231" s="350">
        <f t="shared" si="15"/>
        <v>0</v>
      </c>
      <c r="X231" s="348">
        <f t="shared" si="18"/>
        <v>199</v>
      </c>
      <c r="Y231" s="349">
        <f t="shared" si="18"/>
        <v>846303.86999999965</v>
      </c>
      <c r="Z231" s="349">
        <f t="shared" si="16"/>
        <v>60482</v>
      </c>
      <c r="AA231" s="350">
        <f t="shared" si="16"/>
        <v>0</v>
      </c>
      <c r="AB231" s="328"/>
    </row>
    <row r="232" spans="1:28" ht="12.75" customHeight="1" x14ac:dyDescent="0.2">
      <c r="A232" s="335" t="s">
        <v>151</v>
      </c>
      <c r="B232" s="336" t="s">
        <v>706</v>
      </c>
      <c r="C232" s="336" t="s">
        <v>707</v>
      </c>
      <c r="D232" s="330">
        <v>531</v>
      </c>
      <c r="E232" s="331">
        <v>420091.65</v>
      </c>
      <c r="F232" s="331">
        <v>0</v>
      </c>
      <c r="G232" s="332">
        <v>0</v>
      </c>
      <c r="H232" s="330">
        <v>544</v>
      </c>
      <c r="I232" s="331">
        <v>430767.97</v>
      </c>
      <c r="J232" s="331">
        <v>381447.97</v>
      </c>
      <c r="K232" s="331">
        <v>49320</v>
      </c>
      <c r="L232" s="331">
        <v>0</v>
      </c>
      <c r="M232" s="332">
        <v>0</v>
      </c>
      <c r="N232" s="348">
        <v>654</v>
      </c>
      <c r="O232" s="349">
        <v>755969.41999999993</v>
      </c>
      <c r="P232" s="349">
        <v>682769.41999999993</v>
      </c>
      <c r="Q232" s="349">
        <v>73200</v>
      </c>
      <c r="R232" s="349">
        <v>0</v>
      </c>
      <c r="S232" s="350">
        <v>0</v>
      </c>
      <c r="T232" s="348">
        <f t="shared" si="17"/>
        <v>123</v>
      </c>
      <c r="U232" s="349">
        <f t="shared" si="17"/>
        <v>335877.7699999999</v>
      </c>
      <c r="V232" s="349">
        <f t="shared" si="15"/>
        <v>0</v>
      </c>
      <c r="W232" s="350">
        <f t="shared" si="15"/>
        <v>0</v>
      </c>
      <c r="X232" s="348">
        <f t="shared" si="18"/>
        <v>110</v>
      </c>
      <c r="Y232" s="349">
        <f t="shared" si="18"/>
        <v>325201.44999999995</v>
      </c>
      <c r="Z232" s="349">
        <f t="shared" si="16"/>
        <v>0</v>
      </c>
      <c r="AA232" s="350">
        <f t="shared" si="16"/>
        <v>0</v>
      </c>
      <c r="AB232" s="328"/>
    </row>
    <row r="233" spans="1:28" x14ac:dyDescent="0.2">
      <c r="A233" s="335" t="s">
        <v>151</v>
      </c>
      <c r="B233" s="336" t="s">
        <v>708</v>
      </c>
      <c r="C233" s="336" t="s">
        <v>709</v>
      </c>
      <c r="D233" s="330">
        <v>2273</v>
      </c>
      <c r="E233" s="331">
        <v>1876544.7999999998</v>
      </c>
      <c r="F233" s="331">
        <v>0</v>
      </c>
      <c r="G233" s="332">
        <v>4937583.59</v>
      </c>
      <c r="H233" s="330">
        <v>2117</v>
      </c>
      <c r="I233" s="331">
        <v>2097701.9</v>
      </c>
      <c r="J233" s="331">
        <v>1970981.9</v>
      </c>
      <c r="K233" s="331">
        <v>126720</v>
      </c>
      <c r="L233" s="331">
        <v>0</v>
      </c>
      <c r="M233" s="332">
        <v>4617188.3299999982</v>
      </c>
      <c r="N233" s="348">
        <v>2396</v>
      </c>
      <c r="O233" s="349">
        <v>2425804.46</v>
      </c>
      <c r="P233" s="349">
        <v>2236924.46</v>
      </c>
      <c r="Q233" s="349">
        <v>188880</v>
      </c>
      <c r="R233" s="349">
        <v>0</v>
      </c>
      <c r="S233" s="350">
        <v>5095940.1999999993</v>
      </c>
      <c r="T233" s="348">
        <f t="shared" si="17"/>
        <v>123</v>
      </c>
      <c r="U233" s="349">
        <f t="shared" si="17"/>
        <v>549259.66000000015</v>
      </c>
      <c r="V233" s="349">
        <f t="shared" si="15"/>
        <v>0</v>
      </c>
      <c r="W233" s="350">
        <f t="shared" si="15"/>
        <v>158356.6099999994</v>
      </c>
      <c r="X233" s="348">
        <f t="shared" si="18"/>
        <v>279</v>
      </c>
      <c r="Y233" s="349">
        <f t="shared" si="18"/>
        <v>328102.56000000006</v>
      </c>
      <c r="Z233" s="349">
        <f t="shared" si="16"/>
        <v>0</v>
      </c>
      <c r="AA233" s="350">
        <f t="shared" si="16"/>
        <v>478751.87000000104</v>
      </c>
      <c r="AB233" s="328"/>
    </row>
    <row r="234" spans="1:28" x14ac:dyDescent="0.2">
      <c r="A234" s="335" t="s">
        <v>151</v>
      </c>
      <c r="B234" s="336" t="s">
        <v>710</v>
      </c>
      <c r="C234" s="336" t="s">
        <v>711</v>
      </c>
      <c r="D234" s="330">
        <v>0</v>
      </c>
      <c r="E234" s="331">
        <v>13770</v>
      </c>
      <c r="F234" s="331">
        <v>0</v>
      </c>
      <c r="G234" s="332">
        <v>0</v>
      </c>
      <c r="H234" s="330">
        <v>0</v>
      </c>
      <c r="I234" s="331">
        <v>32363.62</v>
      </c>
      <c r="J234" s="331">
        <v>31163.62</v>
      </c>
      <c r="K234" s="331">
        <v>1200</v>
      </c>
      <c r="L234" s="331">
        <v>0</v>
      </c>
      <c r="M234" s="332">
        <v>0</v>
      </c>
      <c r="N234" s="348">
        <v>0</v>
      </c>
      <c r="O234" s="349">
        <v>37160</v>
      </c>
      <c r="P234" s="349">
        <v>35360</v>
      </c>
      <c r="Q234" s="349">
        <v>1800</v>
      </c>
      <c r="R234" s="349">
        <v>0</v>
      </c>
      <c r="S234" s="350">
        <v>0</v>
      </c>
      <c r="T234" s="348">
        <f t="shared" si="17"/>
        <v>0</v>
      </c>
      <c r="U234" s="349">
        <f t="shared" si="17"/>
        <v>23390</v>
      </c>
      <c r="V234" s="349">
        <f t="shared" si="15"/>
        <v>0</v>
      </c>
      <c r="W234" s="350">
        <f t="shared" si="15"/>
        <v>0</v>
      </c>
      <c r="X234" s="348">
        <f t="shared" si="18"/>
        <v>0</v>
      </c>
      <c r="Y234" s="349">
        <f t="shared" si="18"/>
        <v>4796.380000000001</v>
      </c>
      <c r="Z234" s="349">
        <f t="shared" si="16"/>
        <v>0</v>
      </c>
      <c r="AA234" s="350">
        <f t="shared" si="16"/>
        <v>0</v>
      </c>
      <c r="AB234" s="328"/>
    </row>
    <row r="235" spans="1:28" x14ac:dyDescent="0.2">
      <c r="A235" s="335" t="s">
        <v>153</v>
      </c>
      <c r="B235" s="336" t="s">
        <v>712</v>
      </c>
      <c r="C235" s="336" t="s">
        <v>154</v>
      </c>
      <c r="D235" s="330">
        <v>971</v>
      </c>
      <c r="E235" s="331">
        <v>633724.80000000005</v>
      </c>
      <c r="F235" s="331">
        <v>0</v>
      </c>
      <c r="G235" s="332">
        <v>0</v>
      </c>
      <c r="H235" s="330">
        <v>648</v>
      </c>
      <c r="I235" s="331">
        <v>562120.1</v>
      </c>
      <c r="J235" s="331">
        <v>490360.1</v>
      </c>
      <c r="K235" s="331">
        <v>71760</v>
      </c>
      <c r="L235" s="331">
        <v>0</v>
      </c>
      <c r="M235" s="332">
        <v>0</v>
      </c>
      <c r="N235" s="348">
        <v>778</v>
      </c>
      <c r="O235" s="349">
        <v>733346.55999999994</v>
      </c>
      <c r="P235" s="349">
        <v>626666.55999999994</v>
      </c>
      <c r="Q235" s="349">
        <v>106680</v>
      </c>
      <c r="R235" s="349">
        <v>0</v>
      </c>
      <c r="S235" s="350">
        <v>0</v>
      </c>
      <c r="T235" s="348">
        <f t="shared" si="17"/>
        <v>-193</v>
      </c>
      <c r="U235" s="349">
        <f t="shared" si="17"/>
        <v>99621.759999999893</v>
      </c>
      <c r="V235" s="349">
        <f t="shared" si="15"/>
        <v>0</v>
      </c>
      <c r="W235" s="350">
        <f t="shared" si="15"/>
        <v>0</v>
      </c>
      <c r="X235" s="348">
        <f t="shared" si="18"/>
        <v>130</v>
      </c>
      <c r="Y235" s="349">
        <f t="shared" si="18"/>
        <v>171226.45999999996</v>
      </c>
      <c r="Z235" s="349">
        <f t="shared" si="16"/>
        <v>0</v>
      </c>
      <c r="AA235" s="350">
        <f t="shared" si="16"/>
        <v>0</v>
      </c>
      <c r="AB235" s="328"/>
    </row>
    <row r="236" spans="1:28" x14ac:dyDescent="0.2">
      <c r="A236" s="335" t="s">
        <v>153</v>
      </c>
      <c r="B236" s="336" t="s">
        <v>713</v>
      </c>
      <c r="C236" s="336" t="s">
        <v>714</v>
      </c>
      <c r="D236" s="330">
        <v>2275.5</v>
      </c>
      <c r="E236" s="331">
        <v>2518755.2000000002</v>
      </c>
      <c r="F236" s="331">
        <v>4074</v>
      </c>
      <c r="G236" s="332">
        <v>0</v>
      </c>
      <c r="H236" s="330">
        <v>2309</v>
      </c>
      <c r="I236" s="331">
        <v>2682365.12</v>
      </c>
      <c r="J236" s="331">
        <v>2420885.12</v>
      </c>
      <c r="K236" s="331">
        <v>261480</v>
      </c>
      <c r="L236" s="331">
        <v>0</v>
      </c>
      <c r="M236" s="332">
        <v>0</v>
      </c>
      <c r="N236" s="348">
        <v>2425</v>
      </c>
      <c r="O236" s="349">
        <v>3435453.9800000004</v>
      </c>
      <c r="P236" s="349">
        <v>3046293.9800000004</v>
      </c>
      <c r="Q236" s="349">
        <v>389160</v>
      </c>
      <c r="R236" s="349">
        <v>0</v>
      </c>
      <c r="S236" s="350">
        <v>0</v>
      </c>
      <c r="T236" s="348">
        <f t="shared" si="17"/>
        <v>149.5</v>
      </c>
      <c r="U236" s="349">
        <f t="shared" si="17"/>
        <v>916698.78000000026</v>
      </c>
      <c r="V236" s="349">
        <f t="shared" si="15"/>
        <v>-4074</v>
      </c>
      <c r="W236" s="350">
        <f t="shared" si="15"/>
        <v>0</v>
      </c>
      <c r="X236" s="348">
        <f t="shared" si="18"/>
        <v>116</v>
      </c>
      <c r="Y236" s="349">
        <f t="shared" si="18"/>
        <v>753088.86000000034</v>
      </c>
      <c r="Z236" s="349">
        <f t="shared" si="16"/>
        <v>0</v>
      </c>
      <c r="AA236" s="350">
        <f t="shared" si="16"/>
        <v>0</v>
      </c>
      <c r="AB236" s="328"/>
    </row>
    <row r="237" spans="1:28" x14ac:dyDescent="0.2">
      <c r="A237" s="335" t="s">
        <v>153</v>
      </c>
      <c r="B237" s="336" t="s">
        <v>715</v>
      </c>
      <c r="C237" s="336" t="s">
        <v>155</v>
      </c>
      <c r="D237" s="330">
        <v>755</v>
      </c>
      <c r="E237" s="331">
        <v>721386.8</v>
      </c>
      <c r="F237" s="331">
        <v>0</v>
      </c>
      <c r="G237" s="332">
        <v>0</v>
      </c>
      <c r="H237" s="330">
        <v>705</v>
      </c>
      <c r="I237" s="331">
        <v>685186.2</v>
      </c>
      <c r="J237" s="331">
        <v>610066.19999999995</v>
      </c>
      <c r="K237" s="331">
        <v>75120</v>
      </c>
      <c r="L237" s="331">
        <v>0</v>
      </c>
      <c r="M237" s="332">
        <v>0</v>
      </c>
      <c r="N237" s="348">
        <v>829</v>
      </c>
      <c r="O237" s="349">
        <v>864932.49999999988</v>
      </c>
      <c r="P237" s="349">
        <v>747572.49999999988</v>
      </c>
      <c r="Q237" s="349">
        <v>117360</v>
      </c>
      <c r="R237" s="349">
        <v>0</v>
      </c>
      <c r="S237" s="350">
        <v>0</v>
      </c>
      <c r="T237" s="348">
        <f t="shared" si="17"/>
        <v>74</v>
      </c>
      <c r="U237" s="349">
        <f t="shared" si="17"/>
        <v>143545.69999999984</v>
      </c>
      <c r="V237" s="349">
        <f t="shared" si="15"/>
        <v>0</v>
      </c>
      <c r="W237" s="350">
        <f t="shared" si="15"/>
        <v>0</v>
      </c>
      <c r="X237" s="348">
        <f t="shared" si="18"/>
        <v>124</v>
      </c>
      <c r="Y237" s="349">
        <f t="shared" si="18"/>
        <v>179746.29999999993</v>
      </c>
      <c r="Z237" s="349">
        <f t="shared" si="16"/>
        <v>0</v>
      </c>
      <c r="AA237" s="350">
        <f t="shared" si="16"/>
        <v>0</v>
      </c>
      <c r="AB237" s="328"/>
    </row>
    <row r="238" spans="1:28" x14ac:dyDescent="0.2">
      <c r="A238" s="335" t="s">
        <v>156</v>
      </c>
      <c r="B238" s="336" t="s">
        <v>716</v>
      </c>
      <c r="C238" s="336" t="s">
        <v>717</v>
      </c>
      <c r="D238" s="330">
        <v>222</v>
      </c>
      <c r="E238" s="331">
        <v>141021</v>
      </c>
      <c r="F238" s="331">
        <v>0</v>
      </c>
      <c r="G238" s="332">
        <v>0</v>
      </c>
      <c r="H238" s="330">
        <v>276</v>
      </c>
      <c r="I238" s="331">
        <v>136838.70000000001</v>
      </c>
      <c r="J238" s="331">
        <v>122438.7</v>
      </c>
      <c r="K238" s="331">
        <v>14400</v>
      </c>
      <c r="L238" s="331">
        <v>0</v>
      </c>
      <c r="M238" s="332">
        <v>0</v>
      </c>
      <c r="N238" s="348">
        <v>688</v>
      </c>
      <c r="O238" s="349">
        <v>152416.79999999999</v>
      </c>
      <c r="P238" s="349">
        <v>131896.79999999999</v>
      </c>
      <c r="Q238" s="349">
        <v>20520</v>
      </c>
      <c r="R238" s="349">
        <v>0</v>
      </c>
      <c r="S238" s="350">
        <v>0</v>
      </c>
      <c r="T238" s="348">
        <f t="shared" si="17"/>
        <v>466</v>
      </c>
      <c r="U238" s="349">
        <f t="shared" si="17"/>
        <v>11395.799999999988</v>
      </c>
      <c r="V238" s="349">
        <f t="shared" si="15"/>
        <v>0</v>
      </c>
      <c r="W238" s="350">
        <f t="shared" si="15"/>
        <v>0</v>
      </c>
      <c r="X238" s="348">
        <f t="shared" si="18"/>
        <v>412</v>
      </c>
      <c r="Y238" s="349">
        <f t="shared" si="18"/>
        <v>15578.099999999977</v>
      </c>
      <c r="Z238" s="349">
        <f t="shared" si="16"/>
        <v>0</v>
      </c>
      <c r="AA238" s="350">
        <f t="shared" si="16"/>
        <v>0</v>
      </c>
      <c r="AB238" s="328"/>
    </row>
    <row r="239" spans="1:28" x14ac:dyDescent="0.2">
      <c r="A239" s="335" t="s">
        <v>156</v>
      </c>
      <c r="B239" s="336" t="s">
        <v>718</v>
      </c>
      <c r="C239" s="336" t="s">
        <v>719</v>
      </c>
      <c r="D239" s="330">
        <v>463</v>
      </c>
      <c r="E239" s="331">
        <v>462822.8</v>
      </c>
      <c r="F239" s="331">
        <v>0</v>
      </c>
      <c r="G239" s="332">
        <v>0</v>
      </c>
      <c r="H239" s="330">
        <v>465</v>
      </c>
      <c r="I239" s="331">
        <v>456352.72</v>
      </c>
      <c r="J239" s="331">
        <v>393112.72</v>
      </c>
      <c r="K239" s="331">
        <v>63240</v>
      </c>
      <c r="L239" s="331">
        <v>0</v>
      </c>
      <c r="M239" s="332">
        <v>0</v>
      </c>
      <c r="N239" s="348">
        <v>508</v>
      </c>
      <c r="O239" s="349">
        <v>610311.73</v>
      </c>
      <c r="P239" s="349">
        <v>516111.73</v>
      </c>
      <c r="Q239" s="349">
        <v>94200</v>
      </c>
      <c r="R239" s="349">
        <v>0</v>
      </c>
      <c r="S239" s="350">
        <v>0</v>
      </c>
      <c r="T239" s="348">
        <f t="shared" si="17"/>
        <v>45</v>
      </c>
      <c r="U239" s="349">
        <f t="shared" si="17"/>
        <v>147488.93</v>
      </c>
      <c r="V239" s="349">
        <f t="shared" si="15"/>
        <v>0</v>
      </c>
      <c r="W239" s="350">
        <f t="shared" si="15"/>
        <v>0</v>
      </c>
      <c r="X239" s="348">
        <f t="shared" si="18"/>
        <v>43</v>
      </c>
      <c r="Y239" s="349">
        <f t="shared" si="18"/>
        <v>153959.01</v>
      </c>
      <c r="Z239" s="349">
        <f t="shared" si="16"/>
        <v>0</v>
      </c>
      <c r="AA239" s="350">
        <f t="shared" si="16"/>
        <v>0</v>
      </c>
      <c r="AB239" s="328"/>
    </row>
    <row r="240" spans="1:28" x14ac:dyDescent="0.2">
      <c r="A240" s="335" t="s">
        <v>156</v>
      </c>
      <c r="B240" s="336" t="s">
        <v>720</v>
      </c>
      <c r="C240" s="336" t="s">
        <v>721</v>
      </c>
      <c r="D240" s="330">
        <v>4095</v>
      </c>
      <c r="E240" s="331">
        <v>4783934</v>
      </c>
      <c r="F240" s="331">
        <v>18624</v>
      </c>
      <c r="G240" s="332">
        <v>0</v>
      </c>
      <c r="H240" s="330">
        <v>4156</v>
      </c>
      <c r="I240" s="331">
        <v>5928584.4199999999</v>
      </c>
      <c r="J240" s="331">
        <v>5480024.4199999999</v>
      </c>
      <c r="K240" s="331">
        <v>448560</v>
      </c>
      <c r="L240" s="331">
        <v>16296</v>
      </c>
      <c r="M240" s="332">
        <v>0</v>
      </c>
      <c r="N240" s="348">
        <v>4360</v>
      </c>
      <c r="O240" s="349">
        <v>6117891.7399999993</v>
      </c>
      <c r="P240" s="349">
        <v>5448531.7399999993</v>
      </c>
      <c r="Q240" s="349">
        <v>669360</v>
      </c>
      <c r="R240" s="349">
        <v>27036</v>
      </c>
      <c r="S240" s="350">
        <v>0</v>
      </c>
      <c r="T240" s="348">
        <f t="shared" si="17"/>
        <v>265</v>
      </c>
      <c r="U240" s="349">
        <f t="shared" si="17"/>
        <v>1333957.7399999993</v>
      </c>
      <c r="V240" s="349">
        <f t="shared" si="15"/>
        <v>8412</v>
      </c>
      <c r="W240" s="350">
        <f t="shared" si="15"/>
        <v>0</v>
      </c>
      <c r="X240" s="348">
        <f t="shared" si="18"/>
        <v>204</v>
      </c>
      <c r="Y240" s="349">
        <f t="shared" si="18"/>
        <v>189307.31999999937</v>
      </c>
      <c r="Z240" s="349">
        <f t="shared" si="16"/>
        <v>10740</v>
      </c>
      <c r="AA240" s="350">
        <f t="shared" si="16"/>
        <v>0</v>
      </c>
      <c r="AB240" s="328"/>
    </row>
    <row r="241" spans="1:28" ht="12.75" customHeight="1" x14ac:dyDescent="0.2">
      <c r="A241" s="335" t="s">
        <v>156</v>
      </c>
      <c r="B241" s="336" t="s">
        <v>722</v>
      </c>
      <c r="C241" s="336" t="s">
        <v>723</v>
      </c>
      <c r="D241" s="330">
        <v>421</v>
      </c>
      <c r="E241" s="331">
        <v>457366.6</v>
      </c>
      <c r="F241" s="331">
        <v>0</v>
      </c>
      <c r="G241" s="332">
        <v>0</v>
      </c>
      <c r="H241" s="330">
        <v>82</v>
      </c>
      <c r="I241" s="331">
        <v>399618.4</v>
      </c>
      <c r="J241" s="331">
        <v>383658.4</v>
      </c>
      <c r="K241" s="331">
        <v>15960</v>
      </c>
      <c r="L241" s="331">
        <v>0</v>
      </c>
      <c r="M241" s="332">
        <v>0</v>
      </c>
      <c r="N241" s="348">
        <v>123</v>
      </c>
      <c r="O241" s="349">
        <v>365446.5</v>
      </c>
      <c r="P241" s="349">
        <v>341206.5</v>
      </c>
      <c r="Q241" s="349">
        <v>24240</v>
      </c>
      <c r="R241" s="349">
        <v>0</v>
      </c>
      <c r="S241" s="350">
        <v>0</v>
      </c>
      <c r="T241" s="348">
        <f t="shared" si="17"/>
        <v>-298</v>
      </c>
      <c r="U241" s="349">
        <f t="shared" si="17"/>
        <v>-91920.099999999977</v>
      </c>
      <c r="V241" s="349">
        <f t="shared" si="15"/>
        <v>0</v>
      </c>
      <c r="W241" s="350">
        <f t="shared" si="15"/>
        <v>0</v>
      </c>
      <c r="X241" s="348">
        <f t="shared" si="18"/>
        <v>41</v>
      </c>
      <c r="Y241" s="349">
        <f t="shared" si="18"/>
        <v>-34171.900000000023</v>
      </c>
      <c r="Z241" s="349">
        <f t="shared" si="16"/>
        <v>0</v>
      </c>
      <c r="AA241" s="350">
        <f t="shared" si="16"/>
        <v>0</v>
      </c>
      <c r="AB241" s="328"/>
    </row>
    <row r="242" spans="1:28" ht="12.75" customHeight="1" x14ac:dyDescent="0.2">
      <c r="A242" s="335" t="s">
        <v>156</v>
      </c>
      <c r="B242" s="336" t="s">
        <v>724</v>
      </c>
      <c r="C242" s="336" t="s">
        <v>725</v>
      </c>
      <c r="D242" s="330">
        <v>2035</v>
      </c>
      <c r="E242" s="331">
        <v>2440376.2000000002</v>
      </c>
      <c r="F242" s="331">
        <v>0</v>
      </c>
      <c r="G242" s="332">
        <v>0</v>
      </c>
      <c r="H242" s="330">
        <v>1650</v>
      </c>
      <c r="I242" s="331">
        <v>2243736.4</v>
      </c>
      <c r="J242" s="331">
        <v>2118816.4</v>
      </c>
      <c r="K242" s="331">
        <v>124920</v>
      </c>
      <c r="L242" s="331">
        <v>120</v>
      </c>
      <c r="M242" s="332">
        <v>0</v>
      </c>
      <c r="N242" s="348">
        <v>1619</v>
      </c>
      <c r="O242" s="349">
        <v>2549295.38</v>
      </c>
      <c r="P242" s="349">
        <v>2347455.38</v>
      </c>
      <c r="Q242" s="349">
        <v>201840</v>
      </c>
      <c r="R242" s="349">
        <v>120</v>
      </c>
      <c r="S242" s="350">
        <v>0</v>
      </c>
      <c r="T242" s="348">
        <f t="shared" si="17"/>
        <v>-416</v>
      </c>
      <c r="U242" s="349">
        <f t="shared" si="17"/>
        <v>108919.1799999997</v>
      </c>
      <c r="V242" s="349">
        <f t="shared" si="15"/>
        <v>120</v>
      </c>
      <c r="W242" s="350">
        <f t="shared" si="15"/>
        <v>0</v>
      </c>
      <c r="X242" s="348">
        <f t="shared" si="18"/>
        <v>-31</v>
      </c>
      <c r="Y242" s="349">
        <f t="shared" si="18"/>
        <v>305558.98</v>
      </c>
      <c r="Z242" s="349">
        <f t="shared" si="16"/>
        <v>0</v>
      </c>
      <c r="AA242" s="350">
        <f t="shared" si="16"/>
        <v>0</v>
      </c>
      <c r="AB242" s="328"/>
    </row>
    <row r="243" spans="1:28" x14ac:dyDescent="0.2">
      <c r="A243" s="335" t="s">
        <v>156</v>
      </c>
      <c r="B243" s="336" t="s">
        <v>726</v>
      </c>
      <c r="C243" s="336" t="s">
        <v>727</v>
      </c>
      <c r="D243" s="330">
        <v>263</v>
      </c>
      <c r="E243" s="331">
        <v>233835</v>
      </c>
      <c r="F243" s="331">
        <v>0</v>
      </c>
      <c r="G243" s="332">
        <v>0</v>
      </c>
      <c r="H243" s="330">
        <v>223</v>
      </c>
      <c r="I243" s="331">
        <v>207698.7</v>
      </c>
      <c r="J243" s="331">
        <v>183458.7</v>
      </c>
      <c r="K243" s="331">
        <v>24240</v>
      </c>
      <c r="L243" s="331">
        <v>0</v>
      </c>
      <c r="M243" s="332">
        <v>0</v>
      </c>
      <c r="N243" s="348">
        <v>256</v>
      </c>
      <c r="O243" s="349">
        <v>292862.39999999997</v>
      </c>
      <c r="P243" s="349">
        <v>256502.39999999997</v>
      </c>
      <c r="Q243" s="349">
        <v>36360</v>
      </c>
      <c r="R243" s="349">
        <v>0</v>
      </c>
      <c r="S243" s="350">
        <v>0</v>
      </c>
      <c r="T243" s="348">
        <f t="shared" si="17"/>
        <v>-7</v>
      </c>
      <c r="U243" s="349">
        <f t="shared" si="17"/>
        <v>59027.399999999965</v>
      </c>
      <c r="V243" s="349">
        <f t="shared" si="15"/>
        <v>0</v>
      </c>
      <c r="W243" s="350">
        <f t="shared" si="15"/>
        <v>0</v>
      </c>
      <c r="X243" s="348">
        <f t="shared" si="18"/>
        <v>33</v>
      </c>
      <c r="Y243" s="349">
        <f t="shared" si="18"/>
        <v>85163.699999999953</v>
      </c>
      <c r="Z243" s="349">
        <f t="shared" si="16"/>
        <v>0</v>
      </c>
      <c r="AA243" s="350">
        <f t="shared" si="16"/>
        <v>0</v>
      </c>
      <c r="AB243" s="328"/>
    </row>
    <row r="244" spans="1:28" ht="12.75" customHeight="1" x14ac:dyDescent="0.2">
      <c r="A244" s="335" t="s">
        <v>156</v>
      </c>
      <c r="B244" s="336" t="s">
        <v>728</v>
      </c>
      <c r="C244" s="336" t="s">
        <v>729</v>
      </c>
      <c r="D244" s="330">
        <v>945</v>
      </c>
      <c r="E244" s="331">
        <v>573842</v>
      </c>
      <c r="F244" s="331">
        <v>0</v>
      </c>
      <c r="G244" s="332">
        <v>0</v>
      </c>
      <c r="H244" s="330">
        <v>1243</v>
      </c>
      <c r="I244" s="331">
        <v>645164</v>
      </c>
      <c r="J244" s="331">
        <v>613484</v>
      </c>
      <c r="K244" s="331">
        <v>31680</v>
      </c>
      <c r="L244" s="331">
        <v>0</v>
      </c>
      <c r="M244" s="332">
        <v>0</v>
      </c>
      <c r="N244" s="348">
        <v>1146</v>
      </c>
      <c r="O244" s="349">
        <v>733528.25</v>
      </c>
      <c r="P244" s="349">
        <v>684688.25</v>
      </c>
      <c r="Q244" s="349">
        <v>48840</v>
      </c>
      <c r="R244" s="349">
        <v>0</v>
      </c>
      <c r="S244" s="350">
        <v>0</v>
      </c>
      <c r="T244" s="348">
        <f t="shared" si="17"/>
        <v>201</v>
      </c>
      <c r="U244" s="349">
        <f t="shared" si="17"/>
        <v>159686.25</v>
      </c>
      <c r="V244" s="349">
        <f t="shared" si="15"/>
        <v>0</v>
      </c>
      <c r="W244" s="350">
        <f t="shared" si="15"/>
        <v>0</v>
      </c>
      <c r="X244" s="348">
        <f t="shared" si="18"/>
        <v>-97</v>
      </c>
      <c r="Y244" s="349">
        <f t="shared" si="18"/>
        <v>88364.25</v>
      </c>
      <c r="Z244" s="349">
        <f t="shared" si="16"/>
        <v>0</v>
      </c>
      <c r="AA244" s="350">
        <f t="shared" si="16"/>
        <v>0</v>
      </c>
      <c r="AB244" s="328"/>
    </row>
    <row r="245" spans="1:28" x14ac:dyDescent="0.2">
      <c r="A245" s="335" t="s">
        <v>156</v>
      </c>
      <c r="B245" s="336" t="s">
        <v>730</v>
      </c>
      <c r="C245" s="336" t="s">
        <v>731</v>
      </c>
      <c r="D245" s="330">
        <v>489</v>
      </c>
      <c r="E245" s="331">
        <v>506074.15</v>
      </c>
      <c r="F245" s="331">
        <v>0</v>
      </c>
      <c r="G245" s="332">
        <v>0</v>
      </c>
      <c r="H245" s="330">
        <v>675</v>
      </c>
      <c r="I245" s="331">
        <v>718233.1</v>
      </c>
      <c r="J245" s="331">
        <v>663153.1</v>
      </c>
      <c r="K245" s="331">
        <v>55080</v>
      </c>
      <c r="L245" s="331">
        <v>0</v>
      </c>
      <c r="M245" s="332">
        <v>0</v>
      </c>
      <c r="N245" s="348">
        <v>796</v>
      </c>
      <c r="O245" s="349">
        <v>770887.2</v>
      </c>
      <c r="P245" s="349">
        <v>682807.2</v>
      </c>
      <c r="Q245" s="349">
        <v>88080</v>
      </c>
      <c r="R245" s="349">
        <v>0</v>
      </c>
      <c r="S245" s="350">
        <v>0</v>
      </c>
      <c r="T245" s="348">
        <f t="shared" si="17"/>
        <v>307</v>
      </c>
      <c r="U245" s="349">
        <f t="shared" si="17"/>
        <v>264813.04999999993</v>
      </c>
      <c r="V245" s="349">
        <f t="shared" si="15"/>
        <v>0</v>
      </c>
      <c r="W245" s="350">
        <f t="shared" si="15"/>
        <v>0</v>
      </c>
      <c r="X245" s="348">
        <f t="shared" si="18"/>
        <v>121</v>
      </c>
      <c r="Y245" s="349">
        <f t="shared" si="18"/>
        <v>52654.099999999977</v>
      </c>
      <c r="Z245" s="349">
        <f t="shared" si="16"/>
        <v>0</v>
      </c>
      <c r="AA245" s="350">
        <f t="shared" si="16"/>
        <v>0</v>
      </c>
      <c r="AB245" s="328"/>
    </row>
    <row r="246" spans="1:28" x14ac:dyDescent="0.2">
      <c r="A246" s="335" t="s">
        <v>158</v>
      </c>
      <c r="B246" s="336" t="s">
        <v>732</v>
      </c>
      <c r="C246" s="336" t="s">
        <v>733</v>
      </c>
      <c r="D246" s="330">
        <v>226</v>
      </c>
      <c r="E246" s="331">
        <v>316710</v>
      </c>
      <c r="F246" s="331">
        <v>0</v>
      </c>
      <c r="G246" s="332">
        <v>0</v>
      </c>
      <c r="H246" s="330">
        <v>538</v>
      </c>
      <c r="I246" s="331">
        <v>355609.9</v>
      </c>
      <c r="J246" s="331">
        <v>331489.90000000002</v>
      </c>
      <c r="K246" s="331">
        <v>24120</v>
      </c>
      <c r="L246" s="331">
        <v>0</v>
      </c>
      <c r="M246" s="332">
        <v>0</v>
      </c>
      <c r="N246" s="348">
        <v>1039</v>
      </c>
      <c r="O246" s="349">
        <v>445306.5</v>
      </c>
      <c r="P246" s="349">
        <v>409546.5</v>
      </c>
      <c r="Q246" s="349">
        <v>35760</v>
      </c>
      <c r="R246" s="349">
        <v>0</v>
      </c>
      <c r="S246" s="350">
        <v>0</v>
      </c>
      <c r="T246" s="348">
        <f t="shared" si="17"/>
        <v>813</v>
      </c>
      <c r="U246" s="349">
        <f t="shared" si="17"/>
        <v>128596.5</v>
      </c>
      <c r="V246" s="349">
        <f t="shared" si="15"/>
        <v>0</v>
      </c>
      <c r="W246" s="350">
        <f t="shared" si="15"/>
        <v>0</v>
      </c>
      <c r="X246" s="348">
        <f t="shared" si="18"/>
        <v>501</v>
      </c>
      <c r="Y246" s="349">
        <f t="shared" si="18"/>
        <v>89696.599999999977</v>
      </c>
      <c r="Z246" s="349">
        <f t="shared" si="16"/>
        <v>0</v>
      </c>
      <c r="AA246" s="350">
        <f t="shared" si="16"/>
        <v>0</v>
      </c>
      <c r="AB246" s="328"/>
    </row>
    <row r="247" spans="1:28" x14ac:dyDescent="0.2">
      <c r="A247" s="335" t="s">
        <v>158</v>
      </c>
      <c r="B247" s="336" t="s">
        <v>734</v>
      </c>
      <c r="C247" s="336" t="s">
        <v>735</v>
      </c>
      <c r="D247" s="330">
        <v>200</v>
      </c>
      <c r="E247" s="331">
        <v>243483</v>
      </c>
      <c r="F247" s="331">
        <v>0</v>
      </c>
      <c r="G247" s="332">
        <v>0</v>
      </c>
      <c r="H247" s="330">
        <v>309</v>
      </c>
      <c r="I247" s="331">
        <v>276326</v>
      </c>
      <c r="J247" s="331">
        <v>234926</v>
      </c>
      <c r="K247" s="331">
        <v>41400</v>
      </c>
      <c r="L247" s="331">
        <v>0</v>
      </c>
      <c r="M247" s="332">
        <v>0</v>
      </c>
      <c r="N247" s="348">
        <v>430</v>
      </c>
      <c r="O247" s="349">
        <v>447949</v>
      </c>
      <c r="P247" s="349">
        <v>386989</v>
      </c>
      <c r="Q247" s="349">
        <v>60960</v>
      </c>
      <c r="R247" s="349">
        <v>0</v>
      </c>
      <c r="S247" s="350">
        <v>0</v>
      </c>
      <c r="T247" s="348">
        <f t="shared" si="17"/>
        <v>230</v>
      </c>
      <c r="U247" s="349">
        <f t="shared" si="17"/>
        <v>204466</v>
      </c>
      <c r="V247" s="349">
        <f t="shared" si="15"/>
        <v>0</v>
      </c>
      <c r="W247" s="350">
        <f t="shared" si="15"/>
        <v>0</v>
      </c>
      <c r="X247" s="348">
        <f t="shared" si="18"/>
        <v>121</v>
      </c>
      <c r="Y247" s="349">
        <f t="shared" si="18"/>
        <v>171623</v>
      </c>
      <c r="Z247" s="349">
        <f t="shared" si="16"/>
        <v>0</v>
      </c>
      <c r="AA247" s="350">
        <f t="shared" si="16"/>
        <v>0</v>
      </c>
      <c r="AB247" s="328"/>
    </row>
    <row r="248" spans="1:28" x14ac:dyDescent="0.2">
      <c r="A248" s="335" t="s">
        <v>158</v>
      </c>
      <c r="B248" s="336" t="s">
        <v>736</v>
      </c>
      <c r="C248" s="336" t="s">
        <v>737</v>
      </c>
      <c r="D248" s="330">
        <v>183</v>
      </c>
      <c r="E248" s="331">
        <v>165360</v>
      </c>
      <c r="F248" s="331">
        <v>0</v>
      </c>
      <c r="G248" s="332">
        <v>0</v>
      </c>
      <c r="H248" s="330">
        <v>430</v>
      </c>
      <c r="I248" s="331">
        <v>170267</v>
      </c>
      <c r="J248" s="331">
        <v>158987</v>
      </c>
      <c r="K248" s="331">
        <v>11280</v>
      </c>
      <c r="L248" s="331">
        <v>0</v>
      </c>
      <c r="M248" s="332">
        <v>0</v>
      </c>
      <c r="N248" s="348">
        <v>933</v>
      </c>
      <c r="O248" s="349">
        <v>383658.4</v>
      </c>
      <c r="P248" s="349">
        <v>365418.4</v>
      </c>
      <c r="Q248" s="349">
        <v>18240</v>
      </c>
      <c r="R248" s="349">
        <v>0</v>
      </c>
      <c r="S248" s="350">
        <v>0</v>
      </c>
      <c r="T248" s="348">
        <f t="shared" si="17"/>
        <v>750</v>
      </c>
      <c r="U248" s="349">
        <f t="shared" si="17"/>
        <v>218298.40000000002</v>
      </c>
      <c r="V248" s="349">
        <f t="shared" si="15"/>
        <v>0</v>
      </c>
      <c r="W248" s="350">
        <f t="shared" si="15"/>
        <v>0</v>
      </c>
      <c r="X248" s="348">
        <f t="shared" si="18"/>
        <v>503</v>
      </c>
      <c r="Y248" s="349">
        <f t="shared" si="18"/>
        <v>213391.40000000002</v>
      </c>
      <c r="Z248" s="349">
        <f t="shared" si="16"/>
        <v>0</v>
      </c>
      <c r="AA248" s="350">
        <f t="shared" si="16"/>
        <v>0</v>
      </c>
      <c r="AB248" s="328"/>
    </row>
    <row r="249" spans="1:28" x14ac:dyDescent="0.2">
      <c r="A249" s="335" t="s">
        <v>158</v>
      </c>
      <c r="B249" s="336" t="s">
        <v>738</v>
      </c>
      <c r="C249" s="336" t="s">
        <v>739</v>
      </c>
      <c r="D249" s="330">
        <v>466.5</v>
      </c>
      <c r="E249" s="331">
        <v>322077</v>
      </c>
      <c r="F249" s="331">
        <v>0</v>
      </c>
      <c r="G249" s="332">
        <v>0</v>
      </c>
      <c r="H249" s="330">
        <v>406</v>
      </c>
      <c r="I249" s="331">
        <v>327322.59999999998</v>
      </c>
      <c r="J249" s="331">
        <v>278842.59999999998</v>
      </c>
      <c r="K249" s="331">
        <v>48480</v>
      </c>
      <c r="L249" s="331">
        <v>0</v>
      </c>
      <c r="M249" s="332">
        <v>0</v>
      </c>
      <c r="N249" s="348">
        <v>471</v>
      </c>
      <c r="O249" s="349">
        <v>499447.96</v>
      </c>
      <c r="P249" s="349">
        <v>429127.96</v>
      </c>
      <c r="Q249" s="349">
        <v>70320</v>
      </c>
      <c r="R249" s="349">
        <v>0</v>
      </c>
      <c r="S249" s="350">
        <v>0</v>
      </c>
      <c r="T249" s="348">
        <f t="shared" si="17"/>
        <v>4.5</v>
      </c>
      <c r="U249" s="349">
        <f t="shared" si="17"/>
        <v>177370.96000000002</v>
      </c>
      <c r="V249" s="349">
        <f t="shared" si="15"/>
        <v>0</v>
      </c>
      <c r="W249" s="350">
        <f t="shared" si="15"/>
        <v>0</v>
      </c>
      <c r="X249" s="348">
        <f t="shared" si="18"/>
        <v>65</v>
      </c>
      <c r="Y249" s="349">
        <f t="shared" si="18"/>
        <v>172125.36000000004</v>
      </c>
      <c r="Z249" s="349">
        <f t="shared" si="16"/>
        <v>0</v>
      </c>
      <c r="AA249" s="350">
        <f t="shared" si="16"/>
        <v>0</v>
      </c>
      <c r="AB249" s="328"/>
    </row>
    <row r="250" spans="1:28" x14ac:dyDescent="0.2">
      <c r="A250" s="335" t="s">
        <v>158</v>
      </c>
      <c r="B250" s="336" t="s">
        <v>740</v>
      </c>
      <c r="C250" s="336" t="s">
        <v>741</v>
      </c>
      <c r="D250" s="330">
        <v>660</v>
      </c>
      <c r="E250" s="331">
        <v>538857</v>
      </c>
      <c r="F250" s="331">
        <v>0</v>
      </c>
      <c r="G250" s="332">
        <v>0</v>
      </c>
      <c r="H250" s="330">
        <v>598</v>
      </c>
      <c r="I250" s="331">
        <v>505044.89999999997</v>
      </c>
      <c r="J250" s="331">
        <v>463524.89999999997</v>
      </c>
      <c r="K250" s="331">
        <v>41520</v>
      </c>
      <c r="L250" s="331">
        <v>0</v>
      </c>
      <c r="M250" s="332">
        <v>0</v>
      </c>
      <c r="N250" s="348">
        <v>724</v>
      </c>
      <c r="O250" s="349">
        <v>643628.39999999991</v>
      </c>
      <c r="P250" s="349">
        <v>588548.39999999991</v>
      </c>
      <c r="Q250" s="349">
        <v>55080</v>
      </c>
      <c r="R250" s="349">
        <v>0</v>
      </c>
      <c r="S250" s="350">
        <v>0</v>
      </c>
      <c r="T250" s="348">
        <f t="shared" si="17"/>
        <v>64</v>
      </c>
      <c r="U250" s="349">
        <f t="shared" si="17"/>
        <v>104771.39999999991</v>
      </c>
      <c r="V250" s="349">
        <f t="shared" si="15"/>
        <v>0</v>
      </c>
      <c r="W250" s="350">
        <f t="shared" si="15"/>
        <v>0</v>
      </c>
      <c r="X250" s="348">
        <f t="shared" si="18"/>
        <v>126</v>
      </c>
      <c r="Y250" s="349">
        <f t="shared" si="18"/>
        <v>138583.49999999994</v>
      </c>
      <c r="Z250" s="349">
        <f t="shared" si="16"/>
        <v>0</v>
      </c>
      <c r="AA250" s="350">
        <f t="shared" si="16"/>
        <v>0</v>
      </c>
      <c r="AB250" s="328"/>
    </row>
    <row r="251" spans="1:28" ht="12.75" customHeight="1" x14ac:dyDescent="0.2">
      <c r="A251" s="335" t="s">
        <v>158</v>
      </c>
      <c r="B251" s="336" t="s">
        <v>742</v>
      </c>
      <c r="C251" s="336" t="s">
        <v>743</v>
      </c>
      <c r="D251" s="330">
        <v>342</v>
      </c>
      <c r="E251" s="331">
        <v>315594</v>
      </c>
      <c r="F251" s="331">
        <v>0</v>
      </c>
      <c r="G251" s="332">
        <v>0</v>
      </c>
      <c r="H251" s="330">
        <v>369</v>
      </c>
      <c r="I251" s="331">
        <v>284849.3</v>
      </c>
      <c r="J251" s="331">
        <v>268409.3</v>
      </c>
      <c r="K251" s="331">
        <v>16440</v>
      </c>
      <c r="L251" s="331">
        <v>0</v>
      </c>
      <c r="M251" s="332">
        <v>0</v>
      </c>
      <c r="N251" s="348">
        <v>526</v>
      </c>
      <c r="O251" s="349">
        <v>307355.5</v>
      </c>
      <c r="P251" s="349">
        <v>284555.5</v>
      </c>
      <c r="Q251" s="349">
        <v>22800</v>
      </c>
      <c r="R251" s="349">
        <v>0</v>
      </c>
      <c r="S251" s="350">
        <v>0</v>
      </c>
      <c r="T251" s="348">
        <f t="shared" si="17"/>
        <v>184</v>
      </c>
      <c r="U251" s="349">
        <f t="shared" si="17"/>
        <v>-8238.5</v>
      </c>
      <c r="V251" s="349">
        <f t="shared" si="15"/>
        <v>0</v>
      </c>
      <c r="W251" s="350">
        <f t="shared" si="15"/>
        <v>0</v>
      </c>
      <c r="X251" s="348">
        <f t="shared" si="18"/>
        <v>157</v>
      </c>
      <c r="Y251" s="349">
        <f t="shared" si="18"/>
        <v>22506.200000000012</v>
      </c>
      <c r="Z251" s="349">
        <f t="shared" si="16"/>
        <v>0</v>
      </c>
      <c r="AA251" s="350">
        <f t="shared" si="16"/>
        <v>0</v>
      </c>
      <c r="AB251" s="328"/>
    </row>
    <row r="252" spans="1:28" ht="12.75" customHeight="1" x14ac:dyDescent="0.2">
      <c r="A252" s="335" t="s">
        <v>158</v>
      </c>
      <c r="B252" s="336" t="s">
        <v>744</v>
      </c>
      <c r="C252" s="336" t="s">
        <v>745</v>
      </c>
      <c r="D252" s="330">
        <v>1858</v>
      </c>
      <c r="E252" s="331">
        <v>2861527</v>
      </c>
      <c r="F252" s="331">
        <v>4598</v>
      </c>
      <c r="G252" s="332">
        <v>0</v>
      </c>
      <c r="H252" s="330">
        <v>2130</v>
      </c>
      <c r="I252" s="331">
        <v>2658340.2799999998</v>
      </c>
      <c r="J252" s="331">
        <v>2418820.2799999998</v>
      </c>
      <c r="K252" s="331">
        <v>239520</v>
      </c>
      <c r="L252" s="331">
        <v>4953</v>
      </c>
      <c r="M252" s="332">
        <v>0</v>
      </c>
      <c r="N252" s="348">
        <v>2572</v>
      </c>
      <c r="O252" s="349">
        <v>4133545.1</v>
      </c>
      <c r="P252" s="349">
        <v>3784705.1</v>
      </c>
      <c r="Q252" s="349">
        <v>348840</v>
      </c>
      <c r="R252" s="349">
        <v>9100</v>
      </c>
      <c r="S252" s="350">
        <v>0</v>
      </c>
      <c r="T252" s="348">
        <f t="shared" si="17"/>
        <v>714</v>
      </c>
      <c r="U252" s="349">
        <f t="shared" si="17"/>
        <v>1272018.1000000001</v>
      </c>
      <c r="V252" s="349">
        <f t="shared" si="15"/>
        <v>4502</v>
      </c>
      <c r="W252" s="350">
        <f t="shared" si="15"/>
        <v>0</v>
      </c>
      <c r="X252" s="348">
        <f t="shared" si="18"/>
        <v>442</v>
      </c>
      <c r="Y252" s="349">
        <f t="shared" si="18"/>
        <v>1475204.8200000003</v>
      </c>
      <c r="Z252" s="349">
        <f t="shared" si="16"/>
        <v>4147</v>
      </c>
      <c r="AA252" s="350">
        <f t="shared" si="16"/>
        <v>0</v>
      </c>
      <c r="AB252" s="328"/>
    </row>
    <row r="253" spans="1:28" x14ac:dyDescent="0.2">
      <c r="A253" s="335" t="s">
        <v>746</v>
      </c>
      <c r="B253" s="336" t="s">
        <v>747</v>
      </c>
      <c r="C253" s="336" t="s">
        <v>748</v>
      </c>
      <c r="D253" s="330">
        <v>4171</v>
      </c>
      <c r="E253" s="331">
        <v>9844285</v>
      </c>
      <c r="F253" s="331">
        <v>460663.62000000005</v>
      </c>
      <c r="G253" s="332">
        <v>0</v>
      </c>
      <c r="H253" s="330">
        <v>4663</v>
      </c>
      <c r="I253" s="331">
        <v>11771330.390000001</v>
      </c>
      <c r="J253" s="331">
        <v>11157170.390000001</v>
      </c>
      <c r="K253" s="331">
        <v>614160</v>
      </c>
      <c r="L253" s="331">
        <v>388961.68000000005</v>
      </c>
      <c r="M253" s="332">
        <v>0</v>
      </c>
      <c r="N253" s="348">
        <v>5372</v>
      </c>
      <c r="O253" s="349">
        <v>12611430.839999998</v>
      </c>
      <c r="P253" s="349">
        <v>11706390.839999998</v>
      </c>
      <c r="Q253" s="349">
        <v>905040</v>
      </c>
      <c r="R253" s="349">
        <v>827670.46</v>
      </c>
      <c r="S253" s="350">
        <v>0</v>
      </c>
      <c r="T253" s="348">
        <f t="shared" si="17"/>
        <v>1201</v>
      </c>
      <c r="U253" s="349">
        <f t="shared" si="17"/>
        <v>2767145.839999998</v>
      </c>
      <c r="V253" s="349">
        <f t="shared" si="15"/>
        <v>367006.83999999991</v>
      </c>
      <c r="W253" s="350">
        <f t="shared" si="15"/>
        <v>0</v>
      </c>
      <c r="X253" s="348">
        <f t="shared" si="18"/>
        <v>709</v>
      </c>
      <c r="Y253" s="349">
        <f t="shared" si="18"/>
        <v>840100.44999999739</v>
      </c>
      <c r="Z253" s="349">
        <f t="shared" si="16"/>
        <v>438708.77999999991</v>
      </c>
      <c r="AA253" s="350">
        <f t="shared" si="16"/>
        <v>0</v>
      </c>
      <c r="AB253" s="328"/>
    </row>
    <row r="254" spans="1:28" x14ac:dyDescent="0.2">
      <c r="A254" s="335" t="s">
        <v>746</v>
      </c>
      <c r="B254" s="336" t="s">
        <v>749</v>
      </c>
      <c r="C254" s="336" t="s">
        <v>750</v>
      </c>
      <c r="D254" s="330">
        <v>3118</v>
      </c>
      <c r="E254" s="331">
        <v>6162648.5999999996</v>
      </c>
      <c r="F254" s="331">
        <v>101937.34</v>
      </c>
      <c r="G254" s="332">
        <v>3444895.3400000012</v>
      </c>
      <c r="H254" s="330">
        <v>3860</v>
      </c>
      <c r="I254" s="331">
        <v>6447997.2799999993</v>
      </c>
      <c r="J254" s="331">
        <v>5917477.2799999993</v>
      </c>
      <c r="K254" s="331">
        <v>530520</v>
      </c>
      <c r="L254" s="331">
        <v>32902</v>
      </c>
      <c r="M254" s="332">
        <v>4162425.2299999995</v>
      </c>
      <c r="N254" s="348">
        <v>3811</v>
      </c>
      <c r="O254" s="349">
        <v>7604029.9799999995</v>
      </c>
      <c r="P254" s="349">
        <v>6833749.9799999995</v>
      </c>
      <c r="Q254" s="349">
        <v>770280</v>
      </c>
      <c r="R254" s="349">
        <v>137590</v>
      </c>
      <c r="S254" s="350">
        <v>4703985.75</v>
      </c>
      <c r="T254" s="348">
        <f t="shared" si="17"/>
        <v>693</v>
      </c>
      <c r="U254" s="349">
        <f t="shared" si="17"/>
        <v>1441381.38</v>
      </c>
      <c r="V254" s="349">
        <f t="shared" si="15"/>
        <v>35652.660000000003</v>
      </c>
      <c r="W254" s="350">
        <f t="shared" si="15"/>
        <v>1259090.4099999988</v>
      </c>
      <c r="X254" s="348">
        <f t="shared" si="18"/>
        <v>-49</v>
      </c>
      <c r="Y254" s="349">
        <f t="shared" si="18"/>
        <v>1156032.7000000002</v>
      </c>
      <c r="Z254" s="349">
        <f t="shared" si="16"/>
        <v>104688</v>
      </c>
      <c r="AA254" s="350">
        <f t="shared" si="16"/>
        <v>541560.52000000048</v>
      </c>
      <c r="AB254" s="328"/>
    </row>
    <row r="255" spans="1:28" x14ac:dyDescent="0.2">
      <c r="A255" s="335" t="s">
        <v>746</v>
      </c>
      <c r="B255" s="336" t="s">
        <v>751</v>
      </c>
      <c r="C255" s="336" t="s">
        <v>752</v>
      </c>
      <c r="D255" s="330">
        <v>5528</v>
      </c>
      <c r="E255" s="331">
        <v>16541764.299999999</v>
      </c>
      <c r="F255" s="331">
        <v>321209.44999999995</v>
      </c>
      <c r="G255" s="332">
        <v>0</v>
      </c>
      <c r="H255" s="330">
        <v>7089</v>
      </c>
      <c r="I255" s="331">
        <v>18383309.27</v>
      </c>
      <c r="J255" s="331">
        <v>17144549.27</v>
      </c>
      <c r="K255" s="331">
        <v>1238760</v>
      </c>
      <c r="L255" s="331">
        <v>205725.71999999997</v>
      </c>
      <c r="M255" s="332">
        <v>0</v>
      </c>
      <c r="N255" s="348">
        <v>7997</v>
      </c>
      <c r="O255" s="349">
        <v>20564506.940000001</v>
      </c>
      <c r="P255" s="349">
        <v>18721666.940000001</v>
      </c>
      <c r="Q255" s="349">
        <v>1842840</v>
      </c>
      <c r="R255" s="349">
        <v>356325.05</v>
      </c>
      <c r="S255" s="350">
        <v>0</v>
      </c>
      <c r="T255" s="348">
        <f t="shared" si="17"/>
        <v>2469</v>
      </c>
      <c r="U255" s="349">
        <f t="shared" si="17"/>
        <v>4022742.6400000025</v>
      </c>
      <c r="V255" s="349">
        <f t="shared" ref="V255:W316" si="19">R255-F255</f>
        <v>35115.600000000035</v>
      </c>
      <c r="W255" s="350">
        <f t="shared" si="19"/>
        <v>0</v>
      </c>
      <c r="X255" s="348">
        <f t="shared" si="18"/>
        <v>908</v>
      </c>
      <c r="Y255" s="349">
        <f t="shared" si="18"/>
        <v>2181197.6700000018</v>
      </c>
      <c r="Z255" s="349">
        <f t="shared" ref="Z255:AA316" si="20">R255-L255</f>
        <v>150599.33000000002</v>
      </c>
      <c r="AA255" s="350">
        <f t="shared" si="20"/>
        <v>0</v>
      </c>
      <c r="AB255" s="328"/>
    </row>
    <row r="256" spans="1:28" x14ac:dyDescent="0.2">
      <c r="A256" s="335" t="s">
        <v>746</v>
      </c>
      <c r="B256" s="336" t="s">
        <v>753</v>
      </c>
      <c r="C256" s="336" t="s">
        <v>754</v>
      </c>
      <c r="D256" s="330">
        <v>4671</v>
      </c>
      <c r="E256" s="331">
        <v>7691713.2000000002</v>
      </c>
      <c r="F256" s="331">
        <v>787548.63</v>
      </c>
      <c r="G256" s="332">
        <v>7404250.8500000024</v>
      </c>
      <c r="H256" s="330">
        <v>5593</v>
      </c>
      <c r="I256" s="331">
        <v>6598158.79</v>
      </c>
      <c r="J256" s="331">
        <v>6278838.79</v>
      </c>
      <c r="K256" s="331">
        <v>319320</v>
      </c>
      <c r="L256" s="331">
        <v>1431140.72</v>
      </c>
      <c r="M256" s="332">
        <v>8624889.1299999971</v>
      </c>
      <c r="N256" s="348">
        <v>6181</v>
      </c>
      <c r="O256" s="349">
        <v>9423832.6999999993</v>
      </c>
      <c r="P256" s="349">
        <v>8951032.6999999993</v>
      </c>
      <c r="Q256" s="349">
        <v>472800</v>
      </c>
      <c r="R256" s="349">
        <v>1603227.08</v>
      </c>
      <c r="S256" s="350">
        <v>9238915.4199999981</v>
      </c>
      <c r="T256" s="348">
        <f t="shared" ref="T256:U317" si="21">N256-D256</f>
        <v>1510</v>
      </c>
      <c r="U256" s="349">
        <f t="shared" si="21"/>
        <v>1732119.4999999991</v>
      </c>
      <c r="V256" s="349">
        <f t="shared" si="19"/>
        <v>815678.45000000007</v>
      </c>
      <c r="W256" s="350">
        <f t="shared" si="19"/>
        <v>1834664.5699999956</v>
      </c>
      <c r="X256" s="348">
        <f t="shared" si="18"/>
        <v>588</v>
      </c>
      <c r="Y256" s="349">
        <f t="shared" si="18"/>
        <v>2825673.9099999992</v>
      </c>
      <c r="Z256" s="349">
        <f t="shared" si="20"/>
        <v>172086.3600000001</v>
      </c>
      <c r="AA256" s="350">
        <f t="shared" si="20"/>
        <v>614026.29000000097</v>
      </c>
      <c r="AB256" s="328"/>
    </row>
    <row r="257" spans="1:28" x14ac:dyDescent="0.2">
      <c r="A257" s="335" t="s">
        <v>746</v>
      </c>
      <c r="B257" s="336" t="s">
        <v>755</v>
      </c>
      <c r="C257" s="336" t="s">
        <v>756</v>
      </c>
      <c r="D257" s="330">
        <v>609</v>
      </c>
      <c r="E257" s="331">
        <v>4724104.4000000004</v>
      </c>
      <c r="F257" s="331">
        <v>144756</v>
      </c>
      <c r="G257" s="332">
        <v>0</v>
      </c>
      <c r="H257" s="330">
        <v>1005</v>
      </c>
      <c r="I257" s="331">
        <v>4223180.0699999994</v>
      </c>
      <c r="J257" s="331">
        <v>4045700.0699999994</v>
      </c>
      <c r="K257" s="331">
        <v>177480</v>
      </c>
      <c r="L257" s="331">
        <v>136833</v>
      </c>
      <c r="M257" s="332">
        <v>0</v>
      </c>
      <c r="N257" s="348">
        <v>1253</v>
      </c>
      <c r="O257" s="349">
        <v>5683343.2599999998</v>
      </c>
      <c r="P257" s="349">
        <v>5444303.2599999998</v>
      </c>
      <c r="Q257" s="349">
        <v>239040</v>
      </c>
      <c r="R257" s="349">
        <v>252206</v>
      </c>
      <c r="S257" s="350">
        <v>0</v>
      </c>
      <c r="T257" s="348">
        <f t="shared" si="21"/>
        <v>644</v>
      </c>
      <c r="U257" s="349">
        <f t="shared" si="21"/>
        <v>959238.8599999994</v>
      </c>
      <c r="V257" s="349">
        <f t="shared" si="19"/>
        <v>107450</v>
      </c>
      <c r="W257" s="350">
        <f t="shared" si="19"/>
        <v>0</v>
      </c>
      <c r="X257" s="348">
        <f t="shared" si="18"/>
        <v>248</v>
      </c>
      <c r="Y257" s="349">
        <f t="shared" si="18"/>
        <v>1460163.1900000004</v>
      </c>
      <c r="Z257" s="349">
        <f t="shared" si="20"/>
        <v>115373</v>
      </c>
      <c r="AA257" s="350">
        <f t="shared" si="20"/>
        <v>0</v>
      </c>
      <c r="AB257" s="328"/>
    </row>
    <row r="258" spans="1:28" x14ac:dyDescent="0.2">
      <c r="A258" s="335" t="s">
        <v>746</v>
      </c>
      <c r="B258" s="336" t="s">
        <v>757</v>
      </c>
      <c r="C258" s="336" t="s">
        <v>758</v>
      </c>
      <c r="D258" s="330">
        <v>2252</v>
      </c>
      <c r="E258" s="331">
        <v>1949670.6</v>
      </c>
      <c r="F258" s="331">
        <v>0</v>
      </c>
      <c r="G258" s="332">
        <v>0</v>
      </c>
      <c r="H258" s="330">
        <v>2045</v>
      </c>
      <c r="I258" s="331">
        <v>1894568.5699999998</v>
      </c>
      <c r="J258" s="331">
        <v>1665848.5699999998</v>
      </c>
      <c r="K258" s="331">
        <v>228720</v>
      </c>
      <c r="L258" s="331">
        <v>0</v>
      </c>
      <c r="M258" s="332">
        <v>0</v>
      </c>
      <c r="N258" s="348">
        <v>1872</v>
      </c>
      <c r="O258" s="349">
        <v>2275484.7400000002</v>
      </c>
      <c r="P258" s="349">
        <v>1902884.7400000002</v>
      </c>
      <c r="Q258" s="349">
        <v>372600</v>
      </c>
      <c r="R258" s="349">
        <v>0</v>
      </c>
      <c r="S258" s="350">
        <v>0</v>
      </c>
      <c r="T258" s="348">
        <f t="shared" si="21"/>
        <v>-380</v>
      </c>
      <c r="U258" s="349">
        <f t="shared" si="21"/>
        <v>325814.14000000013</v>
      </c>
      <c r="V258" s="349">
        <f t="shared" si="19"/>
        <v>0</v>
      </c>
      <c r="W258" s="350">
        <f t="shared" si="19"/>
        <v>0</v>
      </c>
      <c r="X258" s="348">
        <f t="shared" si="18"/>
        <v>-173</v>
      </c>
      <c r="Y258" s="349">
        <f t="shared" si="18"/>
        <v>380916.17000000039</v>
      </c>
      <c r="Z258" s="349">
        <f t="shared" si="20"/>
        <v>0</v>
      </c>
      <c r="AA258" s="350">
        <f t="shared" si="20"/>
        <v>0</v>
      </c>
      <c r="AB258" s="328"/>
    </row>
    <row r="259" spans="1:28" x14ac:dyDescent="0.2">
      <c r="A259" s="335" t="s">
        <v>746</v>
      </c>
      <c r="B259" s="336" t="s">
        <v>759</v>
      </c>
      <c r="C259" s="336" t="s">
        <v>760</v>
      </c>
      <c r="D259" s="330">
        <v>1044</v>
      </c>
      <c r="E259" s="331">
        <v>1525248.2000000002</v>
      </c>
      <c r="F259" s="331">
        <v>0</v>
      </c>
      <c r="G259" s="332">
        <v>0</v>
      </c>
      <c r="H259" s="330">
        <v>988</v>
      </c>
      <c r="I259" s="331">
        <v>1331134.1299999999</v>
      </c>
      <c r="J259" s="331">
        <v>1168654.1299999999</v>
      </c>
      <c r="K259" s="331">
        <v>162480</v>
      </c>
      <c r="L259" s="331">
        <v>0</v>
      </c>
      <c r="M259" s="332">
        <v>0</v>
      </c>
      <c r="N259" s="348">
        <v>1042</v>
      </c>
      <c r="O259" s="349">
        <v>1634386.7200000002</v>
      </c>
      <c r="P259" s="349">
        <v>1385386.7200000002</v>
      </c>
      <c r="Q259" s="349">
        <v>249000</v>
      </c>
      <c r="R259" s="349">
        <v>0</v>
      </c>
      <c r="S259" s="350">
        <v>0</v>
      </c>
      <c r="T259" s="348">
        <f t="shared" si="21"/>
        <v>-2</v>
      </c>
      <c r="U259" s="349">
        <f t="shared" si="21"/>
        <v>109138.52000000002</v>
      </c>
      <c r="V259" s="349">
        <f t="shared" si="19"/>
        <v>0</v>
      </c>
      <c r="W259" s="350">
        <f t="shared" si="19"/>
        <v>0</v>
      </c>
      <c r="X259" s="348">
        <f t="shared" si="18"/>
        <v>54</v>
      </c>
      <c r="Y259" s="349">
        <f t="shared" si="18"/>
        <v>303252.59000000032</v>
      </c>
      <c r="Z259" s="349">
        <f t="shared" si="20"/>
        <v>0</v>
      </c>
      <c r="AA259" s="350">
        <f t="shared" si="20"/>
        <v>0</v>
      </c>
      <c r="AB259" s="328"/>
    </row>
    <row r="260" spans="1:28" x14ac:dyDescent="0.2">
      <c r="A260" s="335" t="s">
        <v>746</v>
      </c>
      <c r="B260" s="336" t="s">
        <v>761</v>
      </c>
      <c r="C260" s="336" t="s">
        <v>762</v>
      </c>
      <c r="D260" s="330">
        <v>297</v>
      </c>
      <c r="E260" s="331">
        <v>433917</v>
      </c>
      <c r="F260" s="331">
        <v>0</v>
      </c>
      <c r="G260" s="332">
        <v>0</v>
      </c>
      <c r="H260" s="330">
        <v>404</v>
      </c>
      <c r="I260" s="331">
        <v>546565.5</v>
      </c>
      <c r="J260" s="331">
        <v>454165.50000000006</v>
      </c>
      <c r="K260" s="331">
        <v>92400</v>
      </c>
      <c r="L260" s="331">
        <v>0</v>
      </c>
      <c r="M260" s="332">
        <v>0</v>
      </c>
      <c r="N260" s="348">
        <v>387</v>
      </c>
      <c r="O260" s="349">
        <v>500824.4</v>
      </c>
      <c r="P260" s="349">
        <v>386704.4</v>
      </c>
      <c r="Q260" s="349">
        <v>114120</v>
      </c>
      <c r="R260" s="349">
        <v>0</v>
      </c>
      <c r="S260" s="350">
        <v>0</v>
      </c>
      <c r="T260" s="348">
        <f t="shared" si="21"/>
        <v>90</v>
      </c>
      <c r="U260" s="349">
        <f t="shared" si="21"/>
        <v>66907.400000000023</v>
      </c>
      <c r="V260" s="349">
        <f t="shared" si="19"/>
        <v>0</v>
      </c>
      <c r="W260" s="350">
        <f t="shared" si="19"/>
        <v>0</v>
      </c>
      <c r="X260" s="348">
        <f t="shared" si="18"/>
        <v>-17</v>
      </c>
      <c r="Y260" s="349">
        <f t="shared" si="18"/>
        <v>-45741.099999999977</v>
      </c>
      <c r="Z260" s="349">
        <f t="shared" si="20"/>
        <v>0</v>
      </c>
      <c r="AA260" s="350">
        <f t="shared" si="20"/>
        <v>0</v>
      </c>
      <c r="AB260" s="328"/>
    </row>
    <row r="261" spans="1:28" x14ac:dyDescent="0.2">
      <c r="A261" s="335" t="s">
        <v>746</v>
      </c>
      <c r="B261" s="336" t="s">
        <v>763</v>
      </c>
      <c r="C261" s="336" t="s">
        <v>764</v>
      </c>
      <c r="D261" s="330">
        <v>1489</v>
      </c>
      <c r="E261" s="331">
        <v>2626755</v>
      </c>
      <c r="F261" s="331">
        <v>0</v>
      </c>
      <c r="G261" s="332">
        <v>0</v>
      </c>
      <c r="H261" s="330">
        <v>1490</v>
      </c>
      <c r="I261" s="331">
        <v>2945566.5999999996</v>
      </c>
      <c r="J261" s="331">
        <v>2671606.5999999996</v>
      </c>
      <c r="K261" s="331">
        <v>273960</v>
      </c>
      <c r="L261" s="331">
        <v>0</v>
      </c>
      <c r="M261" s="332">
        <v>0</v>
      </c>
      <c r="N261" s="348">
        <v>1904</v>
      </c>
      <c r="O261" s="349">
        <v>2908473.0999999996</v>
      </c>
      <c r="P261" s="349">
        <v>2468193.0999999996</v>
      </c>
      <c r="Q261" s="349">
        <v>440280</v>
      </c>
      <c r="R261" s="349">
        <v>0</v>
      </c>
      <c r="S261" s="350">
        <v>0</v>
      </c>
      <c r="T261" s="348">
        <f t="shared" si="21"/>
        <v>415</v>
      </c>
      <c r="U261" s="349">
        <f t="shared" si="21"/>
        <v>281718.09999999963</v>
      </c>
      <c r="V261" s="349">
        <f t="shared" si="19"/>
        <v>0</v>
      </c>
      <c r="W261" s="350">
        <f t="shared" si="19"/>
        <v>0</v>
      </c>
      <c r="X261" s="348">
        <f t="shared" si="18"/>
        <v>414</v>
      </c>
      <c r="Y261" s="349">
        <f t="shared" si="18"/>
        <v>-37093.5</v>
      </c>
      <c r="Z261" s="349">
        <f t="shared" si="20"/>
        <v>0</v>
      </c>
      <c r="AA261" s="350">
        <f t="shared" si="20"/>
        <v>0</v>
      </c>
      <c r="AB261" s="328"/>
    </row>
    <row r="262" spans="1:28" x14ac:dyDescent="0.2">
      <c r="A262" s="335" t="s">
        <v>746</v>
      </c>
      <c r="B262" s="336" t="s">
        <v>765</v>
      </c>
      <c r="C262" s="336" t="s">
        <v>766</v>
      </c>
      <c r="D262" s="330">
        <v>3203</v>
      </c>
      <c r="E262" s="331">
        <v>8128886</v>
      </c>
      <c r="F262" s="331">
        <v>46172.319999999978</v>
      </c>
      <c r="G262" s="332">
        <v>1550135.9500000002</v>
      </c>
      <c r="H262" s="330">
        <v>3759</v>
      </c>
      <c r="I262" s="331">
        <v>12821162.309999999</v>
      </c>
      <c r="J262" s="331">
        <v>12078676.919999998</v>
      </c>
      <c r="K262" s="331">
        <v>742485.39</v>
      </c>
      <c r="L262" s="331">
        <v>17373</v>
      </c>
      <c r="M262" s="332">
        <v>1610349.5299999993</v>
      </c>
      <c r="N262" s="348">
        <v>4213</v>
      </c>
      <c r="O262" s="349">
        <v>11899972.449999999</v>
      </c>
      <c r="P262" s="349">
        <v>10911102.939999999</v>
      </c>
      <c r="Q262" s="349">
        <v>988869.51</v>
      </c>
      <c r="R262" s="349">
        <v>70597</v>
      </c>
      <c r="S262" s="350">
        <v>1754910.5500000003</v>
      </c>
      <c r="T262" s="348">
        <f t="shared" si="21"/>
        <v>1010</v>
      </c>
      <c r="U262" s="349">
        <f t="shared" si="21"/>
        <v>3771086.4499999993</v>
      </c>
      <c r="V262" s="349">
        <f t="shared" si="19"/>
        <v>24424.680000000022</v>
      </c>
      <c r="W262" s="350">
        <f t="shared" si="19"/>
        <v>204774.60000000009</v>
      </c>
      <c r="X262" s="348">
        <f t="shared" si="18"/>
        <v>454</v>
      </c>
      <c r="Y262" s="349">
        <f t="shared" si="18"/>
        <v>-921189.8599999994</v>
      </c>
      <c r="Z262" s="349">
        <f t="shared" si="20"/>
        <v>53224</v>
      </c>
      <c r="AA262" s="350">
        <f t="shared" si="20"/>
        <v>144561.02000000095</v>
      </c>
      <c r="AB262" s="328"/>
    </row>
    <row r="263" spans="1:28" ht="12.75" customHeight="1" x14ac:dyDescent="0.2">
      <c r="A263" s="335" t="s">
        <v>746</v>
      </c>
      <c r="B263" s="336" t="s">
        <v>767</v>
      </c>
      <c r="C263" s="336" t="s">
        <v>768</v>
      </c>
      <c r="D263" s="330">
        <v>883</v>
      </c>
      <c r="E263" s="331">
        <v>762767</v>
      </c>
      <c r="F263" s="331">
        <v>4729.4699999999993</v>
      </c>
      <c r="G263" s="332">
        <v>0</v>
      </c>
      <c r="H263" s="330">
        <v>1085</v>
      </c>
      <c r="I263" s="331">
        <v>959705.69000000006</v>
      </c>
      <c r="J263" s="331">
        <v>860345.69000000006</v>
      </c>
      <c r="K263" s="331">
        <v>99360</v>
      </c>
      <c r="L263" s="331">
        <v>19510</v>
      </c>
      <c r="M263" s="332">
        <v>0</v>
      </c>
      <c r="N263" s="348">
        <v>1211</v>
      </c>
      <c r="O263" s="349">
        <v>1375268.4</v>
      </c>
      <c r="P263" s="349">
        <v>1223348.3999999999</v>
      </c>
      <c r="Q263" s="349">
        <v>151920</v>
      </c>
      <c r="R263" s="349">
        <v>16799</v>
      </c>
      <c r="S263" s="350">
        <v>0</v>
      </c>
      <c r="T263" s="348">
        <f t="shared" si="21"/>
        <v>328</v>
      </c>
      <c r="U263" s="349">
        <f t="shared" si="21"/>
        <v>612501.39999999991</v>
      </c>
      <c r="V263" s="349">
        <f t="shared" si="19"/>
        <v>12069.53</v>
      </c>
      <c r="W263" s="350">
        <f t="shared" si="19"/>
        <v>0</v>
      </c>
      <c r="X263" s="348">
        <f t="shared" si="18"/>
        <v>126</v>
      </c>
      <c r="Y263" s="349">
        <f t="shared" si="18"/>
        <v>415562.70999999985</v>
      </c>
      <c r="Z263" s="349">
        <f t="shared" si="20"/>
        <v>-2711</v>
      </c>
      <c r="AA263" s="350">
        <f t="shared" si="20"/>
        <v>0</v>
      </c>
      <c r="AB263" s="328"/>
    </row>
    <row r="264" spans="1:28" ht="12.75" customHeight="1" x14ac:dyDescent="0.2">
      <c r="A264" s="335" t="s">
        <v>746</v>
      </c>
      <c r="B264" s="336" t="s">
        <v>769</v>
      </c>
      <c r="C264" s="336" t="s">
        <v>770</v>
      </c>
      <c r="D264" s="330">
        <v>1135</v>
      </c>
      <c r="E264" s="331">
        <v>1475805</v>
      </c>
      <c r="F264" s="331">
        <v>30924.800000000003</v>
      </c>
      <c r="G264" s="332">
        <v>0</v>
      </c>
      <c r="H264" s="330">
        <v>1317</v>
      </c>
      <c r="I264" s="331">
        <v>1886093.1</v>
      </c>
      <c r="J264" s="331">
        <v>1795733.1</v>
      </c>
      <c r="K264" s="331">
        <v>90360</v>
      </c>
      <c r="L264" s="331">
        <v>37770</v>
      </c>
      <c r="M264" s="332">
        <v>0</v>
      </c>
      <c r="N264" s="348">
        <v>1303</v>
      </c>
      <c r="O264" s="349">
        <v>1888327.5000000002</v>
      </c>
      <c r="P264" s="349">
        <v>1744447.5000000002</v>
      </c>
      <c r="Q264" s="349">
        <v>143880</v>
      </c>
      <c r="R264" s="349">
        <v>67043</v>
      </c>
      <c r="S264" s="350">
        <v>0</v>
      </c>
      <c r="T264" s="348">
        <f t="shared" si="21"/>
        <v>168</v>
      </c>
      <c r="U264" s="349">
        <f t="shared" si="21"/>
        <v>412522.50000000023</v>
      </c>
      <c r="V264" s="349">
        <f t="shared" si="19"/>
        <v>36118.199999999997</v>
      </c>
      <c r="W264" s="350">
        <f t="shared" si="19"/>
        <v>0</v>
      </c>
      <c r="X264" s="348">
        <f t="shared" si="18"/>
        <v>-14</v>
      </c>
      <c r="Y264" s="349">
        <f t="shared" si="18"/>
        <v>2234.4000000001397</v>
      </c>
      <c r="Z264" s="349">
        <f t="shared" si="20"/>
        <v>29273</v>
      </c>
      <c r="AA264" s="350">
        <f t="shared" si="20"/>
        <v>0</v>
      </c>
      <c r="AB264" s="328"/>
    </row>
    <row r="265" spans="1:28" ht="12.75" customHeight="1" x14ac:dyDescent="0.2">
      <c r="A265" s="335" t="s">
        <v>746</v>
      </c>
      <c r="B265" s="336" t="s">
        <v>771</v>
      </c>
      <c r="C265" s="336" t="s">
        <v>772</v>
      </c>
      <c r="D265" s="330">
        <v>2696</v>
      </c>
      <c r="E265" s="331">
        <v>2217565.2999999998</v>
      </c>
      <c r="F265" s="331">
        <v>41553.599999999999</v>
      </c>
      <c r="G265" s="332">
        <v>9233.9500000000007</v>
      </c>
      <c r="H265" s="330">
        <v>3365</v>
      </c>
      <c r="I265" s="331">
        <v>3047208.7</v>
      </c>
      <c r="J265" s="331">
        <v>2975328.7</v>
      </c>
      <c r="K265" s="331">
        <v>71880</v>
      </c>
      <c r="L265" s="331">
        <v>24980</v>
      </c>
      <c r="M265" s="332">
        <v>179.07999999999998</v>
      </c>
      <c r="N265" s="348">
        <v>3837</v>
      </c>
      <c r="O265" s="349">
        <v>3186109</v>
      </c>
      <c r="P265" s="349">
        <v>3074149</v>
      </c>
      <c r="Q265" s="349">
        <v>111960</v>
      </c>
      <c r="R265" s="349">
        <v>57708</v>
      </c>
      <c r="S265" s="350">
        <v>2023.9299999999998</v>
      </c>
      <c r="T265" s="348">
        <f t="shared" si="21"/>
        <v>1141</v>
      </c>
      <c r="U265" s="349">
        <f t="shared" si="21"/>
        <v>968543.70000000019</v>
      </c>
      <c r="V265" s="349">
        <f t="shared" si="19"/>
        <v>16154.400000000001</v>
      </c>
      <c r="W265" s="350">
        <f t="shared" si="19"/>
        <v>-7210.02</v>
      </c>
      <c r="X265" s="348">
        <f t="shared" si="18"/>
        <v>472</v>
      </c>
      <c r="Y265" s="349">
        <f t="shared" si="18"/>
        <v>138900.29999999981</v>
      </c>
      <c r="Z265" s="349">
        <f t="shared" si="20"/>
        <v>32728</v>
      </c>
      <c r="AA265" s="350">
        <f t="shared" si="20"/>
        <v>1844.85</v>
      </c>
      <c r="AB265" s="328"/>
    </row>
    <row r="266" spans="1:28" ht="12.75" customHeight="1" x14ac:dyDescent="0.2">
      <c r="A266" s="335" t="s">
        <v>746</v>
      </c>
      <c r="B266" s="336" t="s">
        <v>773</v>
      </c>
      <c r="C266" s="336" t="s">
        <v>774</v>
      </c>
      <c r="D266" s="330">
        <v>7128</v>
      </c>
      <c r="E266" s="331">
        <v>13537789</v>
      </c>
      <c r="F266" s="331">
        <v>422400.03</v>
      </c>
      <c r="G266" s="332">
        <v>7010800.1700000018</v>
      </c>
      <c r="H266" s="330">
        <v>8688</v>
      </c>
      <c r="I266" s="331">
        <v>19655973.879999995</v>
      </c>
      <c r="J266" s="331">
        <v>18944853.879999995</v>
      </c>
      <c r="K266" s="331">
        <v>711120</v>
      </c>
      <c r="L266" s="331">
        <v>322009.64</v>
      </c>
      <c r="M266" s="332">
        <v>8742687.2300000004</v>
      </c>
      <c r="N266" s="348">
        <v>9694</v>
      </c>
      <c r="O266" s="349">
        <v>19537105.459999997</v>
      </c>
      <c r="P266" s="349">
        <v>18478105.459999997</v>
      </c>
      <c r="Q266" s="349">
        <v>1059000</v>
      </c>
      <c r="R266" s="349">
        <v>633341.86</v>
      </c>
      <c r="S266" s="350">
        <v>8408678.1800000072</v>
      </c>
      <c r="T266" s="348">
        <f t="shared" si="21"/>
        <v>2566</v>
      </c>
      <c r="U266" s="349">
        <f t="shared" si="21"/>
        <v>5999316.4599999972</v>
      </c>
      <c r="V266" s="349">
        <f t="shared" si="19"/>
        <v>210941.82999999996</v>
      </c>
      <c r="W266" s="350">
        <f t="shared" si="19"/>
        <v>1397878.0100000054</v>
      </c>
      <c r="X266" s="348">
        <f t="shared" si="18"/>
        <v>1006</v>
      </c>
      <c r="Y266" s="349">
        <f t="shared" si="18"/>
        <v>-118868.41999999806</v>
      </c>
      <c r="Z266" s="349">
        <f t="shared" si="20"/>
        <v>311332.21999999997</v>
      </c>
      <c r="AA266" s="350">
        <f t="shared" si="20"/>
        <v>-334009.04999999329</v>
      </c>
      <c r="AB266" s="328"/>
    </row>
    <row r="267" spans="1:28" ht="12.75" customHeight="1" x14ac:dyDescent="0.2">
      <c r="A267" s="335" t="s">
        <v>746</v>
      </c>
      <c r="B267" s="336" t="s">
        <v>775</v>
      </c>
      <c r="C267" s="336" t="s">
        <v>776</v>
      </c>
      <c r="D267" s="330">
        <v>772</v>
      </c>
      <c r="E267" s="331">
        <v>859775.9</v>
      </c>
      <c r="F267" s="331">
        <v>30362.400000000001</v>
      </c>
      <c r="G267" s="332">
        <v>0</v>
      </c>
      <c r="H267" s="330">
        <v>843</v>
      </c>
      <c r="I267" s="331">
        <v>890065.15</v>
      </c>
      <c r="J267" s="331">
        <v>838465.15</v>
      </c>
      <c r="K267" s="331">
        <v>51600</v>
      </c>
      <c r="L267" s="331">
        <v>32115</v>
      </c>
      <c r="M267" s="332">
        <v>0</v>
      </c>
      <c r="N267" s="348">
        <v>1116</v>
      </c>
      <c r="O267" s="349">
        <v>1251715.4000000001</v>
      </c>
      <c r="P267" s="349">
        <v>1171435.4000000001</v>
      </c>
      <c r="Q267" s="349">
        <v>80280</v>
      </c>
      <c r="R267" s="349">
        <v>75305</v>
      </c>
      <c r="S267" s="350">
        <v>0</v>
      </c>
      <c r="T267" s="348">
        <f t="shared" si="21"/>
        <v>344</v>
      </c>
      <c r="U267" s="349">
        <f t="shared" si="21"/>
        <v>391939.50000000012</v>
      </c>
      <c r="V267" s="349">
        <f t="shared" si="19"/>
        <v>44942.6</v>
      </c>
      <c r="W267" s="350">
        <f t="shared" si="19"/>
        <v>0</v>
      </c>
      <c r="X267" s="348">
        <f t="shared" si="18"/>
        <v>273</v>
      </c>
      <c r="Y267" s="349">
        <f t="shared" si="18"/>
        <v>361650.25000000012</v>
      </c>
      <c r="Z267" s="349">
        <f t="shared" si="20"/>
        <v>43190</v>
      </c>
      <c r="AA267" s="350">
        <f t="shared" si="20"/>
        <v>0</v>
      </c>
      <c r="AB267" s="328"/>
    </row>
    <row r="268" spans="1:28" ht="12.75" customHeight="1" x14ac:dyDescent="0.2">
      <c r="A268" s="335" t="s">
        <v>746</v>
      </c>
      <c r="B268" s="336" t="s">
        <v>777</v>
      </c>
      <c r="C268" s="336" t="s">
        <v>778</v>
      </c>
      <c r="D268" s="330">
        <v>113</v>
      </c>
      <c r="E268" s="331">
        <v>264708.5</v>
      </c>
      <c r="F268" s="331">
        <v>163080</v>
      </c>
      <c r="G268" s="332">
        <v>0</v>
      </c>
      <c r="H268" s="330">
        <v>112</v>
      </c>
      <c r="I268" s="331">
        <v>243746.15999999997</v>
      </c>
      <c r="J268" s="331">
        <v>220706.15999999997</v>
      </c>
      <c r="K268" s="331">
        <v>23040</v>
      </c>
      <c r="L268" s="331">
        <v>36180</v>
      </c>
      <c r="M268" s="332">
        <v>0</v>
      </c>
      <c r="N268" s="348">
        <v>114</v>
      </c>
      <c r="O268" s="349">
        <v>290458.8</v>
      </c>
      <c r="P268" s="349">
        <v>255418.8</v>
      </c>
      <c r="Q268" s="349">
        <v>35040</v>
      </c>
      <c r="R268" s="349">
        <v>184860</v>
      </c>
      <c r="S268" s="350">
        <v>0</v>
      </c>
      <c r="T268" s="348">
        <f t="shared" si="21"/>
        <v>1</v>
      </c>
      <c r="U268" s="349">
        <f t="shared" si="21"/>
        <v>25750.299999999988</v>
      </c>
      <c r="V268" s="349">
        <f t="shared" si="19"/>
        <v>21780</v>
      </c>
      <c r="W268" s="350">
        <f t="shared" si="19"/>
        <v>0</v>
      </c>
      <c r="X268" s="348">
        <f t="shared" si="18"/>
        <v>2</v>
      </c>
      <c r="Y268" s="349">
        <f t="shared" si="18"/>
        <v>46712.640000000014</v>
      </c>
      <c r="Z268" s="349">
        <f t="shared" si="20"/>
        <v>148680</v>
      </c>
      <c r="AA268" s="350">
        <f t="shared" si="20"/>
        <v>0</v>
      </c>
      <c r="AB268" s="328"/>
    </row>
    <row r="269" spans="1:28" x14ac:dyDescent="0.2">
      <c r="A269" s="335" t="s">
        <v>746</v>
      </c>
      <c r="B269" s="336" t="s">
        <v>779</v>
      </c>
      <c r="C269" s="336" t="s">
        <v>780</v>
      </c>
      <c r="D269" s="330">
        <v>3002</v>
      </c>
      <c r="E269" s="331">
        <v>2278123.4</v>
      </c>
      <c r="F269" s="331">
        <v>180412.94</v>
      </c>
      <c r="G269" s="332">
        <v>7707185.629999999</v>
      </c>
      <c r="H269" s="330">
        <v>2661</v>
      </c>
      <c r="I269" s="331">
        <v>1943245.3599999999</v>
      </c>
      <c r="J269" s="331">
        <v>1811605.3599999999</v>
      </c>
      <c r="K269" s="331">
        <v>131640</v>
      </c>
      <c r="L269" s="331">
        <v>106498</v>
      </c>
      <c r="M269" s="332">
        <v>8761239.7499999963</v>
      </c>
      <c r="N269" s="348">
        <v>2891</v>
      </c>
      <c r="O269" s="349">
        <v>2470458.1999999997</v>
      </c>
      <c r="P269" s="349">
        <v>2279058.1999999997</v>
      </c>
      <c r="Q269" s="349">
        <v>191400</v>
      </c>
      <c r="R269" s="349">
        <v>233859</v>
      </c>
      <c r="S269" s="350">
        <v>8139236.1300000018</v>
      </c>
      <c r="T269" s="348">
        <f t="shared" si="21"/>
        <v>-111</v>
      </c>
      <c r="U269" s="349">
        <f t="shared" si="21"/>
        <v>192334.79999999981</v>
      </c>
      <c r="V269" s="349">
        <f t="shared" si="19"/>
        <v>53446.06</v>
      </c>
      <c r="W269" s="350">
        <f t="shared" si="19"/>
        <v>432050.50000000279</v>
      </c>
      <c r="X269" s="348">
        <f t="shared" si="18"/>
        <v>230</v>
      </c>
      <c r="Y269" s="349">
        <f t="shared" si="18"/>
        <v>527212.83999999985</v>
      </c>
      <c r="Z269" s="349">
        <f t="shared" si="20"/>
        <v>127361</v>
      </c>
      <c r="AA269" s="350">
        <f t="shared" si="20"/>
        <v>-622003.61999999452</v>
      </c>
      <c r="AB269" s="328"/>
    </row>
    <row r="270" spans="1:28" ht="12.75" customHeight="1" x14ac:dyDescent="0.2">
      <c r="A270" s="335" t="s">
        <v>746</v>
      </c>
      <c r="B270" s="336" t="s">
        <v>781</v>
      </c>
      <c r="C270" s="336" t="s">
        <v>782</v>
      </c>
      <c r="D270" s="330">
        <v>1882</v>
      </c>
      <c r="E270" s="331">
        <v>6363902.4000000004</v>
      </c>
      <c r="F270" s="331">
        <v>113862</v>
      </c>
      <c r="G270" s="332">
        <v>0</v>
      </c>
      <c r="H270" s="330">
        <v>1595</v>
      </c>
      <c r="I270" s="331">
        <v>6237704.0899999999</v>
      </c>
      <c r="J270" s="331">
        <v>5823344.0899999999</v>
      </c>
      <c r="K270" s="331">
        <v>414360</v>
      </c>
      <c r="L270" s="331">
        <v>49690</v>
      </c>
      <c r="M270" s="332">
        <v>0</v>
      </c>
      <c r="N270" s="348">
        <v>1605</v>
      </c>
      <c r="O270" s="349">
        <v>7357248.4199999999</v>
      </c>
      <c r="P270" s="349">
        <v>6723888.4199999999</v>
      </c>
      <c r="Q270" s="349">
        <v>633360</v>
      </c>
      <c r="R270" s="349">
        <v>76840</v>
      </c>
      <c r="S270" s="350">
        <v>0</v>
      </c>
      <c r="T270" s="348">
        <f t="shared" si="21"/>
        <v>-277</v>
      </c>
      <c r="U270" s="349">
        <f t="shared" si="21"/>
        <v>993346.01999999955</v>
      </c>
      <c r="V270" s="349">
        <f t="shared" si="19"/>
        <v>-37022</v>
      </c>
      <c r="W270" s="350">
        <f t="shared" si="19"/>
        <v>0</v>
      </c>
      <c r="X270" s="348">
        <f t="shared" si="18"/>
        <v>10</v>
      </c>
      <c r="Y270" s="349">
        <f t="shared" si="18"/>
        <v>1119544.33</v>
      </c>
      <c r="Z270" s="349">
        <f t="shared" si="20"/>
        <v>27150</v>
      </c>
      <c r="AA270" s="350">
        <f t="shared" si="20"/>
        <v>0</v>
      </c>
      <c r="AB270" s="328"/>
    </row>
    <row r="271" spans="1:28" ht="12.75" customHeight="1" x14ac:dyDescent="0.2">
      <c r="A271" s="335" t="s">
        <v>746</v>
      </c>
      <c r="B271" s="336" t="s">
        <v>783</v>
      </c>
      <c r="C271" s="336" t="s">
        <v>784</v>
      </c>
      <c r="D271" s="330">
        <v>148</v>
      </c>
      <c r="E271" s="331">
        <v>263736</v>
      </c>
      <c r="F271" s="331">
        <v>0</v>
      </c>
      <c r="G271" s="332">
        <v>0</v>
      </c>
      <c r="H271" s="330">
        <v>190</v>
      </c>
      <c r="I271" s="331">
        <v>241099.3</v>
      </c>
      <c r="J271" s="331">
        <v>219859.3</v>
      </c>
      <c r="K271" s="331">
        <v>21240</v>
      </c>
      <c r="L271" s="331">
        <v>0</v>
      </c>
      <c r="M271" s="332">
        <v>0</v>
      </c>
      <c r="N271" s="348">
        <v>213</v>
      </c>
      <c r="O271" s="349">
        <v>345314.2</v>
      </c>
      <c r="P271" s="349">
        <v>312314.2</v>
      </c>
      <c r="Q271" s="349">
        <v>33000</v>
      </c>
      <c r="R271" s="349">
        <v>0</v>
      </c>
      <c r="S271" s="350">
        <v>0</v>
      </c>
      <c r="T271" s="348">
        <f t="shared" si="21"/>
        <v>65</v>
      </c>
      <c r="U271" s="349">
        <f t="shared" si="21"/>
        <v>81578.200000000012</v>
      </c>
      <c r="V271" s="349">
        <f t="shared" si="19"/>
        <v>0</v>
      </c>
      <c r="W271" s="350">
        <f t="shared" si="19"/>
        <v>0</v>
      </c>
      <c r="X271" s="348">
        <f t="shared" si="18"/>
        <v>23</v>
      </c>
      <c r="Y271" s="349">
        <f t="shared" si="18"/>
        <v>104214.90000000002</v>
      </c>
      <c r="Z271" s="349">
        <f t="shared" si="20"/>
        <v>0</v>
      </c>
      <c r="AA271" s="350">
        <f t="shared" si="20"/>
        <v>0</v>
      </c>
      <c r="AB271" s="328"/>
    </row>
    <row r="272" spans="1:28" ht="12.75" customHeight="1" x14ac:dyDescent="0.2">
      <c r="A272" s="335" t="s">
        <v>746</v>
      </c>
      <c r="B272" s="336" t="s">
        <v>785</v>
      </c>
      <c r="C272" s="336" t="s">
        <v>786</v>
      </c>
      <c r="D272" s="330">
        <v>198</v>
      </c>
      <c r="E272" s="331">
        <v>364498</v>
      </c>
      <c r="F272" s="331">
        <v>0</v>
      </c>
      <c r="G272" s="332">
        <v>0</v>
      </c>
      <c r="H272" s="330">
        <v>160</v>
      </c>
      <c r="I272" s="331">
        <v>354688.72</v>
      </c>
      <c r="J272" s="331">
        <v>321568.71999999997</v>
      </c>
      <c r="K272" s="331">
        <v>33120</v>
      </c>
      <c r="L272" s="331">
        <v>0</v>
      </c>
      <c r="M272" s="332">
        <v>0</v>
      </c>
      <c r="N272" s="348">
        <v>196</v>
      </c>
      <c r="O272" s="349">
        <v>379980</v>
      </c>
      <c r="P272" s="349">
        <v>329940</v>
      </c>
      <c r="Q272" s="349">
        <v>50040</v>
      </c>
      <c r="R272" s="349">
        <v>0</v>
      </c>
      <c r="S272" s="350">
        <v>0</v>
      </c>
      <c r="T272" s="348">
        <f t="shared" si="21"/>
        <v>-2</v>
      </c>
      <c r="U272" s="349">
        <f t="shared" si="21"/>
        <v>15482</v>
      </c>
      <c r="V272" s="349">
        <f t="shared" si="19"/>
        <v>0</v>
      </c>
      <c r="W272" s="350">
        <f t="shared" si="19"/>
        <v>0</v>
      </c>
      <c r="X272" s="348">
        <f t="shared" si="18"/>
        <v>36</v>
      </c>
      <c r="Y272" s="349">
        <f t="shared" si="18"/>
        <v>25291.280000000028</v>
      </c>
      <c r="Z272" s="349">
        <f t="shared" si="20"/>
        <v>0</v>
      </c>
      <c r="AA272" s="350">
        <f t="shared" si="20"/>
        <v>0</v>
      </c>
      <c r="AB272" s="328"/>
    </row>
    <row r="273" spans="1:28" ht="12.75" customHeight="1" x14ac:dyDescent="0.2">
      <c r="A273" s="335" t="s">
        <v>746</v>
      </c>
      <c r="B273" s="336" t="s">
        <v>787</v>
      </c>
      <c r="C273" s="336" t="s">
        <v>788</v>
      </c>
      <c r="D273" s="330">
        <v>6735</v>
      </c>
      <c r="E273" s="331">
        <v>11259421</v>
      </c>
      <c r="F273" s="331">
        <v>194015.59999999998</v>
      </c>
      <c r="G273" s="332">
        <v>5898650.9200000018</v>
      </c>
      <c r="H273" s="330">
        <v>8340</v>
      </c>
      <c r="I273" s="331">
        <v>16699366.32</v>
      </c>
      <c r="J273" s="331">
        <v>16392166.32</v>
      </c>
      <c r="K273" s="331">
        <v>307200</v>
      </c>
      <c r="L273" s="331">
        <v>164194</v>
      </c>
      <c r="M273" s="332">
        <v>6549192.54</v>
      </c>
      <c r="N273" s="348">
        <v>9992</v>
      </c>
      <c r="O273" s="349">
        <v>15590323.319999997</v>
      </c>
      <c r="P273" s="349">
        <v>15140083.319999997</v>
      </c>
      <c r="Q273" s="349">
        <v>450240</v>
      </c>
      <c r="R273" s="349">
        <v>356741</v>
      </c>
      <c r="S273" s="350">
        <v>5732446.0600000005</v>
      </c>
      <c r="T273" s="348">
        <f t="shared" si="21"/>
        <v>3257</v>
      </c>
      <c r="U273" s="349">
        <f t="shared" si="21"/>
        <v>4330902.3199999966</v>
      </c>
      <c r="V273" s="349">
        <f t="shared" si="19"/>
        <v>162725.40000000002</v>
      </c>
      <c r="W273" s="350">
        <f t="shared" si="19"/>
        <v>-166204.86000000127</v>
      </c>
      <c r="X273" s="348">
        <f t="shared" si="18"/>
        <v>1652</v>
      </c>
      <c r="Y273" s="349">
        <f t="shared" si="18"/>
        <v>-1109043.0000000037</v>
      </c>
      <c r="Z273" s="349">
        <f t="shared" si="20"/>
        <v>192547</v>
      </c>
      <c r="AA273" s="350">
        <f t="shared" si="20"/>
        <v>-816746.47999999952</v>
      </c>
      <c r="AB273" s="328"/>
    </row>
    <row r="274" spans="1:28" ht="12.75" customHeight="1" x14ac:dyDescent="0.2">
      <c r="A274" s="335" t="s">
        <v>746</v>
      </c>
      <c r="B274" s="336" t="s">
        <v>789</v>
      </c>
      <c r="C274" s="336" t="s">
        <v>790</v>
      </c>
      <c r="D274" s="330">
        <v>4064</v>
      </c>
      <c r="E274" s="331">
        <v>10346790.800000001</v>
      </c>
      <c r="F274" s="331">
        <v>304583</v>
      </c>
      <c r="G274" s="332">
        <v>6762437.7799999984</v>
      </c>
      <c r="H274" s="330">
        <v>4605</v>
      </c>
      <c r="I274" s="331">
        <v>12547247.880000003</v>
      </c>
      <c r="J274" s="331">
        <v>12310847.880000003</v>
      </c>
      <c r="K274" s="331">
        <v>236400</v>
      </c>
      <c r="L274" s="331">
        <v>113701</v>
      </c>
      <c r="M274" s="332">
        <v>6601075.1400000025</v>
      </c>
      <c r="N274" s="348">
        <v>3910</v>
      </c>
      <c r="O274" s="349">
        <v>9021034</v>
      </c>
      <c r="P274" s="349">
        <v>8676994</v>
      </c>
      <c r="Q274" s="349">
        <v>344040</v>
      </c>
      <c r="R274" s="349">
        <v>219653</v>
      </c>
      <c r="S274" s="350">
        <v>6199945.660000002</v>
      </c>
      <c r="T274" s="348">
        <f t="shared" si="21"/>
        <v>-154</v>
      </c>
      <c r="U274" s="349">
        <f t="shared" si="21"/>
        <v>-1325756.8000000007</v>
      </c>
      <c r="V274" s="349">
        <f t="shared" si="19"/>
        <v>-84930</v>
      </c>
      <c r="W274" s="350">
        <f t="shared" si="19"/>
        <v>-562492.11999999639</v>
      </c>
      <c r="X274" s="348">
        <f t="shared" si="18"/>
        <v>-695</v>
      </c>
      <c r="Y274" s="349">
        <f t="shared" si="18"/>
        <v>-3526213.8800000027</v>
      </c>
      <c r="Z274" s="349">
        <f t="shared" si="20"/>
        <v>105952</v>
      </c>
      <c r="AA274" s="350">
        <f t="shared" si="20"/>
        <v>-401129.48000000045</v>
      </c>
      <c r="AB274" s="328"/>
    </row>
    <row r="275" spans="1:28" ht="12.75" customHeight="1" x14ac:dyDescent="0.2">
      <c r="A275" s="335" t="s">
        <v>746</v>
      </c>
      <c r="B275" s="336" t="s">
        <v>791</v>
      </c>
      <c r="C275" s="336" t="s">
        <v>792</v>
      </c>
      <c r="D275" s="330">
        <v>2374</v>
      </c>
      <c r="E275" s="331">
        <v>1854167.8</v>
      </c>
      <c r="F275" s="331">
        <v>415</v>
      </c>
      <c r="G275" s="332">
        <v>5858491.8600000013</v>
      </c>
      <c r="H275" s="330">
        <v>2544</v>
      </c>
      <c r="I275" s="331">
        <v>2445963.6800000002</v>
      </c>
      <c r="J275" s="331">
        <v>2318883.6800000002</v>
      </c>
      <c r="K275" s="331">
        <v>127080</v>
      </c>
      <c r="L275" s="331">
        <v>732</v>
      </c>
      <c r="M275" s="332">
        <v>7191942.0600000005</v>
      </c>
      <c r="N275" s="348">
        <v>2681</v>
      </c>
      <c r="O275" s="349">
        <v>2506999.08</v>
      </c>
      <c r="P275" s="349">
        <v>2314879.08</v>
      </c>
      <c r="Q275" s="349">
        <v>192120</v>
      </c>
      <c r="R275" s="349">
        <v>732</v>
      </c>
      <c r="S275" s="350">
        <v>7253675.6600000001</v>
      </c>
      <c r="T275" s="348">
        <f t="shared" si="21"/>
        <v>307</v>
      </c>
      <c r="U275" s="349">
        <f t="shared" si="21"/>
        <v>652831.28</v>
      </c>
      <c r="V275" s="349">
        <f t="shared" si="19"/>
        <v>317</v>
      </c>
      <c r="W275" s="350">
        <f t="shared" si="19"/>
        <v>1395183.7999999989</v>
      </c>
      <c r="X275" s="348">
        <f t="shared" si="18"/>
        <v>137</v>
      </c>
      <c r="Y275" s="349">
        <f t="shared" si="18"/>
        <v>61035.399999999907</v>
      </c>
      <c r="Z275" s="349">
        <f t="shared" si="20"/>
        <v>0</v>
      </c>
      <c r="AA275" s="350">
        <f t="shared" si="20"/>
        <v>61733.599999999627</v>
      </c>
      <c r="AB275" s="328"/>
    </row>
    <row r="276" spans="1:28" x14ac:dyDescent="0.2">
      <c r="A276" s="335" t="s">
        <v>746</v>
      </c>
      <c r="B276" s="336" t="s">
        <v>793</v>
      </c>
      <c r="C276" s="336" t="s">
        <v>794</v>
      </c>
      <c r="D276" s="330"/>
      <c r="E276" s="331"/>
      <c r="F276" s="331"/>
      <c r="G276" s="332"/>
      <c r="H276" s="330">
        <v>0</v>
      </c>
      <c r="I276" s="331">
        <v>0</v>
      </c>
      <c r="J276" s="331">
        <v>0</v>
      </c>
      <c r="K276" s="331">
        <v>0</v>
      </c>
      <c r="L276" s="331">
        <v>0</v>
      </c>
      <c r="M276" s="332">
        <v>0</v>
      </c>
      <c r="N276" s="348">
        <v>10</v>
      </c>
      <c r="O276" s="349">
        <v>14955.6</v>
      </c>
      <c r="P276" s="349">
        <v>14955.6</v>
      </c>
      <c r="Q276" s="349">
        <v>0</v>
      </c>
      <c r="R276" s="349">
        <v>0</v>
      </c>
      <c r="S276" s="350">
        <v>0</v>
      </c>
      <c r="T276" s="348">
        <f t="shared" si="21"/>
        <v>10</v>
      </c>
      <c r="U276" s="349">
        <f t="shared" si="21"/>
        <v>14955.6</v>
      </c>
      <c r="V276" s="349">
        <f t="shared" si="19"/>
        <v>0</v>
      </c>
      <c r="W276" s="350">
        <f t="shared" si="19"/>
        <v>0</v>
      </c>
      <c r="X276" s="348">
        <f t="shared" si="18"/>
        <v>10</v>
      </c>
      <c r="Y276" s="349">
        <f t="shared" si="18"/>
        <v>14955.6</v>
      </c>
      <c r="Z276" s="349">
        <f t="shared" si="20"/>
        <v>0</v>
      </c>
      <c r="AA276" s="350">
        <f t="shared" si="20"/>
        <v>0</v>
      </c>
      <c r="AB276" s="328"/>
    </row>
    <row r="277" spans="1:28" x14ac:dyDescent="0.2">
      <c r="A277" s="335" t="s">
        <v>746</v>
      </c>
      <c r="B277" s="336" t="s">
        <v>795</v>
      </c>
      <c r="C277" s="336" t="s">
        <v>796</v>
      </c>
      <c r="D277" s="330">
        <v>762</v>
      </c>
      <c r="E277" s="331">
        <v>670282.80000000005</v>
      </c>
      <c r="F277" s="331">
        <v>0</v>
      </c>
      <c r="G277" s="332">
        <v>0</v>
      </c>
      <c r="H277" s="330">
        <v>455</v>
      </c>
      <c r="I277" s="331">
        <v>821720.29999999993</v>
      </c>
      <c r="J277" s="331">
        <v>771800.29999999993</v>
      </c>
      <c r="K277" s="331">
        <v>49920</v>
      </c>
      <c r="L277" s="331">
        <v>0</v>
      </c>
      <c r="M277" s="332">
        <v>0</v>
      </c>
      <c r="N277" s="348">
        <v>518</v>
      </c>
      <c r="O277" s="349">
        <v>951837.06</v>
      </c>
      <c r="P277" s="349">
        <v>871797.06</v>
      </c>
      <c r="Q277" s="349">
        <v>80040</v>
      </c>
      <c r="R277" s="349">
        <v>0</v>
      </c>
      <c r="S277" s="350">
        <v>0</v>
      </c>
      <c r="T277" s="348">
        <f t="shared" si="21"/>
        <v>-244</v>
      </c>
      <c r="U277" s="349">
        <f t="shared" si="21"/>
        <v>281554.26</v>
      </c>
      <c r="V277" s="349">
        <f t="shared" si="19"/>
        <v>0</v>
      </c>
      <c r="W277" s="350">
        <f t="shared" si="19"/>
        <v>0</v>
      </c>
      <c r="X277" s="348">
        <f t="shared" ref="X277:Y318" si="22">N277-H277</f>
        <v>63</v>
      </c>
      <c r="Y277" s="349">
        <f t="shared" si="22"/>
        <v>130116.76000000013</v>
      </c>
      <c r="Z277" s="349">
        <f t="shared" si="20"/>
        <v>0</v>
      </c>
      <c r="AA277" s="350">
        <f t="shared" si="20"/>
        <v>0</v>
      </c>
      <c r="AB277" s="328"/>
    </row>
    <row r="278" spans="1:28" x14ac:dyDescent="0.2">
      <c r="A278" s="335" t="s">
        <v>746</v>
      </c>
      <c r="B278" s="336" t="s">
        <v>797</v>
      </c>
      <c r="C278" s="336" t="s">
        <v>798</v>
      </c>
      <c r="D278" s="330">
        <v>2864</v>
      </c>
      <c r="E278" s="331">
        <v>3291541.4</v>
      </c>
      <c r="F278" s="331">
        <v>0</v>
      </c>
      <c r="G278" s="332">
        <v>0</v>
      </c>
      <c r="H278" s="330">
        <v>2634</v>
      </c>
      <c r="I278" s="331">
        <v>2920607.67</v>
      </c>
      <c r="J278" s="331">
        <v>2615927.67</v>
      </c>
      <c r="K278" s="331">
        <v>304680</v>
      </c>
      <c r="L278" s="331">
        <v>0</v>
      </c>
      <c r="M278" s="332">
        <v>0</v>
      </c>
      <c r="N278" s="348">
        <v>2993</v>
      </c>
      <c r="O278" s="349">
        <v>4011004.04</v>
      </c>
      <c r="P278" s="349">
        <v>3598684.04</v>
      </c>
      <c r="Q278" s="349">
        <v>412320</v>
      </c>
      <c r="R278" s="349">
        <v>0</v>
      </c>
      <c r="S278" s="350">
        <v>0</v>
      </c>
      <c r="T278" s="348">
        <f t="shared" si="21"/>
        <v>129</v>
      </c>
      <c r="U278" s="349">
        <f t="shared" si="21"/>
        <v>719462.64000000013</v>
      </c>
      <c r="V278" s="349">
        <f t="shared" si="19"/>
        <v>0</v>
      </c>
      <c r="W278" s="350">
        <f t="shared" si="19"/>
        <v>0</v>
      </c>
      <c r="X278" s="348">
        <f t="shared" si="22"/>
        <v>359</v>
      </c>
      <c r="Y278" s="349">
        <f t="shared" si="22"/>
        <v>1090396.3700000001</v>
      </c>
      <c r="Z278" s="349">
        <f t="shared" si="20"/>
        <v>0</v>
      </c>
      <c r="AA278" s="350">
        <f t="shared" si="20"/>
        <v>0</v>
      </c>
      <c r="AB278" s="328"/>
    </row>
    <row r="279" spans="1:28" x14ac:dyDescent="0.2">
      <c r="A279" s="335" t="s">
        <v>746</v>
      </c>
      <c r="B279" s="336" t="s">
        <v>799</v>
      </c>
      <c r="C279" s="336" t="s">
        <v>800</v>
      </c>
      <c r="D279" s="330">
        <v>1775</v>
      </c>
      <c r="E279" s="331">
        <v>1530730</v>
      </c>
      <c r="F279" s="331">
        <v>0</v>
      </c>
      <c r="G279" s="332">
        <v>0</v>
      </c>
      <c r="H279" s="330">
        <v>1658</v>
      </c>
      <c r="I279" s="331">
        <v>1396106.92</v>
      </c>
      <c r="J279" s="331">
        <v>1260746.92</v>
      </c>
      <c r="K279" s="331">
        <v>135360</v>
      </c>
      <c r="L279" s="331">
        <v>0</v>
      </c>
      <c r="M279" s="332">
        <v>0</v>
      </c>
      <c r="N279" s="348">
        <v>1819</v>
      </c>
      <c r="O279" s="349">
        <v>1969804.6</v>
      </c>
      <c r="P279" s="349">
        <v>1770364.6</v>
      </c>
      <c r="Q279" s="349">
        <v>199440</v>
      </c>
      <c r="R279" s="349">
        <v>0</v>
      </c>
      <c r="S279" s="350">
        <v>0</v>
      </c>
      <c r="T279" s="348">
        <f t="shared" si="21"/>
        <v>44</v>
      </c>
      <c r="U279" s="349">
        <f t="shared" si="21"/>
        <v>439074.60000000009</v>
      </c>
      <c r="V279" s="349">
        <f t="shared" si="19"/>
        <v>0</v>
      </c>
      <c r="W279" s="350">
        <f t="shared" si="19"/>
        <v>0</v>
      </c>
      <c r="X279" s="348">
        <f t="shared" si="22"/>
        <v>161</v>
      </c>
      <c r="Y279" s="349">
        <f t="shared" si="22"/>
        <v>573697.68000000017</v>
      </c>
      <c r="Z279" s="349">
        <f t="shared" si="20"/>
        <v>0</v>
      </c>
      <c r="AA279" s="350">
        <f t="shared" si="20"/>
        <v>0</v>
      </c>
      <c r="AB279" s="328"/>
    </row>
    <row r="280" spans="1:28" x14ac:dyDescent="0.2">
      <c r="A280" s="335" t="s">
        <v>746</v>
      </c>
      <c r="B280" s="336" t="s">
        <v>801</v>
      </c>
      <c r="C280" s="336" t="s">
        <v>802</v>
      </c>
      <c r="D280" s="330">
        <v>1645</v>
      </c>
      <c r="E280" s="331">
        <v>1321994</v>
      </c>
      <c r="F280" s="331">
        <v>0</v>
      </c>
      <c r="G280" s="332">
        <v>0</v>
      </c>
      <c r="H280" s="330">
        <v>1740</v>
      </c>
      <c r="I280" s="331">
        <v>1320012.3500000001</v>
      </c>
      <c r="J280" s="331">
        <v>1201452.3500000001</v>
      </c>
      <c r="K280" s="331">
        <v>118560</v>
      </c>
      <c r="L280" s="331">
        <v>0</v>
      </c>
      <c r="M280" s="332">
        <v>0</v>
      </c>
      <c r="N280" s="348">
        <v>2042</v>
      </c>
      <c r="O280" s="349">
        <v>1871023.6999999997</v>
      </c>
      <c r="P280" s="349">
        <v>1696543.6999999997</v>
      </c>
      <c r="Q280" s="349">
        <v>174480</v>
      </c>
      <c r="R280" s="349">
        <v>0</v>
      </c>
      <c r="S280" s="350">
        <v>0</v>
      </c>
      <c r="T280" s="348">
        <f t="shared" si="21"/>
        <v>397</v>
      </c>
      <c r="U280" s="349">
        <f t="shared" si="21"/>
        <v>549029.69999999972</v>
      </c>
      <c r="V280" s="349">
        <f t="shared" si="19"/>
        <v>0</v>
      </c>
      <c r="W280" s="350">
        <f t="shared" si="19"/>
        <v>0</v>
      </c>
      <c r="X280" s="348">
        <f t="shared" si="22"/>
        <v>302</v>
      </c>
      <c r="Y280" s="349">
        <f t="shared" si="22"/>
        <v>551011.34999999963</v>
      </c>
      <c r="Z280" s="349">
        <f t="shared" si="20"/>
        <v>0</v>
      </c>
      <c r="AA280" s="350">
        <f t="shared" si="20"/>
        <v>0</v>
      </c>
      <c r="AB280" s="328"/>
    </row>
    <row r="281" spans="1:28" x14ac:dyDescent="0.2">
      <c r="A281" s="335" t="s">
        <v>746</v>
      </c>
      <c r="B281" s="336" t="s">
        <v>803</v>
      </c>
      <c r="C281" s="336" t="s">
        <v>804</v>
      </c>
      <c r="D281" s="330">
        <v>1177</v>
      </c>
      <c r="E281" s="331">
        <v>1062812.8</v>
      </c>
      <c r="F281" s="331">
        <v>0</v>
      </c>
      <c r="G281" s="332">
        <v>0</v>
      </c>
      <c r="H281" s="330">
        <v>1485</v>
      </c>
      <c r="I281" s="331">
        <v>1354769.7599999998</v>
      </c>
      <c r="J281" s="331">
        <v>1208849.7599999998</v>
      </c>
      <c r="K281" s="331">
        <v>145920</v>
      </c>
      <c r="L281" s="331">
        <v>0</v>
      </c>
      <c r="M281" s="332">
        <v>0</v>
      </c>
      <c r="N281" s="348">
        <v>1521</v>
      </c>
      <c r="O281" s="349">
        <v>1441276.38</v>
      </c>
      <c r="P281" s="349">
        <v>1210516.3799999999</v>
      </c>
      <c r="Q281" s="349">
        <v>230760</v>
      </c>
      <c r="R281" s="349">
        <v>0</v>
      </c>
      <c r="S281" s="350">
        <v>0</v>
      </c>
      <c r="T281" s="348">
        <f t="shared" si="21"/>
        <v>344</v>
      </c>
      <c r="U281" s="349">
        <f t="shared" si="21"/>
        <v>378463.57999999984</v>
      </c>
      <c r="V281" s="349">
        <f t="shared" si="19"/>
        <v>0</v>
      </c>
      <c r="W281" s="350">
        <f t="shared" si="19"/>
        <v>0</v>
      </c>
      <c r="X281" s="348">
        <f t="shared" si="22"/>
        <v>36</v>
      </c>
      <c r="Y281" s="349">
        <f t="shared" si="22"/>
        <v>86506.620000000112</v>
      </c>
      <c r="Z281" s="349">
        <f t="shared" si="20"/>
        <v>0</v>
      </c>
      <c r="AA281" s="350">
        <f t="shared" si="20"/>
        <v>0</v>
      </c>
      <c r="AB281" s="328"/>
    </row>
    <row r="282" spans="1:28" x14ac:dyDescent="0.2">
      <c r="A282" s="335" t="s">
        <v>746</v>
      </c>
      <c r="B282" s="336" t="s">
        <v>805</v>
      </c>
      <c r="C282" s="336" t="s">
        <v>806</v>
      </c>
      <c r="D282" s="330">
        <v>306</v>
      </c>
      <c r="E282" s="331">
        <v>563430</v>
      </c>
      <c r="F282" s="331">
        <v>133233.20000000001</v>
      </c>
      <c r="G282" s="332">
        <v>0</v>
      </c>
      <c r="H282" s="330">
        <v>490</v>
      </c>
      <c r="I282" s="331">
        <v>567109.56999999995</v>
      </c>
      <c r="J282" s="331">
        <v>479149.56999999995</v>
      </c>
      <c r="K282" s="331">
        <v>87960</v>
      </c>
      <c r="L282" s="331">
        <v>79904</v>
      </c>
      <c r="M282" s="332">
        <v>0</v>
      </c>
      <c r="N282" s="348">
        <v>588</v>
      </c>
      <c r="O282" s="349">
        <v>905452.2</v>
      </c>
      <c r="P282" s="349">
        <v>769012.2</v>
      </c>
      <c r="Q282" s="349">
        <v>136440</v>
      </c>
      <c r="R282" s="349">
        <v>203727</v>
      </c>
      <c r="S282" s="350">
        <v>0</v>
      </c>
      <c r="T282" s="348">
        <f t="shared" si="21"/>
        <v>282</v>
      </c>
      <c r="U282" s="349">
        <f t="shared" si="21"/>
        <v>342022.19999999995</v>
      </c>
      <c r="V282" s="349">
        <f t="shared" si="19"/>
        <v>70493.799999999988</v>
      </c>
      <c r="W282" s="350">
        <f t="shared" si="19"/>
        <v>0</v>
      </c>
      <c r="X282" s="348">
        <f t="shared" si="22"/>
        <v>98</v>
      </c>
      <c r="Y282" s="349">
        <f t="shared" si="22"/>
        <v>338342.63</v>
      </c>
      <c r="Z282" s="349">
        <f t="shared" si="20"/>
        <v>123823</v>
      </c>
      <c r="AA282" s="350">
        <f t="shared" si="20"/>
        <v>0</v>
      </c>
      <c r="AB282" s="328"/>
    </row>
    <row r="283" spans="1:28" x14ac:dyDescent="0.2">
      <c r="A283" s="335" t="s">
        <v>746</v>
      </c>
      <c r="B283" s="336" t="s">
        <v>807</v>
      </c>
      <c r="C283" s="336" t="s">
        <v>808</v>
      </c>
      <c r="D283" s="330">
        <v>578</v>
      </c>
      <c r="E283" s="331">
        <v>813288.39999999991</v>
      </c>
      <c r="F283" s="331">
        <v>0</v>
      </c>
      <c r="G283" s="332">
        <v>0</v>
      </c>
      <c r="H283" s="330">
        <v>784</v>
      </c>
      <c r="I283" s="331">
        <v>782640.58</v>
      </c>
      <c r="J283" s="331">
        <v>682680.58</v>
      </c>
      <c r="K283" s="331">
        <v>99960</v>
      </c>
      <c r="L283" s="331">
        <v>0</v>
      </c>
      <c r="M283" s="332">
        <v>0</v>
      </c>
      <c r="N283" s="348">
        <v>957</v>
      </c>
      <c r="O283" s="349">
        <v>985430.67999999993</v>
      </c>
      <c r="P283" s="349">
        <v>845990.67999999993</v>
      </c>
      <c r="Q283" s="349">
        <v>139440</v>
      </c>
      <c r="R283" s="349">
        <v>0</v>
      </c>
      <c r="S283" s="350">
        <v>0</v>
      </c>
      <c r="T283" s="348">
        <f t="shared" si="21"/>
        <v>379</v>
      </c>
      <c r="U283" s="349">
        <f t="shared" si="21"/>
        <v>172142.28000000003</v>
      </c>
      <c r="V283" s="349">
        <f t="shared" si="19"/>
        <v>0</v>
      </c>
      <c r="W283" s="350">
        <f t="shared" si="19"/>
        <v>0</v>
      </c>
      <c r="X283" s="348">
        <f t="shared" si="22"/>
        <v>173</v>
      </c>
      <c r="Y283" s="349">
        <f t="shared" si="22"/>
        <v>202790.09999999998</v>
      </c>
      <c r="Z283" s="349">
        <f t="shared" si="20"/>
        <v>0</v>
      </c>
      <c r="AA283" s="350">
        <f t="shared" si="20"/>
        <v>0</v>
      </c>
      <c r="AB283" s="328"/>
    </row>
    <row r="284" spans="1:28" x14ac:dyDescent="0.2">
      <c r="A284" s="335" t="s">
        <v>746</v>
      </c>
      <c r="B284" s="336" t="s">
        <v>809</v>
      </c>
      <c r="C284" s="336" t="s">
        <v>810</v>
      </c>
      <c r="D284" s="330">
        <v>1127</v>
      </c>
      <c r="E284" s="331">
        <v>1625282</v>
      </c>
      <c r="F284" s="331">
        <v>0</v>
      </c>
      <c r="G284" s="332">
        <v>0</v>
      </c>
      <c r="H284" s="330">
        <v>1211</v>
      </c>
      <c r="I284" s="331">
        <v>1922045.4399999995</v>
      </c>
      <c r="J284" s="331">
        <v>1761965.4399999995</v>
      </c>
      <c r="K284" s="331">
        <v>160080</v>
      </c>
      <c r="L284" s="331">
        <v>0</v>
      </c>
      <c r="M284" s="332">
        <v>0</v>
      </c>
      <c r="N284" s="348">
        <v>1305</v>
      </c>
      <c r="O284" s="349">
        <v>2115828.4599999995</v>
      </c>
      <c r="P284" s="349">
        <v>1869108.4599999995</v>
      </c>
      <c r="Q284" s="349">
        <v>246720</v>
      </c>
      <c r="R284" s="349">
        <v>0</v>
      </c>
      <c r="S284" s="350">
        <v>0</v>
      </c>
      <c r="T284" s="348">
        <f t="shared" si="21"/>
        <v>178</v>
      </c>
      <c r="U284" s="349">
        <f t="shared" si="21"/>
        <v>490546.4599999995</v>
      </c>
      <c r="V284" s="349">
        <f t="shared" si="19"/>
        <v>0</v>
      </c>
      <c r="W284" s="350">
        <f t="shared" si="19"/>
        <v>0</v>
      </c>
      <c r="X284" s="348">
        <f t="shared" si="22"/>
        <v>94</v>
      </c>
      <c r="Y284" s="349">
        <f t="shared" si="22"/>
        <v>193783.02000000002</v>
      </c>
      <c r="Z284" s="349">
        <f t="shared" si="20"/>
        <v>0</v>
      </c>
      <c r="AA284" s="350">
        <f t="shared" si="20"/>
        <v>0</v>
      </c>
      <c r="AB284" s="328"/>
    </row>
    <row r="285" spans="1:28" x14ac:dyDescent="0.2">
      <c r="A285" s="335" t="s">
        <v>746</v>
      </c>
      <c r="B285" s="336" t="s">
        <v>811</v>
      </c>
      <c r="C285" s="336" t="s">
        <v>812</v>
      </c>
      <c r="D285" s="330">
        <v>509</v>
      </c>
      <c r="E285" s="331">
        <v>1226825.05</v>
      </c>
      <c r="F285" s="331">
        <v>0</v>
      </c>
      <c r="G285" s="332">
        <v>0</v>
      </c>
      <c r="H285" s="330">
        <v>341</v>
      </c>
      <c r="I285" s="331">
        <v>1054637.81</v>
      </c>
      <c r="J285" s="331">
        <v>928997.81</v>
      </c>
      <c r="K285" s="331">
        <v>125640</v>
      </c>
      <c r="L285" s="331">
        <v>0</v>
      </c>
      <c r="M285" s="332">
        <v>0</v>
      </c>
      <c r="N285" s="348">
        <v>490</v>
      </c>
      <c r="O285" s="349">
        <v>1193419.7</v>
      </c>
      <c r="P285" s="349">
        <v>1005499.7</v>
      </c>
      <c r="Q285" s="349">
        <v>187920</v>
      </c>
      <c r="R285" s="349">
        <v>0</v>
      </c>
      <c r="S285" s="350">
        <v>0</v>
      </c>
      <c r="T285" s="348">
        <f t="shared" si="21"/>
        <v>-19</v>
      </c>
      <c r="U285" s="349">
        <f t="shared" si="21"/>
        <v>-33405.350000000093</v>
      </c>
      <c r="V285" s="349">
        <f t="shared" si="19"/>
        <v>0</v>
      </c>
      <c r="W285" s="350">
        <f t="shared" si="19"/>
        <v>0</v>
      </c>
      <c r="X285" s="348">
        <f t="shared" si="22"/>
        <v>149</v>
      </c>
      <c r="Y285" s="349">
        <f t="shared" si="22"/>
        <v>138781.8899999999</v>
      </c>
      <c r="Z285" s="349">
        <f t="shared" si="20"/>
        <v>0</v>
      </c>
      <c r="AA285" s="350">
        <f t="shared" si="20"/>
        <v>0</v>
      </c>
      <c r="AB285" s="328"/>
    </row>
    <row r="286" spans="1:28" ht="12.75" customHeight="1" x14ac:dyDescent="0.2">
      <c r="A286" s="335" t="s">
        <v>746</v>
      </c>
      <c r="B286" s="336" t="s">
        <v>813</v>
      </c>
      <c r="C286" s="336" t="s">
        <v>814</v>
      </c>
      <c r="D286" s="330">
        <v>567</v>
      </c>
      <c r="E286" s="331">
        <v>738769.8</v>
      </c>
      <c r="F286" s="331">
        <v>0</v>
      </c>
      <c r="G286" s="332">
        <v>0</v>
      </c>
      <c r="H286" s="330">
        <v>529</v>
      </c>
      <c r="I286" s="331">
        <v>838120.78</v>
      </c>
      <c r="J286" s="331">
        <v>752560.78</v>
      </c>
      <c r="K286" s="331">
        <v>85560</v>
      </c>
      <c r="L286" s="331">
        <v>0</v>
      </c>
      <c r="M286" s="332">
        <v>0</v>
      </c>
      <c r="N286" s="348">
        <v>789</v>
      </c>
      <c r="O286" s="349">
        <v>1032983.7</v>
      </c>
      <c r="P286" s="349">
        <v>903983.7</v>
      </c>
      <c r="Q286" s="349">
        <v>129000</v>
      </c>
      <c r="R286" s="349">
        <v>0</v>
      </c>
      <c r="S286" s="350">
        <v>0</v>
      </c>
      <c r="T286" s="348">
        <f t="shared" si="21"/>
        <v>222</v>
      </c>
      <c r="U286" s="349">
        <f t="shared" si="21"/>
        <v>294213.89999999991</v>
      </c>
      <c r="V286" s="349">
        <f t="shared" si="19"/>
        <v>0</v>
      </c>
      <c r="W286" s="350">
        <f t="shared" si="19"/>
        <v>0</v>
      </c>
      <c r="X286" s="348">
        <f t="shared" si="22"/>
        <v>260</v>
      </c>
      <c r="Y286" s="349">
        <f t="shared" si="22"/>
        <v>194862.91999999993</v>
      </c>
      <c r="Z286" s="349">
        <f t="shared" si="20"/>
        <v>0</v>
      </c>
      <c r="AA286" s="350">
        <f t="shared" si="20"/>
        <v>0</v>
      </c>
      <c r="AB286" s="328"/>
    </row>
    <row r="287" spans="1:28" ht="12.75" customHeight="1" x14ac:dyDescent="0.2">
      <c r="A287" s="335" t="s">
        <v>746</v>
      </c>
      <c r="B287" s="336" t="s">
        <v>815</v>
      </c>
      <c r="C287" s="336" t="s">
        <v>816</v>
      </c>
      <c r="D287" s="330">
        <v>94</v>
      </c>
      <c r="E287" s="331">
        <v>156796</v>
      </c>
      <c r="F287" s="331">
        <v>0</v>
      </c>
      <c r="G287" s="332">
        <v>0</v>
      </c>
      <c r="H287" s="330">
        <v>103</v>
      </c>
      <c r="I287" s="331">
        <v>209232</v>
      </c>
      <c r="J287" s="331">
        <v>185232</v>
      </c>
      <c r="K287" s="331">
        <v>24000</v>
      </c>
      <c r="L287" s="331">
        <v>0</v>
      </c>
      <c r="M287" s="332">
        <v>0</v>
      </c>
      <c r="N287" s="348">
        <v>129</v>
      </c>
      <c r="O287" s="349">
        <v>234399.8</v>
      </c>
      <c r="P287" s="349">
        <v>199359.8</v>
      </c>
      <c r="Q287" s="349">
        <v>35040</v>
      </c>
      <c r="R287" s="349">
        <v>0</v>
      </c>
      <c r="S287" s="350">
        <v>0</v>
      </c>
      <c r="T287" s="348">
        <f t="shared" si="21"/>
        <v>35</v>
      </c>
      <c r="U287" s="349">
        <f t="shared" si="21"/>
        <v>77603.799999999988</v>
      </c>
      <c r="V287" s="349">
        <f t="shared" si="19"/>
        <v>0</v>
      </c>
      <c r="W287" s="350">
        <f t="shared" si="19"/>
        <v>0</v>
      </c>
      <c r="X287" s="348">
        <f t="shared" si="22"/>
        <v>26</v>
      </c>
      <c r="Y287" s="349">
        <f t="shared" si="22"/>
        <v>25167.799999999988</v>
      </c>
      <c r="Z287" s="349">
        <f t="shared" si="20"/>
        <v>0</v>
      </c>
      <c r="AA287" s="350">
        <f t="shared" si="20"/>
        <v>0</v>
      </c>
      <c r="AB287" s="328"/>
    </row>
    <row r="288" spans="1:28" ht="12.75" customHeight="1" x14ac:dyDescent="0.2">
      <c r="A288" s="335" t="s">
        <v>746</v>
      </c>
      <c r="B288" s="336" t="s">
        <v>817</v>
      </c>
      <c r="C288" s="336" t="s">
        <v>818</v>
      </c>
      <c r="D288" s="330">
        <v>171</v>
      </c>
      <c r="E288" s="331">
        <v>128948</v>
      </c>
      <c r="F288" s="331">
        <v>0</v>
      </c>
      <c r="G288" s="332">
        <v>0</v>
      </c>
      <c r="H288" s="330">
        <v>177</v>
      </c>
      <c r="I288" s="331">
        <v>164624.79999999999</v>
      </c>
      <c r="J288" s="331">
        <v>143624.79999999999</v>
      </c>
      <c r="K288" s="331">
        <v>21000</v>
      </c>
      <c r="L288" s="331">
        <v>0</v>
      </c>
      <c r="M288" s="332">
        <v>0</v>
      </c>
      <c r="N288" s="348">
        <v>193</v>
      </c>
      <c r="O288" s="349">
        <v>197858.2</v>
      </c>
      <c r="P288" s="349">
        <v>168338.2</v>
      </c>
      <c r="Q288" s="349">
        <v>29520</v>
      </c>
      <c r="R288" s="349">
        <v>0</v>
      </c>
      <c r="S288" s="350">
        <v>0</v>
      </c>
      <c r="T288" s="348">
        <f t="shared" si="21"/>
        <v>22</v>
      </c>
      <c r="U288" s="349">
        <f t="shared" si="21"/>
        <v>68910.200000000012</v>
      </c>
      <c r="V288" s="349">
        <f t="shared" si="19"/>
        <v>0</v>
      </c>
      <c r="W288" s="350">
        <f t="shared" si="19"/>
        <v>0</v>
      </c>
      <c r="X288" s="348">
        <f t="shared" si="22"/>
        <v>16</v>
      </c>
      <c r="Y288" s="349">
        <f t="shared" si="22"/>
        <v>33233.400000000023</v>
      </c>
      <c r="Z288" s="349">
        <f t="shared" si="20"/>
        <v>0</v>
      </c>
      <c r="AA288" s="350">
        <f t="shared" si="20"/>
        <v>0</v>
      </c>
      <c r="AB288" s="328"/>
    </row>
    <row r="289" spans="1:28" ht="12.75" customHeight="1" x14ac:dyDescent="0.2">
      <c r="A289" s="335" t="s">
        <v>746</v>
      </c>
      <c r="B289" s="336" t="s">
        <v>819</v>
      </c>
      <c r="C289" s="336" t="s">
        <v>820</v>
      </c>
      <c r="D289" s="330">
        <v>89</v>
      </c>
      <c r="E289" s="331">
        <v>153479</v>
      </c>
      <c r="F289" s="331">
        <v>51999.200000000004</v>
      </c>
      <c r="G289" s="332">
        <v>0</v>
      </c>
      <c r="H289" s="330">
        <v>71</v>
      </c>
      <c r="I289" s="331">
        <v>172730.09999999998</v>
      </c>
      <c r="J289" s="331">
        <v>148490.09999999998</v>
      </c>
      <c r="K289" s="331">
        <v>24240</v>
      </c>
      <c r="L289" s="331">
        <v>15230</v>
      </c>
      <c r="M289" s="332">
        <v>0</v>
      </c>
      <c r="N289" s="348">
        <v>184</v>
      </c>
      <c r="O289" s="349">
        <v>195967.7</v>
      </c>
      <c r="P289" s="349">
        <v>180847.7</v>
      </c>
      <c r="Q289" s="349">
        <v>15120</v>
      </c>
      <c r="R289" s="349">
        <v>25305</v>
      </c>
      <c r="S289" s="350">
        <v>0</v>
      </c>
      <c r="T289" s="348">
        <f t="shared" si="21"/>
        <v>95</v>
      </c>
      <c r="U289" s="349">
        <f t="shared" si="21"/>
        <v>42488.700000000012</v>
      </c>
      <c r="V289" s="349">
        <f t="shared" si="19"/>
        <v>-26694.200000000004</v>
      </c>
      <c r="W289" s="350">
        <f t="shared" si="19"/>
        <v>0</v>
      </c>
      <c r="X289" s="348">
        <f t="shared" si="22"/>
        <v>113</v>
      </c>
      <c r="Y289" s="349">
        <f t="shared" si="22"/>
        <v>23237.600000000035</v>
      </c>
      <c r="Z289" s="349">
        <f t="shared" si="20"/>
        <v>10075</v>
      </c>
      <c r="AA289" s="350">
        <f t="shared" si="20"/>
        <v>0</v>
      </c>
      <c r="AB289" s="328"/>
    </row>
    <row r="290" spans="1:28" ht="12.75" customHeight="1" x14ac:dyDescent="0.2">
      <c r="A290" s="335" t="s">
        <v>746</v>
      </c>
      <c r="B290" s="336" t="s">
        <v>821</v>
      </c>
      <c r="C290" s="336" t="s">
        <v>822</v>
      </c>
      <c r="D290" s="330">
        <v>16</v>
      </c>
      <c r="E290" s="331">
        <v>9808</v>
      </c>
      <c r="F290" s="331">
        <v>0</v>
      </c>
      <c r="G290" s="332">
        <v>0</v>
      </c>
      <c r="H290" s="330">
        <v>36</v>
      </c>
      <c r="I290" s="331">
        <v>43100</v>
      </c>
      <c r="J290" s="331">
        <v>24380</v>
      </c>
      <c r="K290" s="331">
        <v>18720</v>
      </c>
      <c r="L290" s="331">
        <v>0</v>
      </c>
      <c r="M290" s="332">
        <v>0</v>
      </c>
      <c r="N290" s="348">
        <v>52</v>
      </c>
      <c r="O290" s="349">
        <v>60076.6</v>
      </c>
      <c r="P290" s="349">
        <v>34876.6</v>
      </c>
      <c r="Q290" s="349">
        <v>25200</v>
      </c>
      <c r="R290" s="349">
        <v>0</v>
      </c>
      <c r="S290" s="350">
        <v>0</v>
      </c>
      <c r="T290" s="348">
        <f t="shared" si="21"/>
        <v>36</v>
      </c>
      <c r="U290" s="349">
        <f t="shared" si="21"/>
        <v>50268.6</v>
      </c>
      <c r="V290" s="349">
        <f t="shared" si="19"/>
        <v>0</v>
      </c>
      <c r="W290" s="350">
        <f t="shared" si="19"/>
        <v>0</v>
      </c>
      <c r="X290" s="348">
        <f t="shared" si="22"/>
        <v>16</v>
      </c>
      <c r="Y290" s="349">
        <f t="shared" si="22"/>
        <v>16976.599999999999</v>
      </c>
      <c r="Z290" s="349">
        <f t="shared" si="20"/>
        <v>0</v>
      </c>
      <c r="AA290" s="350">
        <f t="shared" si="20"/>
        <v>0</v>
      </c>
      <c r="AB290" s="328"/>
    </row>
    <row r="291" spans="1:28" ht="12.75" customHeight="1" x14ac:dyDescent="0.2">
      <c r="A291" s="335" t="s">
        <v>746</v>
      </c>
      <c r="B291" s="336" t="s">
        <v>823</v>
      </c>
      <c r="C291" s="336" t="s">
        <v>824</v>
      </c>
      <c r="D291" s="330">
        <v>812</v>
      </c>
      <c r="E291" s="331">
        <v>489254</v>
      </c>
      <c r="F291" s="331">
        <v>0</v>
      </c>
      <c r="G291" s="332">
        <v>0</v>
      </c>
      <c r="H291" s="330">
        <v>643</v>
      </c>
      <c r="I291" s="331">
        <v>458510.37</v>
      </c>
      <c r="J291" s="331">
        <v>358430.37</v>
      </c>
      <c r="K291" s="331">
        <v>100080</v>
      </c>
      <c r="L291" s="331">
        <v>0</v>
      </c>
      <c r="M291" s="332">
        <v>0</v>
      </c>
      <c r="N291" s="348">
        <v>746</v>
      </c>
      <c r="O291" s="349">
        <v>603274</v>
      </c>
      <c r="P291" s="349">
        <v>498154</v>
      </c>
      <c r="Q291" s="349">
        <v>105120</v>
      </c>
      <c r="R291" s="349">
        <v>0</v>
      </c>
      <c r="S291" s="350">
        <v>0</v>
      </c>
      <c r="T291" s="348">
        <f t="shared" si="21"/>
        <v>-66</v>
      </c>
      <c r="U291" s="349">
        <f t="shared" si="21"/>
        <v>114020</v>
      </c>
      <c r="V291" s="349">
        <f t="shared" si="19"/>
        <v>0</v>
      </c>
      <c r="W291" s="350">
        <f t="shared" si="19"/>
        <v>0</v>
      </c>
      <c r="X291" s="348">
        <f t="shared" si="22"/>
        <v>103</v>
      </c>
      <c r="Y291" s="349">
        <f t="shared" si="22"/>
        <v>144763.63</v>
      </c>
      <c r="Z291" s="349">
        <f t="shared" si="20"/>
        <v>0</v>
      </c>
      <c r="AA291" s="350">
        <f t="shared" si="20"/>
        <v>0</v>
      </c>
      <c r="AB291" s="328"/>
    </row>
    <row r="292" spans="1:28" ht="12.75" customHeight="1" x14ac:dyDescent="0.2">
      <c r="A292" s="335" t="s">
        <v>746</v>
      </c>
      <c r="B292" s="336" t="s">
        <v>825</v>
      </c>
      <c r="C292" s="336" t="s">
        <v>826</v>
      </c>
      <c r="D292" s="330">
        <v>181</v>
      </c>
      <c r="E292" s="331">
        <v>199485</v>
      </c>
      <c r="F292" s="331">
        <v>0</v>
      </c>
      <c r="G292" s="332">
        <v>32096.22</v>
      </c>
      <c r="H292" s="330">
        <v>124</v>
      </c>
      <c r="I292" s="331">
        <v>150139.56</v>
      </c>
      <c r="J292" s="331">
        <v>139339.56</v>
      </c>
      <c r="K292" s="331">
        <v>10800</v>
      </c>
      <c r="L292" s="331">
        <v>0</v>
      </c>
      <c r="M292" s="332">
        <v>8562.31</v>
      </c>
      <c r="N292" s="348">
        <v>101</v>
      </c>
      <c r="O292" s="349">
        <v>179535.7</v>
      </c>
      <c r="P292" s="349">
        <v>163695.70000000001</v>
      </c>
      <c r="Q292" s="349">
        <v>15840</v>
      </c>
      <c r="R292" s="349">
        <v>0</v>
      </c>
      <c r="S292" s="350">
        <v>2635.57</v>
      </c>
      <c r="T292" s="348">
        <f t="shared" si="21"/>
        <v>-80</v>
      </c>
      <c r="U292" s="349">
        <f t="shared" si="21"/>
        <v>-19949.299999999988</v>
      </c>
      <c r="V292" s="349">
        <f t="shared" si="19"/>
        <v>0</v>
      </c>
      <c r="W292" s="350">
        <f t="shared" si="19"/>
        <v>-29460.65</v>
      </c>
      <c r="X292" s="348">
        <f t="shared" si="22"/>
        <v>-23</v>
      </c>
      <c r="Y292" s="349">
        <f t="shared" si="22"/>
        <v>29396.140000000014</v>
      </c>
      <c r="Z292" s="349">
        <f t="shared" si="20"/>
        <v>0</v>
      </c>
      <c r="AA292" s="350">
        <f t="shared" si="20"/>
        <v>-5926.74</v>
      </c>
      <c r="AB292" s="328"/>
    </row>
    <row r="293" spans="1:28" ht="12.75" customHeight="1" x14ac:dyDescent="0.2">
      <c r="A293" s="335" t="s">
        <v>746</v>
      </c>
      <c r="B293" s="336" t="s">
        <v>827</v>
      </c>
      <c r="C293" s="336" t="s">
        <v>828</v>
      </c>
      <c r="D293" s="330">
        <v>160</v>
      </c>
      <c r="E293" s="331">
        <v>182493</v>
      </c>
      <c r="F293" s="331">
        <v>0</v>
      </c>
      <c r="G293" s="332">
        <v>0</v>
      </c>
      <c r="H293" s="330">
        <v>261</v>
      </c>
      <c r="I293" s="331">
        <v>192052.53999999998</v>
      </c>
      <c r="J293" s="331">
        <v>178732.53999999998</v>
      </c>
      <c r="K293" s="331">
        <v>13320</v>
      </c>
      <c r="L293" s="331">
        <v>0</v>
      </c>
      <c r="M293" s="332">
        <v>0</v>
      </c>
      <c r="N293" s="348">
        <v>284</v>
      </c>
      <c r="O293" s="349">
        <v>269354.40000000002</v>
      </c>
      <c r="P293" s="349">
        <v>244274.40000000002</v>
      </c>
      <c r="Q293" s="349">
        <v>25080</v>
      </c>
      <c r="R293" s="349">
        <v>0</v>
      </c>
      <c r="S293" s="350">
        <v>0</v>
      </c>
      <c r="T293" s="348">
        <f t="shared" si="21"/>
        <v>124</v>
      </c>
      <c r="U293" s="349">
        <f t="shared" si="21"/>
        <v>86861.400000000023</v>
      </c>
      <c r="V293" s="349">
        <f t="shared" si="19"/>
        <v>0</v>
      </c>
      <c r="W293" s="350">
        <f t="shared" si="19"/>
        <v>0</v>
      </c>
      <c r="X293" s="348">
        <f t="shared" si="22"/>
        <v>23</v>
      </c>
      <c r="Y293" s="349">
        <f t="shared" si="22"/>
        <v>77301.860000000044</v>
      </c>
      <c r="Z293" s="349">
        <f t="shared" si="20"/>
        <v>0</v>
      </c>
      <c r="AA293" s="350">
        <f t="shared" si="20"/>
        <v>0</v>
      </c>
      <c r="AB293" s="328"/>
    </row>
    <row r="294" spans="1:28" x14ac:dyDescent="0.2">
      <c r="A294" s="335" t="s">
        <v>746</v>
      </c>
      <c r="B294" s="336" t="s">
        <v>829</v>
      </c>
      <c r="C294" s="336" t="s">
        <v>830</v>
      </c>
      <c r="D294" s="330">
        <v>190</v>
      </c>
      <c r="E294" s="331">
        <v>78917.8</v>
      </c>
      <c r="F294" s="331">
        <v>0</v>
      </c>
      <c r="G294" s="332">
        <v>0</v>
      </c>
      <c r="H294" s="330">
        <v>250</v>
      </c>
      <c r="I294" s="331">
        <v>98541</v>
      </c>
      <c r="J294" s="331">
        <v>92421</v>
      </c>
      <c r="K294" s="331">
        <v>6120</v>
      </c>
      <c r="L294" s="331">
        <v>0</v>
      </c>
      <c r="M294" s="332">
        <v>0</v>
      </c>
      <c r="N294" s="348">
        <v>300</v>
      </c>
      <c r="O294" s="349">
        <v>109412.8</v>
      </c>
      <c r="P294" s="349">
        <v>97892.800000000003</v>
      </c>
      <c r="Q294" s="349">
        <v>11520</v>
      </c>
      <c r="R294" s="349">
        <v>0</v>
      </c>
      <c r="S294" s="350">
        <v>0</v>
      </c>
      <c r="T294" s="348">
        <f t="shared" si="21"/>
        <v>110</v>
      </c>
      <c r="U294" s="349">
        <f t="shared" si="21"/>
        <v>30495</v>
      </c>
      <c r="V294" s="349">
        <f t="shared" si="19"/>
        <v>0</v>
      </c>
      <c r="W294" s="350">
        <f t="shared" si="19"/>
        <v>0</v>
      </c>
      <c r="X294" s="348">
        <f t="shared" si="22"/>
        <v>50</v>
      </c>
      <c r="Y294" s="349">
        <f t="shared" si="22"/>
        <v>10871.800000000003</v>
      </c>
      <c r="Z294" s="349">
        <f t="shared" si="20"/>
        <v>0</v>
      </c>
      <c r="AA294" s="350">
        <f t="shared" si="20"/>
        <v>0</v>
      </c>
      <c r="AB294" s="328"/>
    </row>
    <row r="295" spans="1:28" ht="12.75" customHeight="1" x14ac:dyDescent="0.2">
      <c r="A295" s="335" t="s">
        <v>746</v>
      </c>
      <c r="B295" s="336" t="s">
        <v>831</v>
      </c>
      <c r="C295" s="336" t="s">
        <v>832</v>
      </c>
      <c r="D295" s="330">
        <v>181</v>
      </c>
      <c r="E295" s="331">
        <v>357658</v>
      </c>
      <c r="F295" s="331">
        <v>0</v>
      </c>
      <c r="G295" s="332">
        <v>0</v>
      </c>
      <c r="H295" s="330">
        <v>229</v>
      </c>
      <c r="I295" s="331">
        <v>466291</v>
      </c>
      <c r="J295" s="331">
        <v>444091</v>
      </c>
      <c r="K295" s="331">
        <v>22200</v>
      </c>
      <c r="L295" s="331">
        <v>0</v>
      </c>
      <c r="M295" s="332">
        <v>0</v>
      </c>
      <c r="N295" s="348">
        <v>265</v>
      </c>
      <c r="O295" s="349">
        <v>493756.6</v>
      </c>
      <c r="P295" s="349">
        <v>463276.6</v>
      </c>
      <c r="Q295" s="349">
        <v>30480</v>
      </c>
      <c r="R295" s="349">
        <v>0</v>
      </c>
      <c r="S295" s="350">
        <v>0</v>
      </c>
      <c r="T295" s="348">
        <f t="shared" si="21"/>
        <v>84</v>
      </c>
      <c r="U295" s="349">
        <f t="shared" si="21"/>
        <v>136098.59999999998</v>
      </c>
      <c r="V295" s="349">
        <f t="shared" si="19"/>
        <v>0</v>
      </c>
      <c r="W295" s="350">
        <f t="shared" si="19"/>
        <v>0</v>
      </c>
      <c r="X295" s="348">
        <f t="shared" si="22"/>
        <v>36</v>
      </c>
      <c r="Y295" s="349">
        <f t="shared" si="22"/>
        <v>27465.599999999977</v>
      </c>
      <c r="Z295" s="349">
        <f t="shared" si="20"/>
        <v>0</v>
      </c>
      <c r="AA295" s="350">
        <f t="shared" si="20"/>
        <v>0</v>
      </c>
      <c r="AB295" s="328"/>
    </row>
    <row r="296" spans="1:28" ht="12.75" customHeight="1" x14ac:dyDescent="0.2">
      <c r="A296" s="335" t="s">
        <v>746</v>
      </c>
      <c r="B296" s="336" t="s">
        <v>833</v>
      </c>
      <c r="C296" s="336" t="s">
        <v>834</v>
      </c>
      <c r="D296" s="330">
        <v>224</v>
      </c>
      <c r="E296" s="331">
        <v>350594</v>
      </c>
      <c r="F296" s="331">
        <v>0</v>
      </c>
      <c r="G296" s="332">
        <v>0</v>
      </c>
      <c r="H296" s="330">
        <v>291</v>
      </c>
      <c r="I296" s="331">
        <v>388126.4</v>
      </c>
      <c r="J296" s="331">
        <v>371086.4</v>
      </c>
      <c r="K296" s="331">
        <v>17040</v>
      </c>
      <c r="L296" s="331">
        <v>0</v>
      </c>
      <c r="M296" s="332">
        <v>0</v>
      </c>
      <c r="N296" s="348">
        <v>388</v>
      </c>
      <c r="O296" s="349">
        <v>423647.39999999997</v>
      </c>
      <c r="P296" s="349">
        <v>394127.39999999997</v>
      </c>
      <c r="Q296" s="349">
        <v>29520</v>
      </c>
      <c r="R296" s="349">
        <v>0</v>
      </c>
      <c r="S296" s="350">
        <v>0</v>
      </c>
      <c r="T296" s="348">
        <f t="shared" si="21"/>
        <v>164</v>
      </c>
      <c r="U296" s="349">
        <f t="shared" si="21"/>
        <v>73053.399999999965</v>
      </c>
      <c r="V296" s="349">
        <f t="shared" si="19"/>
        <v>0</v>
      </c>
      <c r="W296" s="350">
        <f t="shared" si="19"/>
        <v>0</v>
      </c>
      <c r="X296" s="348">
        <f t="shared" si="22"/>
        <v>97</v>
      </c>
      <c r="Y296" s="349">
        <f t="shared" si="22"/>
        <v>35520.999999999942</v>
      </c>
      <c r="Z296" s="349">
        <f t="shared" si="20"/>
        <v>0</v>
      </c>
      <c r="AA296" s="350">
        <f t="shared" si="20"/>
        <v>0</v>
      </c>
      <c r="AB296" s="328"/>
    </row>
    <row r="297" spans="1:28" ht="12.75" customHeight="1" x14ac:dyDescent="0.2">
      <c r="A297" s="335" t="s">
        <v>746</v>
      </c>
      <c r="B297" s="336" t="s">
        <v>835</v>
      </c>
      <c r="C297" s="336" t="s">
        <v>836</v>
      </c>
      <c r="D297" s="330">
        <v>2430</v>
      </c>
      <c r="E297" s="331">
        <v>2184034</v>
      </c>
      <c r="F297" s="331">
        <v>0</v>
      </c>
      <c r="G297" s="332">
        <v>7668832.9600000009</v>
      </c>
      <c r="H297" s="330">
        <v>3036</v>
      </c>
      <c r="I297" s="331">
        <v>2518119.0000000005</v>
      </c>
      <c r="J297" s="331">
        <v>2422959.0000000005</v>
      </c>
      <c r="K297" s="331">
        <v>95160</v>
      </c>
      <c r="L297" s="331">
        <v>0</v>
      </c>
      <c r="M297" s="332">
        <v>8574787.1399999969</v>
      </c>
      <c r="N297" s="348">
        <v>3341</v>
      </c>
      <c r="O297" s="349">
        <v>2516709</v>
      </c>
      <c r="P297" s="349">
        <v>2424549</v>
      </c>
      <c r="Q297" s="349">
        <v>92160</v>
      </c>
      <c r="R297" s="349">
        <v>0</v>
      </c>
      <c r="S297" s="350">
        <v>9169397.7200000007</v>
      </c>
      <c r="T297" s="348">
        <f t="shared" si="21"/>
        <v>911</v>
      </c>
      <c r="U297" s="349">
        <f t="shared" si="21"/>
        <v>332675</v>
      </c>
      <c r="V297" s="349">
        <f t="shared" si="19"/>
        <v>0</v>
      </c>
      <c r="W297" s="350">
        <f t="shared" si="19"/>
        <v>1500564.7599999998</v>
      </c>
      <c r="X297" s="348">
        <f t="shared" si="22"/>
        <v>305</v>
      </c>
      <c r="Y297" s="349">
        <f t="shared" si="22"/>
        <v>-1410.0000000004657</v>
      </c>
      <c r="Z297" s="349">
        <f t="shared" si="20"/>
        <v>0</v>
      </c>
      <c r="AA297" s="350">
        <f t="shared" si="20"/>
        <v>594610.5800000038</v>
      </c>
      <c r="AB297" s="328"/>
    </row>
    <row r="298" spans="1:28" x14ac:dyDescent="0.2">
      <c r="A298" s="335" t="s">
        <v>746</v>
      </c>
      <c r="B298" s="336" t="s">
        <v>837</v>
      </c>
      <c r="C298" s="336" t="s">
        <v>838</v>
      </c>
      <c r="D298" s="330">
        <v>19</v>
      </c>
      <c r="E298" s="331">
        <v>61332</v>
      </c>
      <c r="F298" s="331">
        <v>0</v>
      </c>
      <c r="G298" s="332">
        <v>0</v>
      </c>
      <c r="H298" s="330">
        <v>20</v>
      </c>
      <c r="I298" s="331">
        <v>73630</v>
      </c>
      <c r="J298" s="331">
        <v>64750</v>
      </c>
      <c r="K298" s="331">
        <v>8880</v>
      </c>
      <c r="L298" s="331">
        <v>0</v>
      </c>
      <c r="M298" s="332">
        <v>0</v>
      </c>
      <c r="N298" s="348">
        <v>17</v>
      </c>
      <c r="O298" s="349">
        <v>83118</v>
      </c>
      <c r="P298" s="349">
        <v>70398</v>
      </c>
      <c r="Q298" s="349">
        <v>12720</v>
      </c>
      <c r="R298" s="349">
        <v>0</v>
      </c>
      <c r="S298" s="350">
        <v>0</v>
      </c>
      <c r="T298" s="348">
        <f t="shared" si="21"/>
        <v>-2</v>
      </c>
      <c r="U298" s="349">
        <f t="shared" si="21"/>
        <v>21786</v>
      </c>
      <c r="V298" s="349">
        <f t="shared" si="19"/>
        <v>0</v>
      </c>
      <c r="W298" s="350">
        <f t="shared" si="19"/>
        <v>0</v>
      </c>
      <c r="X298" s="348">
        <f t="shared" si="22"/>
        <v>-3</v>
      </c>
      <c r="Y298" s="349">
        <f t="shared" si="22"/>
        <v>9488</v>
      </c>
      <c r="Z298" s="349">
        <f t="shared" si="20"/>
        <v>0</v>
      </c>
      <c r="AA298" s="350">
        <f t="shared" si="20"/>
        <v>0</v>
      </c>
      <c r="AB298" s="328"/>
    </row>
    <row r="299" spans="1:28" ht="12.75" customHeight="1" x14ac:dyDescent="0.2">
      <c r="A299" s="335" t="s">
        <v>746</v>
      </c>
      <c r="B299" s="336" t="s">
        <v>839</v>
      </c>
      <c r="C299" s="336" t="s">
        <v>840</v>
      </c>
      <c r="D299" s="330">
        <v>93</v>
      </c>
      <c r="E299" s="331">
        <v>285546</v>
      </c>
      <c r="F299" s="331">
        <v>46385.599999999999</v>
      </c>
      <c r="G299" s="332">
        <v>0</v>
      </c>
      <c r="H299" s="330">
        <v>166</v>
      </c>
      <c r="I299" s="331">
        <v>266166.44</v>
      </c>
      <c r="J299" s="331">
        <v>247806.44</v>
      </c>
      <c r="K299" s="331">
        <v>18360</v>
      </c>
      <c r="L299" s="331">
        <v>28800</v>
      </c>
      <c r="M299" s="332">
        <v>0</v>
      </c>
      <c r="N299" s="348">
        <v>203</v>
      </c>
      <c r="O299" s="349">
        <v>418594.1</v>
      </c>
      <c r="P299" s="349">
        <v>390754.1</v>
      </c>
      <c r="Q299" s="349">
        <v>27840</v>
      </c>
      <c r="R299" s="349">
        <v>41491</v>
      </c>
      <c r="S299" s="350">
        <v>0</v>
      </c>
      <c r="T299" s="348">
        <f t="shared" si="21"/>
        <v>110</v>
      </c>
      <c r="U299" s="349">
        <f t="shared" si="21"/>
        <v>133048.09999999998</v>
      </c>
      <c r="V299" s="349">
        <f t="shared" si="19"/>
        <v>-4894.5999999999985</v>
      </c>
      <c r="W299" s="350">
        <f t="shared" si="19"/>
        <v>0</v>
      </c>
      <c r="X299" s="348">
        <f t="shared" si="22"/>
        <v>37</v>
      </c>
      <c r="Y299" s="349">
        <f t="shared" si="22"/>
        <v>152427.65999999997</v>
      </c>
      <c r="Z299" s="349">
        <f t="shared" si="20"/>
        <v>12691</v>
      </c>
      <c r="AA299" s="350">
        <f t="shared" si="20"/>
        <v>0</v>
      </c>
      <c r="AB299" s="328"/>
    </row>
    <row r="300" spans="1:28" ht="12.75" customHeight="1" x14ac:dyDescent="0.2">
      <c r="A300" s="335" t="s">
        <v>746</v>
      </c>
      <c r="B300" s="336" t="s">
        <v>841</v>
      </c>
      <c r="C300" s="336" t="s">
        <v>842</v>
      </c>
      <c r="D300" s="330">
        <v>500</v>
      </c>
      <c r="E300" s="331">
        <v>874486</v>
      </c>
      <c r="F300" s="331">
        <v>0</v>
      </c>
      <c r="G300" s="332">
        <v>3624658.0899999989</v>
      </c>
      <c r="H300" s="330">
        <v>459</v>
      </c>
      <c r="I300" s="331">
        <v>956995.60000000009</v>
      </c>
      <c r="J300" s="331">
        <v>893755.60000000009</v>
      </c>
      <c r="K300" s="331">
        <v>63240</v>
      </c>
      <c r="L300" s="331">
        <v>0</v>
      </c>
      <c r="M300" s="332">
        <v>3740737.5200000005</v>
      </c>
      <c r="N300" s="348">
        <v>439</v>
      </c>
      <c r="O300" s="349">
        <v>1009947.0999999999</v>
      </c>
      <c r="P300" s="349">
        <v>913707.09999999986</v>
      </c>
      <c r="Q300" s="349">
        <v>96240</v>
      </c>
      <c r="R300" s="349">
        <v>0</v>
      </c>
      <c r="S300" s="350">
        <v>3764381.9800000014</v>
      </c>
      <c r="T300" s="348">
        <f t="shared" si="21"/>
        <v>-61</v>
      </c>
      <c r="U300" s="349">
        <f t="shared" si="21"/>
        <v>135461.09999999986</v>
      </c>
      <c r="V300" s="349">
        <f t="shared" si="19"/>
        <v>0</v>
      </c>
      <c r="W300" s="350">
        <f t="shared" si="19"/>
        <v>139723.89000000246</v>
      </c>
      <c r="X300" s="348">
        <f t="shared" si="22"/>
        <v>-20</v>
      </c>
      <c r="Y300" s="349">
        <f t="shared" si="22"/>
        <v>52951.499999999767</v>
      </c>
      <c r="Z300" s="349">
        <f t="shared" si="20"/>
        <v>0</v>
      </c>
      <c r="AA300" s="350">
        <f t="shared" si="20"/>
        <v>23644.460000000894</v>
      </c>
      <c r="AB300" s="328"/>
    </row>
    <row r="301" spans="1:28" ht="12.75" customHeight="1" x14ac:dyDescent="0.2">
      <c r="A301" s="335" t="s">
        <v>746</v>
      </c>
      <c r="B301" s="336" t="s">
        <v>843</v>
      </c>
      <c r="C301" s="336" t="s">
        <v>844</v>
      </c>
      <c r="D301" s="330">
        <v>64</v>
      </c>
      <c r="E301" s="331">
        <v>137823</v>
      </c>
      <c r="F301" s="331">
        <v>0</v>
      </c>
      <c r="G301" s="332">
        <v>0</v>
      </c>
      <c r="H301" s="330">
        <v>119</v>
      </c>
      <c r="I301" s="331">
        <v>135860.62</v>
      </c>
      <c r="J301" s="331">
        <v>121700.62</v>
      </c>
      <c r="K301" s="331">
        <v>14160</v>
      </c>
      <c r="L301" s="331">
        <v>0</v>
      </c>
      <c r="M301" s="332">
        <v>0</v>
      </c>
      <c r="N301" s="348">
        <v>149</v>
      </c>
      <c r="O301" s="349">
        <v>165302.40000000002</v>
      </c>
      <c r="P301" s="349">
        <v>145142.40000000002</v>
      </c>
      <c r="Q301" s="349">
        <v>20160</v>
      </c>
      <c r="R301" s="349">
        <v>0</v>
      </c>
      <c r="S301" s="350">
        <v>0</v>
      </c>
      <c r="T301" s="348">
        <f t="shared" si="21"/>
        <v>85</v>
      </c>
      <c r="U301" s="349">
        <f t="shared" si="21"/>
        <v>27479.400000000023</v>
      </c>
      <c r="V301" s="349">
        <f t="shared" si="19"/>
        <v>0</v>
      </c>
      <c r="W301" s="350">
        <f t="shared" si="19"/>
        <v>0</v>
      </c>
      <c r="X301" s="348">
        <f t="shared" si="22"/>
        <v>30</v>
      </c>
      <c r="Y301" s="349">
        <f t="shared" si="22"/>
        <v>29441.780000000028</v>
      </c>
      <c r="Z301" s="349">
        <f t="shared" si="20"/>
        <v>0</v>
      </c>
      <c r="AA301" s="350">
        <f t="shared" si="20"/>
        <v>0</v>
      </c>
      <c r="AB301" s="328"/>
    </row>
    <row r="302" spans="1:28" x14ac:dyDescent="0.2">
      <c r="A302" s="335" t="s">
        <v>746</v>
      </c>
      <c r="B302" s="336" t="s">
        <v>845</v>
      </c>
      <c r="C302" s="336" t="s">
        <v>846</v>
      </c>
      <c r="D302" s="330">
        <v>82</v>
      </c>
      <c r="E302" s="331">
        <v>232269</v>
      </c>
      <c r="F302" s="331">
        <v>0</v>
      </c>
      <c r="G302" s="332">
        <v>0</v>
      </c>
      <c r="H302" s="330">
        <v>90</v>
      </c>
      <c r="I302" s="331">
        <v>263074.2</v>
      </c>
      <c r="J302" s="331">
        <v>249394.2</v>
      </c>
      <c r="K302" s="331">
        <v>13680</v>
      </c>
      <c r="L302" s="331">
        <v>0</v>
      </c>
      <c r="M302" s="332">
        <v>0</v>
      </c>
      <c r="N302" s="348">
        <v>112</v>
      </c>
      <c r="O302" s="349">
        <v>259670.40000000002</v>
      </c>
      <c r="P302" s="349">
        <v>239750.40000000002</v>
      </c>
      <c r="Q302" s="349">
        <v>19920</v>
      </c>
      <c r="R302" s="349">
        <v>0</v>
      </c>
      <c r="S302" s="350">
        <v>0</v>
      </c>
      <c r="T302" s="348">
        <f t="shared" si="21"/>
        <v>30</v>
      </c>
      <c r="U302" s="349">
        <f t="shared" si="21"/>
        <v>27401.400000000023</v>
      </c>
      <c r="V302" s="349">
        <f t="shared" si="19"/>
        <v>0</v>
      </c>
      <c r="W302" s="350">
        <f t="shared" si="19"/>
        <v>0</v>
      </c>
      <c r="X302" s="348">
        <f t="shared" si="22"/>
        <v>22</v>
      </c>
      <c r="Y302" s="349">
        <f t="shared" si="22"/>
        <v>-3403.7999999999884</v>
      </c>
      <c r="Z302" s="349">
        <f t="shared" si="20"/>
        <v>0</v>
      </c>
      <c r="AA302" s="350">
        <f t="shared" si="20"/>
        <v>0</v>
      </c>
      <c r="AB302" s="328"/>
    </row>
    <row r="303" spans="1:28" x14ac:dyDescent="0.2">
      <c r="A303" s="335" t="s">
        <v>746</v>
      </c>
      <c r="B303" s="336" t="s">
        <v>847</v>
      </c>
      <c r="C303" s="336" t="s">
        <v>848</v>
      </c>
      <c r="D303" s="330">
        <v>0</v>
      </c>
      <c r="E303" s="331">
        <v>5562</v>
      </c>
      <c r="F303" s="331">
        <v>0</v>
      </c>
      <c r="G303" s="332">
        <v>0</v>
      </c>
      <c r="H303" s="330">
        <v>0</v>
      </c>
      <c r="I303" s="331">
        <v>21698.07</v>
      </c>
      <c r="J303" s="331">
        <v>17378.07</v>
      </c>
      <c r="K303" s="331">
        <v>4320</v>
      </c>
      <c r="L303" s="331">
        <v>0</v>
      </c>
      <c r="M303" s="332">
        <v>0</v>
      </c>
      <c r="N303" s="348">
        <v>0</v>
      </c>
      <c r="O303" s="349">
        <v>22420</v>
      </c>
      <c r="P303" s="349">
        <v>17860</v>
      </c>
      <c r="Q303" s="349">
        <v>4560</v>
      </c>
      <c r="R303" s="349">
        <v>0</v>
      </c>
      <c r="S303" s="350">
        <v>0</v>
      </c>
      <c r="T303" s="348">
        <f t="shared" si="21"/>
        <v>0</v>
      </c>
      <c r="U303" s="349">
        <f t="shared" si="21"/>
        <v>16858</v>
      </c>
      <c r="V303" s="349">
        <f t="shared" si="19"/>
        <v>0</v>
      </c>
      <c r="W303" s="350">
        <f t="shared" si="19"/>
        <v>0</v>
      </c>
      <c r="X303" s="348">
        <f t="shared" si="22"/>
        <v>0</v>
      </c>
      <c r="Y303" s="349">
        <f t="shared" si="22"/>
        <v>721.93000000000029</v>
      </c>
      <c r="Z303" s="349">
        <f t="shared" si="20"/>
        <v>0</v>
      </c>
      <c r="AA303" s="350">
        <f t="shared" si="20"/>
        <v>0</v>
      </c>
      <c r="AB303" s="328"/>
    </row>
    <row r="304" spans="1:28" x14ac:dyDescent="0.2">
      <c r="A304" s="335" t="s">
        <v>746</v>
      </c>
      <c r="B304" s="336" t="s">
        <v>849</v>
      </c>
      <c r="C304" s="336" t="s">
        <v>850</v>
      </c>
      <c r="D304" s="330">
        <v>48</v>
      </c>
      <c r="E304" s="331">
        <v>32202</v>
      </c>
      <c r="F304" s="331">
        <v>0</v>
      </c>
      <c r="G304" s="332">
        <v>0</v>
      </c>
      <c r="H304" s="330">
        <v>50</v>
      </c>
      <c r="I304" s="331">
        <v>46636</v>
      </c>
      <c r="J304" s="331">
        <v>36436</v>
      </c>
      <c r="K304" s="331">
        <v>10200</v>
      </c>
      <c r="L304" s="331">
        <v>0</v>
      </c>
      <c r="M304" s="332">
        <v>0</v>
      </c>
      <c r="N304" s="348">
        <v>39</v>
      </c>
      <c r="O304" s="349">
        <v>46035</v>
      </c>
      <c r="P304" s="349">
        <v>36435</v>
      </c>
      <c r="Q304" s="349">
        <v>9600</v>
      </c>
      <c r="R304" s="349">
        <v>0</v>
      </c>
      <c r="S304" s="350">
        <v>0</v>
      </c>
      <c r="T304" s="348">
        <f t="shared" si="21"/>
        <v>-9</v>
      </c>
      <c r="U304" s="349">
        <f t="shared" si="21"/>
        <v>13833</v>
      </c>
      <c r="V304" s="349">
        <f t="shared" si="19"/>
        <v>0</v>
      </c>
      <c r="W304" s="350">
        <f t="shared" si="19"/>
        <v>0</v>
      </c>
      <c r="X304" s="348">
        <f t="shared" si="22"/>
        <v>-11</v>
      </c>
      <c r="Y304" s="349">
        <f t="shared" si="22"/>
        <v>-601</v>
      </c>
      <c r="Z304" s="349">
        <f t="shared" si="20"/>
        <v>0</v>
      </c>
      <c r="AA304" s="350">
        <f t="shared" si="20"/>
        <v>0</v>
      </c>
      <c r="AB304" s="328"/>
    </row>
    <row r="305" spans="1:28" x14ac:dyDescent="0.2">
      <c r="A305" s="335" t="s">
        <v>746</v>
      </c>
      <c r="B305" s="336" t="s">
        <v>851</v>
      </c>
      <c r="C305" s="336" t="s">
        <v>45</v>
      </c>
      <c r="D305" s="330">
        <v>2769</v>
      </c>
      <c r="E305" s="331">
        <v>4546711.5999999996</v>
      </c>
      <c r="F305" s="331">
        <v>4103.28</v>
      </c>
      <c r="G305" s="332">
        <v>5994849.3600000003</v>
      </c>
      <c r="H305" s="330">
        <v>2556</v>
      </c>
      <c r="I305" s="331">
        <v>4245696.26</v>
      </c>
      <c r="J305" s="331">
        <v>3991776.2600000002</v>
      </c>
      <c r="K305" s="331">
        <v>253920</v>
      </c>
      <c r="L305" s="331">
        <v>732</v>
      </c>
      <c r="M305" s="332">
        <v>7415883.7899999991</v>
      </c>
      <c r="N305" s="348">
        <v>2942</v>
      </c>
      <c r="O305" s="349">
        <v>6061971.879999999</v>
      </c>
      <c r="P305" s="349">
        <v>5696451.879999999</v>
      </c>
      <c r="Q305" s="349">
        <v>365520</v>
      </c>
      <c r="R305" s="349">
        <v>5856</v>
      </c>
      <c r="S305" s="350">
        <v>8838209.9499999993</v>
      </c>
      <c r="T305" s="348">
        <f t="shared" si="21"/>
        <v>173</v>
      </c>
      <c r="U305" s="349">
        <f t="shared" si="21"/>
        <v>1515260.2799999993</v>
      </c>
      <c r="V305" s="349">
        <f t="shared" si="19"/>
        <v>1752.7200000000003</v>
      </c>
      <c r="W305" s="350">
        <f t="shared" si="19"/>
        <v>2843360.5899999989</v>
      </c>
      <c r="X305" s="348">
        <f t="shared" si="22"/>
        <v>386</v>
      </c>
      <c r="Y305" s="349">
        <f t="shared" si="22"/>
        <v>1816275.6199999992</v>
      </c>
      <c r="Z305" s="349">
        <f t="shared" si="20"/>
        <v>5124</v>
      </c>
      <c r="AA305" s="350">
        <f t="shared" si="20"/>
        <v>1422326.1600000001</v>
      </c>
      <c r="AB305" s="328"/>
    </row>
    <row r="306" spans="1:28" x14ac:dyDescent="0.2">
      <c r="A306" s="335" t="s">
        <v>746</v>
      </c>
      <c r="B306" s="336" t="s">
        <v>852</v>
      </c>
      <c r="C306" s="336" t="s">
        <v>853</v>
      </c>
      <c r="D306" s="330">
        <v>44</v>
      </c>
      <c r="E306" s="331">
        <v>27282</v>
      </c>
      <c r="F306" s="331">
        <v>0</v>
      </c>
      <c r="G306" s="332">
        <v>0</v>
      </c>
      <c r="H306" s="330">
        <v>63</v>
      </c>
      <c r="I306" s="331">
        <v>51502</v>
      </c>
      <c r="J306" s="331">
        <v>31582.000000000004</v>
      </c>
      <c r="K306" s="331">
        <v>19920</v>
      </c>
      <c r="L306" s="331">
        <v>0</v>
      </c>
      <c r="M306" s="332">
        <v>0</v>
      </c>
      <c r="N306" s="348">
        <v>78</v>
      </c>
      <c r="O306" s="349">
        <v>61093.3</v>
      </c>
      <c r="P306" s="349">
        <v>31573.3</v>
      </c>
      <c r="Q306" s="349">
        <v>29520</v>
      </c>
      <c r="R306" s="349">
        <v>0</v>
      </c>
      <c r="S306" s="350">
        <v>0</v>
      </c>
      <c r="T306" s="348">
        <f t="shared" si="21"/>
        <v>34</v>
      </c>
      <c r="U306" s="349">
        <f t="shared" si="21"/>
        <v>33811.300000000003</v>
      </c>
      <c r="V306" s="349">
        <f t="shared" si="19"/>
        <v>0</v>
      </c>
      <c r="W306" s="350">
        <f t="shared" si="19"/>
        <v>0</v>
      </c>
      <c r="X306" s="348">
        <f t="shared" si="22"/>
        <v>15</v>
      </c>
      <c r="Y306" s="349">
        <f t="shared" si="22"/>
        <v>9591.3000000000029</v>
      </c>
      <c r="Z306" s="349">
        <f t="shared" si="20"/>
        <v>0</v>
      </c>
      <c r="AA306" s="350">
        <f t="shared" si="20"/>
        <v>0</v>
      </c>
      <c r="AB306" s="328"/>
    </row>
    <row r="307" spans="1:28" x14ac:dyDescent="0.2">
      <c r="A307" s="335" t="s">
        <v>746</v>
      </c>
      <c r="B307" s="336" t="s">
        <v>854</v>
      </c>
      <c r="C307" s="336" t="s">
        <v>855</v>
      </c>
      <c r="D307" s="330">
        <v>11</v>
      </c>
      <c r="E307" s="331">
        <v>4506</v>
      </c>
      <c r="F307" s="331">
        <v>0</v>
      </c>
      <c r="G307" s="332">
        <v>0</v>
      </c>
      <c r="H307" s="330">
        <v>30</v>
      </c>
      <c r="I307" s="331">
        <v>32936.5</v>
      </c>
      <c r="J307" s="331">
        <v>12776.5</v>
      </c>
      <c r="K307" s="331">
        <v>20160</v>
      </c>
      <c r="L307" s="331">
        <v>0</v>
      </c>
      <c r="M307" s="332">
        <v>0</v>
      </c>
      <c r="N307" s="348">
        <v>37</v>
      </c>
      <c r="O307" s="349">
        <v>46820.5</v>
      </c>
      <c r="P307" s="349">
        <v>16340.5</v>
      </c>
      <c r="Q307" s="349">
        <v>30480</v>
      </c>
      <c r="R307" s="349">
        <v>0</v>
      </c>
      <c r="S307" s="350">
        <v>0</v>
      </c>
      <c r="T307" s="348">
        <f t="shared" si="21"/>
        <v>26</v>
      </c>
      <c r="U307" s="349">
        <f t="shared" si="21"/>
        <v>42314.5</v>
      </c>
      <c r="V307" s="349">
        <f t="shared" si="19"/>
        <v>0</v>
      </c>
      <c r="W307" s="350">
        <f t="shared" si="19"/>
        <v>0</v>
      </c>
      <c r="X307" s="348">
        <f t="shared" si="22"/>
        <v>7</v>
      </c>
      <c r="Y307" s="349">
        <f t="shared" si="22"/>
        <v>13884</v>
      </c>
      <c r="Z307" s="349">
        <f t="shared" si="20"/>
        <v>0</v>
      </c>
      <c r="AA307" s="350">
        <f t="shared" si="20"/>
        <v>0</v>
      </c>
      <c r="AB307" s="328"/>
    </row>
    <row r="308" spans="1:28" x14ac:dyDescent="0.2">
      <c r="A308" s="335" t="s">
        <v>746</v>
      </c>
      <c r="B308" s="336" t="s">
        <v>856</v>
      </c>
      <c r="C308" s="336" t="s">
        <v>857</v>
      </c>
      <c r="D308" s="330">
        <v>74</v>
      </c>
      <c r="E308" s="331">
        <v>43839</v>
      </c>
      <c r="F308" s="331">
        <v>0</v>
      </c>
      <c r="G308" s="332">
        <v>0</v>
      </c>
      <c r="H308" s="330">
        <v>53</v>
      </c>
      <c r="I308" s="331">
        <v>53214.2</v>
      </c>
      <c r="J308" s="331">
        <v>31854.199999999997</v>
      </c>
      <c r="K308" s="331">
        <v>21360</v>
      </c>
      <c r="L308" s="331">
        <v>0</v>
      </c>
      <c r="M308" s="332">
        <v>0</v>
      </c>
      <c r="N308" s="348">
        <v>91</v>
      </c>
      <c r="O308" s="349">
        <v>78202.2</v>
      </c>
      <c r="P308" s="349">
        <v>46162.2</v>
      </c>
      <c r="Q308" s="349">
        <v>32040</v>
      </c>
      <c r="R308" s="349">
        <v>0</v>
      </c>
      <c r="S308" s="350">
        <v>0</v>
      </c>
      <c r="T308" s="348">
        <f t="shared" si="21"/>
        <v>17</v>
      </c>
      <c r="U308" s="349">
        <f t="shared" si="21"/>
        <v>34363.199999999997</v>
      </c>
      <c r="V308" s="349">
        <f t="shared" si="19"/>
        <v>0</v>
      </c>
      <c r="W308" s="350">
        <f t="shared" si="19"/>
        <v>0</v>
      </c>
      <c r="X308" s="348">
        <f t="shared" si="22"/>
        <v>38</v>
      </c>
      <c r="Y308" s="349">
        <f t="shared" si="22"/>
        <v>24988</v>
      </c>
      <c r="Z308" s="349">
        <f t="shared" si="20"/>
        <v>0</v>
      </c>
      <c r="AA308" s="350">
        <f t="shared" si="20"/>
        <v>0</v>
      </c>
      <c r="AB308" s="328"/>
    </row>
    <row r="309" spans="1:28" ht="12.75" customHeight="1" x14ac:dyDescent="0.2">
      <c r="A309" s="335" t="s">
        <v>746</v>
      </c>
      <c r="B309" s="336" t="s">
        <v>858</v>
      </c>
      <c r="C309" s="336" t="s">
        <v>859</v>
      </c>
      <c r="D309" s="330">
        <v>1432</v>
      </c>
      <c r="E309" s="331">
        <v>262683</v>
      </c>
      <c r="F309" s="331">
        <v>0</v>
      </c>
      <c r="G309" s="332">
        <v>0</v>
      </c>
      <c r="H309" s="330">
        <v>3199</v>
      </c>
      <c r="I309" s="331">
        <v>238362.02000000002</v>
      </c>
      <c r="J309" s="331">
        <v>200442.02000000002</v>
      </c>
      <c r="K309" s="331">
        <v>37920</v>
      </c>
      <c r="L309" s="331">
        <v>0</v>
      </c>
      <c r="M309" s="332">
        <v>0</v>
      </c>
      <c r="N309" s="348">
        <v>3539</v>
      </c>
      <c r="O309" s="349">
        <v>313330.40000000002</v>
      </c>
      <c r="P309" s="349">
        <v>258130.40000000002</v>
      </c>
      <c r="Q309" s="349">
        <v>55200</v>
      </c>
      <c r="R309" s="349">
        <v>0</v>
      </c>
      <c r="S309" s="350">
        <v>0</v>
      </c>
      <c r="T309" s="348">
        <f t="shared" si="21"/>
        <v>2107</v>
      </c>
      <c r="U309" s="349">
        <f t="shared" si="21"/>
        <v>50647.400000000023</v>
      </c>
      <c r="V309" s="349">
        <f t="shared" si="19"/>
        <v>0</v>
      </c>
      <c r="W309" s="350">
        <f t="shared" si="19"/>
        <v>0</v>
      </c>
      <c r="X309" s="348">
        <f t="shared" si="22"/>
        <v>340</v>
      </c>
      <c r="Y309" s="349">
        <f t="shared" si="22"/>
        <v>74968.38</v>
      </c>
      <c r="Z309" s="349">
        <f t="shared" si="20"/>
        <v>0</v>
      </c>
      <c r="AA309" s="350">
        <f t="shared" si="20"/>
        <v>0</v>
      </c>
      <c r="AB309" s="328"/>
    </row>
    <row r="310" spans="1:28" x14ac:dyDescent="0.2">
      <c r="A310" s="335" t="s">
        <v>746</v>
      </c>
      <c r="B310" s="336" t="s">
        <v>860</v>
      </c>
      <c r="C310" s="336" t="s">
        <v>861</v>
      </c>
      <c r="D310" s="330">
        <v>1409</v>
      </c>
      <c r="E310" s="331">
        <v>692562</v>
      </c>
      <c r="F310" s="331">
        <v>0</v>
      </c>
      <c r="G310" s="332">
        <v>0</v>
      </c>
      <c r="H310" s="330">
        <v>1562</v>
      </c>
      <c r="I310" s="331">
        <v>629504.43000000005</v>
      </c>
      <c r="J310" s="331">
        <v>605144.43000000005</v>
      </c>
      <c r="K310" s="331">
        <v>24360</v>
      </c>
      <c r="L310" s="331">
        <v>0</v>
      </c>
      <c r="M310" s="332">
        <v>0</v>
      </c>
      <c r="N310" s="348">
        <v>3060</v>
      </c>
      <c r="O310" s="349">
        <v>725449.39999999991</v>
      </c>
      <c r="P310" s="349">
        <v>686209.39999999991</v>
      </c>
      <c r="Q310" s="349">
        <v>39240</v>
      </c>
      <c r="R310" s="349">
        <v>0</v>
      </c>
      <c r="S310" s="350">
        <v>0</v>
      </c>
      <c r="T310" s="348">
        <f t="shared" si="21"/>
        <v>1651</v>
      </c>
      <c r="U310" s="349">
        <f t="shared" si="21"/>
        <v>32887.399999999907</v>
      </c>
      <c r="V310" s="349">
        <f t="shared" si="19"/>
        <v>0</v>
      </c>
      <c r="W310" s="350">
        <f t="shared" si="19"/>
        <v>0</v>
      </c>
      <c r="X310" s="348">
        <f t="shared" si="22"/>
        <v>1498</v>
      </c>
      <c r="Y310" s="349">
        <f t="shared" si="22"/>
        <v>95944.969999999856</v>
      </c>
      <c r="Z310" s="349">
        <f t="shared" si="20"/>
        <v>0</v>
      </c>
      <c r="AA310" s="350">
        <f t="shared" si="20"/>
        <v>0</v>
      </c>
      <c r="AB310" s="328"/>
    </row>
    <row r="311" spans="1:28" ht="12.75" customHeight="1" x14ac:dyDescent="0.2">
      <c r="A311" s="335" t="s">
        <v>746</v>
      </c>
      <c r="B311" s="336" t="s">
        <v>862</v>
      </c>
      <c r="C311" s="336" t="s">
        <v>863</v>
      </c>
      <c r="D311" s="330">
        <v>150</v>
      </c>
      <c r="E311" s="331">
        <v>156183</v>
      </c>
      <c r="F311" s="331">
        <v>0</v>
      </c>
      <c r="G311" s="332">
        <v>0</v>
      </c>
      <c r="H311" s="330">
        <v>83</v>
      </c>
      <c r="I311" s="331">
        <v>198032.8</v>
      </c>
      <c r="J311" s="331">
        <v>163472.79999999999</v>
      </c>
      <c r="K311" s="331">
        <v>34560</v>
      </c>
      <c r="L311" s="331">
        <v>0</v>
      </c>
      <c r="M311" s="332">
        <v>0</v>
      </c>
      <c r="N311" s="348">
        <v>216</v>
      </c>
      <c r="O311" s="349">
        <v>185613.5</v>
      </c>
      <c r="P311" s="349">
        <v>136533.5</v>
      </c>
      <c r="Q311" s="349">
        <v>49080</v>
      </c>
      <c r="R311" s="349">
        <v>0</v>
      </c>
      <c r="S311" s="350">
        <v>0</v>
      </c>
      <c r="T311" s="348">
        <f t="shared" si="21"/>
        <v>66</v>
      </c>
      <c r="U311" s="349">
        <f t="shared" si="21"/>
        <v>29430.5</v>
      </c>
      <c r="V311" s="349">
        <f t="shared" si="19"/>
        <v>0</v>
      </c>
      <c r="W311" s="350">
        <f t="shared" si="19"/>
        <v>0</v>
      </c>
      <c r="X311" s="348">
        <f t="shared" si="22"/>
        <v>133</v>
      </c>
      <c r="Y311" s="349">
        <f t="shared" si="22"/>
        <v>-12419.299999999988</v>
      </c>
      <c r="Z311" s="349">
        <f t="shared" si="20"/>
        <v>0</v>
      </c>
      <c r="AA311" s="350">
        <f t="shared" si="20"/>
        <v>0</v>
      </c>
      <c r="AB311" s="328"/>
    </row>
    <row r="312" spans="1:28" x14ac:dyDescent="0.2">
      <c r="A312" s="335" t="s">
        <v>746</v>
      </c>
      <c r="B312" s="336" t="s">
        <v>864</v>
      </c>
      <c r="C312" s="336" t="s">
        <v>865</v>
      </c>
      <c r="D312" s="330">
        <v>507</v>
      </c>
      <c r="E312" s="331">
        <v>550701</v>
      </c>
      <c r="F312" s="331">
        <v>0</v>
      </c>
      <c r="G312" s="332">
        <v>0</v>
      </c>
      <c r="H312" s="330">
        <v>383</v>
      </c>
      <c r="I312" s="331">
        <v>513083.12999999995</v>
      </c>
      <c r="J312" s="331">
        <v>469883.12999999995</v>
      </c>
      <c r="K312" s="331">
        <v>43200</v>
      </c>
      <c r="L312" s="331">
        <v>0</v>
      </c>
      <c r="M312" s="332">
        <v>0</v>
      </c>
      <c r="N312" s="348">
        <v>955</v>
      </c>
      <c r="O312" s="349">
        <v>577059</v>
      </c>
      <c r="P312" s="349">
        <v>507939</v>
      </c>
      <c r="Q312" s="349">
        <v>69120</v>
      </c>
      <c r="R312" s="349">
        <v>0</v>
      </c>
      <c r="S312" s="350">
        <v>0</v>
      </c>
      <c r="T312" s="348">
        <f t="shared" si="21"/>
        <v>448</v>
      </c>
      <c r="U312" s="349">
        <f t="shared" si="21"/>
        <v>26358</v>
      </c>
      <c r="V312" s="349">
        <f t="shared" si="19"/>
        <v>0</v>
      </c>
      <c r="W312" s="350">
        <f t="shared" si="19"/>
        <v>0</v>
      </c>
      <c r="X312" s="348">
        <f t="shared" si="22"/>
        <v>572</v>
      </c>
      <c r="Y312" s="349">
        <f t="shared" si="22"/>
        <v>63975.870000000054</v>
      </c>
      <c r="Z312" s="349">
        <f t="shared" si="20"/>
        <v>0</v>
      </c>
      <c r="AA312" s="350">
        <f t="shared" si="20"/>
        <v>0</v>
      </c>
      <c r="AB312" s="328"/>
    </row>
    <row r="313" spans="1:28" ht="12.75" customHeight="1" x14ac:dyDescent="0.2">
      <c r="A313" s="335" t="s">
        <v>746</v>
      </c>
      <c r="B313" s="336" t="s">
        <v>866</v>
      </c>
      <c r="C313" s="336" t="s">
        <v>867</v>
      </c>
      <c r="D313" s="330">
        <v>106</v>
      </c>
      <c r="E313" s="331">
        <v>85131</v>
      </c>
      <c r="F313" s="331">
        <v>0</v>
      </c>
      <c r="G313" s="332">
        <v>0</v>
      </c>
      <c r="H313" s="330">
        <v>148</v>
      </c>
      <c r="I313" s="331">
        <v>89796.459999999992</v>
      </c>
      <c r="J313" s="331">
        <v>72636.459999999992</v>
      </c>
      <c r="K313" s="331">
        <v>17160</v>
      </c>
      <c r="L313" s="331">
        <v>0</v>
      </c>
      <c r="M313" s="332">
        <v>0</v>
      </c>
      <c r="N313" s="348">
        <v>225</v>
      </c>
      <c r="O313" s="349">
        <v>104359.5</v>
      </c>
      <c r="P313" s="349">
        <v>79159.5</v>
      </c>
      <c r="Q313" s="349">
        <v>25200</v>
      </c>
      <c r="R313" s="349">
        <v>0</v>
      </c>
      <c r="S313" s="350">
        <v>0</v>
      </c>
      <c r="T313" s="348">
        <f t="shared" si="21"/>
        <v>119</v>
      </c>
      <c r="U313" s="349">
        <f t="shared" si="21"/>
        <v>19228.5</v>
      </c>
      <c r="V313" s="349">
        <f t="shared" si="19"/>
        <v>0</v>
      </c>
      <c r="W313" s="350">
        <f t="shared" si="19"/>
        <v>0</v>
      </c>
      <c r="X313" s="348">
        <f t="shared" si="22"/>
        <v>77</v>
      </c>
      <c r="Y313" s="349">
        <f t="shared" si="22"/>
        <v>14563.040000000008</v>
      </c>
      <c r="Z313" s="349">
        <f t="shared" si="20"/>
        <v>0</v>
      </c>
      <c r="AA313" s="350">
        <f t="shared" si="20"/>
        <v>0</v>
      </c>
      <c r="AB313" s="328"/>
    </row>
    <row r="314" spans="1:28" ht="12.75" customHeight="1" x14ac:dyDescent="0.2">
      <c r="A314" s="335" t="s">
        <v>746</v>
      </c>
      <c r="B314" s="336" t="s">
        <v>868</v>
      </c>
      <c r="C314" s="336" t="s">
        <v>869</v>
      </c>
      <c r="D314" s="330">
        <v>116</v>
      </c>
      <c r="E314" s="331">
        <v>164632</v>
      </c>
      <c r="F314" s="331">
        <v>0</v>
      </c>
      <c r="G314" s="332">
        <v>0</v>
      </c>
      <c r="H314" s="330">
        <v>248</v>
      </c>
      <c r="I314" s="331">
        <v>175763.57</v>
      </c>
      <c r="J314" s="331">
        <v>140603.57</v>
      </c>
      <c r="K314" s="331">
        <v>35160</v>
      </c>
      <c r="L314" s="331">
        <v>0</v>
      </c>
      <c r="M314" s="332">
        <v>0</v>
      </c>
      <c r="N314" s="348">
        <v>411</v>
      </c>
      <c r="O314" s="349">
        <v>207211.6</v>
      </c>
      <c r="P314" s="349">
        <v>172411.6</v>
      </c>
      <c r="Q314" s="349">
        <v>34800</v>
      </c>
      <c r="R314" s="349">
        <v>0</v>
      </c>
      <c r="S314" s="350">
        <v>0</v>
      </c>
      <c r="T314" s="348">
        <f t="shared" si="21"/>
        <v>295</v>
      </c>
      <c r="U314" s="349">
        <f t="shared" si="21"/>
        <v>42579.600000000006</v>
      </c>
      <c r="V314" s="349">
        <f t="shared" si="19"/>
        <v>0</v>
      </c>
      <c r="W314" s="350">
        <f t="shared" si="19"/>
        <v>0</v>
      </c>
      <c r="X314" s="348">
        <f t="shared" si="22"/>
        <v>163</v>
      </c>
      <c r="Y314" s="349">
        <f t="shared" si="22"/>
        <v>31448.03</v>
      </c>
      <c r="Z314" s="349">
        <f t="shared" si="20"/>
        <v>0</v>
      </c>
      <c r="AA314" s="350">
        <f t="shared" si="20"/>
        <v>0</v>
      </c>
      <c r="AB314" s="328"/>
    </row>
    <row r="315" spans="1:28" x14ac:dyDescent="0.2">
      <c r="A315" s="335" t="s">
        <v>746</v>
      </c>
      <c r="B315" s="336" t="s">
        <v>870</v>
      </c>
      <c r="C315" s="336" t="s">
        <v>871</v>
      </c>
      <c r="D315" s="330">
        <v>190</v>
      </c>
      <c r="E315" s="331">
        <v>91331</v>
      </c>
      <c r="F315" s="331">
        <v>0</v>
      </c>
      <c r="G315" s="332">
        <v>0</v>
      </c>
      <c r="H315" s="330">
        <v>163</v>
      </c>
      <c r="I315" s="331">
        <v>131034.94</v>
      </c>
      <c r="J315" s="331">
        <v>74154.94</v>
      </c>
      <c r="K315" s="331">
        <v>56880</v>
      </c>
      <c r="L315" s="331">
        <v>0</v>
      </c>
      <c r="M315" s="332">
        <v>0</v>
      </c>
      <c r="N315" s="348">
        <v>459</v>
      </c>
      <c r="O315" s="349">
        <v>204407.6</v>
      </c>
      <c r="P315" s="349">
        <v>118367.6</v>
      </c>
      <c r="Q315" s="349">
        <v>86040</v>
      </c>
      <c r="R315" s="349">
        <v>0</v>
      </c>
      <c r="S315" s="350">
        <v>0</v>
      </c>
      <c r="T315" s="348">
        <f t="shared" si="21"/>
        <v>269</v>
      </c>
      <c r="U315" s="349">
        <f t="shared" si="21"/>
        <v>113076.6</v>
      </c>
      <c r="V315" s="349">
        <f t="shared" si="19"/>
        <v>0</v>
      </c>
      <c r="W315" s="350">
        <f t="shared" si="19"/>
        <v>0</v>
      </c>
      <c r="X315" s="348">
        <f t="shared" si="22"/>
        <v>296</v>
      </c>
      <c r="Y315" s="349">
        <f t="shared" si="22"/>
        <v>73372.66</v>
      </c>
      <c r="Z315" s="349">
        <f t="shared" si="20"/>
        <v>0</v>
      </c>
      <c r="AA315" s="350">
        <f t="shared" si="20"/>
        <v>0</v>
      </c>
      <c r="AB315" s="328"/>
    </row>
    <row r="316" spans="1:28" x14ac:dyDescent="0.2">
      <c r="A316" s="335" t="s">
        <v>746</v>
      </c>
      <c r="B316" s="336" t="s">
        <v>872</v>
      </c>
      <c r="C316" s="336" t="s">
        <v>873</v>
      </c>
      <c r="D316" s="330">
        <v>92</v>
      </c>
      <c r="E316" s="331">
        <v>71207</v>
      </c>
      <c r="F316" s="331">
        <v>0</v>
      </c>
      <c r="G316" s="332">
        <v>0</v>
      </c>
      <c r="H316" s="330">
        <v>5</v>
      </c>
      <c r="I316" s="331">
        <v>30433</v>
      </c>
      <c r="J316" s="331">
        <v>21073</v>
      </c>
      <c r="K316" s="331">
        <v>9360</v>
      </c>
      <c r="L316" s="331">
        <v>0</v>
      </c>
      <c r="M316" s="332">
        <v>0</v>
      </c>
      <c r="N316" s="348">
        <v>110</v>
      </c>
      <c r="O316" s="349">
        <v>84460.4</v>
      </c>
      <c r="P316" s="349">
        <v>60220.4</v>
      </c>
      <c r="Q316" s="349">
        <v>24240</v>
      </c>
      <c r="R316" s="349">
        <v>0</v>
      </c>
      <c r="S316" s="350">
        <v>0</v>
      </c>
      <c r="T316" s="348">
        <f t="shared" si="21"/>
        <v>18</v>
      </c>
      <c r="U316" s="349">
        <f t="shared" si="21"/>
        <v>13253.399999999994</v>
      </c>
      <c r="V316" s="349">
        <f t="shared" si="19"/>
        <v>0</v>
      </c>
      <c r="W316" s="350">
        <f t="shared" si="19"/>
        <v>0</v>
      </c>
      <c r="X316" s="348">
        <f t="shared" si="22"/>
        <v>105</v>
      </c>
      <c r="Y316" s="349">
        <f t="shared" si="22"/>
        <v>54027.399999999994</v>
      </c>
      <c r="Z316" s="349">
        <f t="shared" si="20"/>
        <v>0</v>
      </c>
      <c r="AA316" s="350">
        <f t="shared" si="20"/>
        <v>0</v>
      </c>
      <c r="AB316" s="328"/>
    </row>
    <row r="317" spans="1:28" x14ac:dyDescent="0.2">
      <c r="A317" s="335" t="s">
        <v>746</v>
      </c>
      <c r="B317" s="336" t="s">
        <v>874</v>
      </c>
      <c r="C317" s="336" t="s">
        <v>875</v>
      </c>
      <c r="D317" s="330">
        <v>0</v>
      </c>
      <c r="E317" s="331">
        <v>132</v>
      </c>
      <c r="F317" s="331">
        <v>0</v>
      </c>
      <c r="G317" s="332">
        <v>0</v>
      </c>
      <c r="H317" s="330">
        <v>0</v>
      </c>
      <c r="I317" s="331">
        <v>22</v>
      </c>
      <c r="J317" s="331">
        <v>22</v>
      </c>
      <c r="K317" s="331">
        <v>0</v>
      </c>
      <c r="L317" s="331">
        <v>0</v>
      </c>
      <c r="M317" s="332">
        <v>0</v>
      </c>
      <c r="N317" s="348">
        <v>0</v>
      </c>
      <c r="O317" s="349">
        <v>88</v>
      </c>
      <c r="P317" s="349">
        <v>88</v>
      </c>
      <c r="Q317" s="349">
        <v>0</v>
      </c>
      <c r="R317" s="349">
        <v>0</v>
      </c>
      <c r="S317" s="350">
        <v>0</v>
      </c>
      <c r="T317" s="348">
        <f t="shared" si="21"/>
        <v>0</v>
      </c>
      <c r="U317" s="349">
        <f t="shared" si="21"/>
        <v>-44</v>
      </c>
      <c r="V317" s="349">
        <f t="shared" ref="V317:W370" si="23">R317-F317</f>
        <v>0</v>
      </c>
      <c r="W317" s="350">
        <f t="shared" si="23"/>
        <v>0</v>
      </c>
      <c r="X317" s="348">
        <f t="shared" si="22"/>
        <v>0</v>
      </c>
      <c r="Y317" s="349">
        <f t="shared" si="22"/>
        <v>66</v>
      </c>
      <c r="Z317" s="349">
        <f t="shared" ref="Z317:AA370" si="24">R317-L317</f>
        <v>0</v>
      </c>
      <c r="AA317" s="350">
        <f t="shared" si="24"/>
        <v>0</v>
      </c>
      <c r="AB317" s="328"/>
    </row>
    <row r="318" spans="1:28" x14ac:dyDescent="0.2">
      <c r="A318" s="335" t="s">
        <v>746</v>
      </c>
      <c r="B318" s="336" t="s">
        <v>876</v>
      </c>
      <c r="C318" s="336" t="s">
        <v>877</v>
      </c>
      <c r="D318" s="330">
        <v>0</v>
      </c>
      <c r="E318" s="331">
        <v>766723</v>
      </c>
      <c r="F318" s="331">
        <v>0</v>
      </c>
      <c r="G318" s="332">
        <v>0</v>
      </c>
      <c r="H318" s="330">
        <v>0</v>
      </c>
      <c r="I318" s="331">
        <v>610417.97</v>
      </c>
      <c r="J318" s="331">
        <v>606337.97</v>
      </c>
      <c r="K318" s="331">
        <v>4080</v>
      </c>
      <c r="L318" s="331">
        <v>0</v>
      </c>
      <c r="M318" s="332">
        <v>0</v>
      </c>
      <c r="N318" s="348">
        <v>0</v>
      </c>
      <c r="O318" s="349">
        <v>705506</v>
      </c>
      <c r="P318" s="349">
        <v>699026</v>
      </c>
      <c r="Q318" s="349">
        <v>6480</v>
      </c>
      <c r="R318" s="349">
        <v>0</v>
      </c>
      <c r="S318" s="350">
        <v>0</v>
      </c>
      <c r="T318" s="348">
        <f t="shared" ref="T318:U380" si="25">N318-D318</f>
        <v>0</v>
      </c>
      <c r="U318" s="349">
        <f t="shared" si="25"/>
        <v>-61217</v>
      </c>
      <c r="V318" s="349">
        <f t="shared" si="23"/>
        <v>0</v>
      </c>
      <c r="W318" s="350">
        <f t="shared" si="23"/>
        <v>0</v>
      </c>
      <c r="X318" s="348">
        <f t="shared" si="22"/>
        <v>0</v>
      </c>
      <c r="Y318" s="349">
        <f t="shared" si="22"/>
        <v>95088.030000000028</v>
      </c>
      <c r="Z318" s="349">
        <f t="shared" si="24"/>
        <v>0</v>
      </c>
      <c r="AA318" s="350">
        <f t="shared" si="24"/>
        <v>0</v>
      </c>
      <c r="AB318" s="328"/>
    </row>
    <row r="319" spans="1:28" ht="12.75" customHeight="1" x14ac:dyDescent="0.2">
      <c r="A319" s="335" t="s">
        <v>746</v>
      </c>
      <c r="B319" s="336" t="s">
        <v>878</v>
      </c>
      <c r="C319" s="336" t="s">
        <v>879</v>
      </c>
      <c r="D319" s="330">
        <v>0</v>
      </c>
      <c r="E319" s="331">
        <v>943500</v>
      </c>
      <c r="F319" s="331">
        <v>0</v>
      </c>
      <c r="G319" s="332">
        <v>0</v>
      </c>
      <c r="H319" s="330">
        <v>0</v>
      </c>
      <c r="I319" s="331">
        <v>780159.36</v>
      </c>
      <c r="J319" s="331">
        <v>759759.35999999999</v>
      </c>
      <c r="K319" s="331">
        <v>20400</v>
      </c>
      <c r="L319" s="331">
        <v>0</v>
      </c>
      <c r="M319" s="332">
        <v>0</v>
      </c>
      <c r="N319" s="348">
        <v>0</v>
      </c>
      <c r="O319" s="349">
        <v>904340</v>
      </c>
      <c r="P319" s="349">
        <v>880940</v>
      </c>
      <c r="Q319" s="349">
        <v>23400</v>
      </c>
      <c r="R319" s="349">
        <v>0</v>
      </c>
      <c r="S319" s="350">
        <v>0</v>
      </c>
      <c r="T319" s="348">
        <f t="shared" si="25"/>
        <v>0</v>
      </c>
      <c r="U319" s="349">
        <f t="shared" si="25"/>
        <v>-39160</v>
      </c>
      <c r="V319" s="349">
        <f t="shared" si="23"/>
        <v>0</v>
      </c>
      <c r="W319" s="350">
        <f t="shared" si="23"/>
        <v>0</v>
      </c>
      <c r="X319" s="348">
        <f t="shared" ref="X319:Y370" si="26">N319-H319</f>
        <v>0</v>
      </c>
      <c r="Y319" s="349">
        <f t="shared" si="26"/>
        <v>124180.64000000001</v>
      </c>
      <c r="Z319" s="349">
        <f t="shared" si="24"/>
        <v>0</v>
      </c>
      <c r="AA319" s="350">
        <f t="shared" si="24"/>
        <v>0</v>
      </c>
      <c r="AB319" s="328"/>
    </row>
    <row r="320" spans="1:28" ht="12.75" customHeight="1" x14ac:dyDescent="0.2">
      <c r="A320" s="335" t="s">
        <v>746</v>
      </c>
      <c r="B320" s="336" t="s">
        <v>880</v>
      </c>
      <c r="C320" s="336" t="s">
        <v>881</v>
      </c>
      <c r="D320" s="330">
        <v>736</v>
      </c>
      <c r="E320" s="331">
        <v>3299525</v>
      </c>
      <c r="F320" s="331">
        <v>22009.599999999999</v>
      </c>
      <c r="G320" s="332">
        <v>0</v>
      </c>
      <c r="H320" s="330">
        <v>1494</v>
      </c>
      <c r="I320" s="331">
        <v>4440749.3099999996</v>
      </c>
      <c r="J320" s="331">
        <v>4090589.3099999996</v>
      </c>
      <c r="K320" s="331">
        <v>350160</v>
      </c>
      <c r="L320" s="331">
        <v>15351</v>
      </c>
      <c r="M320" s="332">
        <v>0</v>
      </c>
      <c r="N320" s="348">
        <v>1084</v>
      </c>
      <c r="O320" s="349">
        <v>4709692.6400000006</v>
      </c>
      <c r="P320" s="349">
        <v>4198612.6400000006</v>
      </c>
      <c r="Q320" s="349">
        <v>511080</v>
      </c>
      <c r="R320" s="349">
        <v>28597</v>
      </c>
      <c r="S320" s="350">
        <v>0</v>
      </c>
      <c r="T320" s="348">
        <f t="shared" si="25"/>
        <v>348</v>
      </c>
      <c r="U320" s="349">
        <f t="shared" si="25"/>
        <v>1410167.6400000006</v>
      </c>
      <c r="V320" s="349">
        <f t="shared" si="23"/>
        <v>6587.4000000000015</v>
      </c>
      <c r="W320" s="350">
        <f t="shared" si="23"/>
        <v>0</v>
      </c>
      <c r="X320" s="348">
        <f t="shared" si="26"/>
        <v>-410</v>
      </c>
      <c r="Y320" s="349">
        <f t="shared" si="26"/>
        <v>268943.33000000101</v>
      </c>
      <c r="Z320" s="349">
        <f t="shared" si="24"/>
        <v>13246</v>
      </c>
      <c r="AA320" s="350">
        <f t="shared" si="24"/>
        <v>0</v>
      </c>
      <c r="AB320" s="328"/>
    </row>
    <row r="321" spans="1:28" ht="12.75" customHeight="1" x14ac:dyDescent="0.2">
      <c r="A321" s="335" t="s">
        <v>746</v>
      </c>
      <c r="B321" s="336" t="s">
        <v>882</v>
      </c>
      <c r="C321" s="336" t="s">
        <v>883</v>
      </c>
      <c r="D321" s="330">
        <v>1469</v>
      </c>
      <c r="E321" s="331">
        <v>2547746.7999999998</v>
      </c>
      <c r="F321" s="331">
        <v>22931.599999999999</v>
      </c>
      <c r="G321" s="332">
        <v>0</v>
      </c>
      <c r="H321" s="330">
        <v>1458</v>
      </c>
      <c r="I321" s="331">
        <v>2954593.96</v>
      </c>
      <c r="J321" s="331">
        <v>2586913.96</v>
      </c>
      <c r="K321" s="331">
        <v>367680</v>
      </c>
      <c r="L321" s="331">
        <v>0</v>
      </c>
      <c r="M321" s="332">
        <v>0</v>
      </c>
      <c r="N321" s="348">
        <v>1765</v>
      </c>
      <c r="O321" s="349">
        <v>3053982.2800000003</v>
      </c>
      <c r="P321" s="349">
        <v>2512902.2800000003</v>
      </c>
      <c r="Q321" s="349">
        <v>541080</v>
      </c>
      <c r="R321" s="349">
        <v>14195</v>
      </c>
      <c r="S321" s="350">
        <v>0</v>
      </c>
      <c r="T321" s="348">
        <f t="shared" si="25"/>
        <v>296</v>
      </c>
      <c r="U321" s="349">
        <f t="shared" si="25"/>
        <v>506235.48000000045</v>
      </c>
      <c r="V321" s="349">
        <f t="shared" si="23"/>
        <v>-8736.5999999999985</v>
      </c>
      <c r="W321" s="350">
        <f t="shared" si="23"/>
        <v>0</v>
      </c>
      <c r="X321" s="348">
        <f t="shared" si="26"/>
        <v>307</v>
      </c>
      <c r="Y321" s="349">
        <f t="shared" si="26"/>
        <v>99388.320000000298</v>
      </c>
      <c r="Z321" s="349">
        <f t="shared" si="24"/>
        <v>14195</v>
      </c>
      <c r="AA321" s="350">
        <f t="shared" si="24"/>
        <v>0</v>
      </c>
      <c r="AB321" s="328"/>
    </row>
    <row r="322" spans="1:28" ht="12.75" customHeight="1" x14ac:dyDescent="0.2">
      <c r="A322" s="335" t="s">
        <v>746</v>
      </c>
      <c r="B322" s="336" t="s">
        <v>884</v>
      </c>
      <c r="C322" s="336" t="s">
        <v>885</v>
      </c>
      <c r="D322" s="330">
        <v>5279</v>
      </c>
      <c r="E322" s="331">
        <v>11524048.399999999</v>
      </c>
      <c r="F322" s="331">
        <v>243464.93000000002</v>
      </c>
      <c r="G322" s="332">
        <v>3716332.83</v>
      </c>
      <c r="H322" s="330">
        <v>6628</v>
      </c>
      <c r="I322" s="331">
        <v>16082443.079999998</v>
      </c>
      <c r="J322" s="331">
        <v>15075523.079999998</v>
      </c>
      <c r="K322" s="331">
        <v>1006920</v>
      </c>
      <c r="L322" s="331">
        <v>135935</v>
      </c>
      <c r="M322" s="332">
        <v>3046877.2500000005</v>
      </c>
      <c r="N322" s="348">
        <v>8141</v>
      </c>
      <c r="O322" s="349">
        <v>14169726.960000001</v>
      </c>
      <c r="P322" s="349">
        <v>12731526.960000001</v>
      </c>
      <c r="Q322" s="349">
        <v>1438200</v>
      </c>
      <c r="R322" s="349">
        <v>302206</v>
      </c>
      <c r="S322" s="350">
        <v>3313682.05</v>
      </c>
      <c r="T322" s="348">
        <f t="shared" si="25"/>
        <v>2862</v>
      </c>
      <c r="U322" s="349">
        <f t="shared" si="25"/>
        <v>2645678.5600000024</v>
      </c>
      <c r="V322" s="349">
        <f t="shared" si="23"/>
        <v>58741.069999999978</v>
      </c>
      <c r="W322" s="350">
        <f t="shared" si="23"/>
        <v>-402650.78000000026</v>
      </c>
      <c r="X322" s="348">
        <f t="shared" si="26"/>
        <v>1513</v>
      </c>
      <c r="Y322" s="349">
        <f t="shared" si="26"/>
        <v>-1912716.1199999973</v>
      </c>
      <c r="Z322" s="349">
        <f t="shared" si="24"/>
        <v>166271</v>
      </c>
      <c r="AA322" s="350">
        <f t="shared" si="24"/>
        <v>266804.79999999935</v>
      </c>
      <c r="AB322" s="328"/>
    </row>
    <row r="323" spans="1:28" ht="12.75" customHeight="1" x14ac:dyDescent="0.2">
      <c r="A323" s="335" t="s">
        <v>746</v>
      </c>
      <c r="B323" s="336" t="s">
        <v>886</v>
      </c>
      <c r="C323" s="336" t="s">
        <v>887</v>
      </c>
      <c r="D323" s="330">
        <v>475</v>
      </c>
      <c r="E323" s="331">
        <v>587853</v>
      </c>
      <c r="F323" s="331">
        <v>0</v>
      </c>
      <c r="G323" s="332">
        <v>0</v>
      </c>
      <c r="H323" s="330">
        <v>352</v>
      </c>
      <c r="I323" s="331">
        <v>793006.89999999991</v>
      </c>
      <c r="J323" s="331">
        <v>615286.89999999991</v>
      </c>
      <c r="K323" s="331">
        <v>177720</v>
      </c>
      <c r="L323" s="331">
        <v>0</v>
      </c>
      <c r="M323" s="332">
        <v>0</v>
      </c>
      <c r="N323" s="348">
        <v>286</v>
      </c>
      <c r="O323" s="349">
        <v>730176</v>
      </c>
      <c r="P323" s="349">
        <v>472416</v>
      </c>
      <c r="Q323" s="349">
        <v>257760</v>
      </c>
      <c r="R323" s="349">
        <v>0</v>
      </c>
      <c r="S323" s="350">
        <v>0</v>
      </c>
      <c r="T323" s="348">
        <f t="shared" si="25"/>
        <v>-189</v>
      </c>
      <c r="U323" s="349">
        <f t="shared" si="25"/>
        <v>142323</v>
      </c>
      <c r="V323" s="349">
        <f t="shared" si="23"/>
        <v>0</v>
      </c>
      <c r="W323" s="350">
        <f t="shared" si="23"/>
        <v>0</v>
      </c>
      <c r="X323" s="348">
        <f t="shared" si="26"/>
        <v>-66</v>
      </c>
      <c r="Y323" s="349">
        <f t="shared" si="26"/>
        <v>-62830.899999999907</v>
      </c>
      <c r="Z323" s="349">
        <f t="shared" si="24"/>
        <v>0</v>
      </c>
      <c r="AA323" s="350">
        <f t="shared" si="24"/>
        <v>0</v>
      </c>
      <c r="AB323" s="328"/>
    </row>
    <row r="324" spans="1:28" x14ac:dyDescent="0.2">
      <c r="A324" s="335" t="s">
        <v>746</v>
      </c>
      <c r="B324" s="336" t="s">
        <v>888</v>
      </c>
      <c r="C324" s="336" t="s">
        <v>889</v>
      </c>
      <c r="D324" s="330">
        <v>0</v>
      </c>
      <c r="E324" s="331">
        <v>4228</v>
      </c>
      <c r="F324" s="331">
        <v>0</v>
      </c>
      <c r="G324" s="332">
        <v>0</v>
      </c>
      <c r="H324" s="330">
        <v>0</v>
      </c>
      <c r="I324" s="331">
        <v>5226</v>
      </c>
      <c r="J324" s="331">
        <v>5226</v>
      </c>
      <c r="K324" s="331">
        <v>0</v>
      </c>
      <c r="L324" s="331">
        <v>0</v>
      </c>
      <c r="M324" s="332">
        <v>0</v>
      </c>
      <c r="N324" s="348">
        <v>0</v>
      </c>
      <c r="O324" s="349">
        <v>3065</v>
      </c>
      <c r="P324" s="349">
        <v>3065</v>
      </c>
      <c r="Q324" s="349">
        <v>0</v>
      </c>
      <c r="R324" s="349">
        <v>0</v>
      </c>
      <c r="S324" s="350">
        <v>0</v>
      </c>
      <c r="T324" s="348">
        <f t="shared" si="25"/>
        <v>0</v>
      </c>
      <c r="U324" s="349">
        <f t="shared" si="25"/>
        <v>-1163</v>
      </c>
      <c r="V324" s="349">
        <f t="shared" si="23"/>
        <v>0</v>
      </c>
      <c r="W324" s="350">
        <f t="shared" si="23"/>
        <v>0</v>
      </c>
      <c r="X324" s="348">
        <f t="shared" si="26"/>
        <v>0</v>
      </c>
      <c r="Y324" s="349">
        <f t="shared" si="26"/>
        <v>-2161</v>
      </c>
      <c r="Z324" s="349">
        <f t="shared" si="24"/>
        <v>0</v>
      </c>
      <c r="AA324" s="350">
        <f t="shared" si="24"/>
        <v>0</v>
      </c>
      <c r="AB324" s="328"/>
    </row>
    <row r="325" spans="1:28" ht="12.75" customHeight="1" x14ac:dyDescent="0.2">
      <c r="A325" s="335" t="s">
        <v>746</v>
      </c>
      <c r="B325" s="336" t="s">
        <v>890</v>
      </c>
      <c r="C325" s="336" t="s">
        <v>891</v>
      </c>
      <c r="D325" s="330">
        <v>0</v>
      </c>
      <c r="E325" s="331">
        <v>90280</v>
      </c>
      <c r="F325" s="331">
        <v>0</v>
      </c>
      <c r="G325" s="332">
        <v>0</v>
      </c>
      <c r="H325" s="330">
        <v>0</v>
      </c>
      <c r="I325" s="331">
        <v>97848</v>
      </c>
      <c r="J325" s="331">
        <v>97848</v>
      </c>
      <c r="K325" s="331">
        <v>0</v>
      </c>
      <c r="L325" s="331">
        <v>0</v>
      </c>
      <c r="M325" s="332">
        <v>0</v>
      </c>
      <c r="N325" s="348">
        <v>0</v>
      </c>
      <c r="O325" s="349">
        <v>102106</v>
      </c>
      <c r="P325" s="349">
        <v>102106</v>
      </c>
      <c r="Q325" s="349">
        <v>0</v>
      </c>
      <c r="R325" s="349">
        <v>0</v>
      </c>
      <c r="S325" s="350">
        <v>0</v>
      </c>
      <c r="T325" s="348">
        <f t="shared" si="25"/>
        <v>0</v>
      </c>
      <c r="U325" s="349">
        <f t="shared" si="25"/>
        <v>11826</v>
      </c>
      <c r="V325" s="349">
        <f t="shared" si="23"/>
        <v>0</v>
      </c>
      <c r="W325" s="350">
        <f t="shared" si="23"/>
        <v>0</v>
      </c>
      <c r="X325" s="348">
        <f t="shared" si="26"/>
        <v>0</v>
      </c>
      <c r="Y325" s="349">
        <f t="shared" si="26"/>
        <v>4258</v>
      </c>
      <c r="Z325" s="349">
        <f t="shared" si="24"/>
        <v>0</v>
      </c>
      <c r="AA325" s="350">
        <f t="shared" si="24"/>
        <v>0</v>
      </c>
      <c r="AB325" s="328"/>
    </row>
    <row r="326" spans="1:28" x14ac:dyDescent="0.2">
      <c r="A326" s="335" t="s">
        <v>746</v>
      </c>
      <c r="B326" s="336" t="s">
        <v>892</v>
      </c>
      <c r="C326" s="336" t="s">
        <v>893</v>
      </c>
      <c r="D326" s="330">
        <v>0</v>
      </c>
      <c r="E326" s="331">
        <v>34419</v>
      </c>
      <c r="F326" s="331">
        <v>0</v>
      </c>
      <c r="G326" s="332">
        <v>0</v>
      </c>
      <c r="H326" s="330">
        <v>0</v>
      </c>
      <c r="I326" s="331">
        <v>35122</v>
      </c>
      <c r="J326" s="331">
        <v>35122</v>
      </c>
      <c r="K326" s="331">
        <v>0</v>
      </c>
      <c r="L326" s="331">
        <v>0</v>
      </c>
      <c r="M326" s="332">
        <v>0</v>
      </c>
      <c r="N326" s="348">
        <v>0</v>
      </c>
      <c r="O326" s="349">
        <v>34961</v>
      </c>
      <c r="P326" s="349">
        <v>34961</v>
      </c>
      <c r="Q326" s="349">
        <v>0</v>
      </c>
      <c r="R326" s="349">
        <v>0</v>
      </c>
      <c r="S326" s="350">
        <v>0</v>
      </c>
      <c r="T326" s="348">
        <f t="shared" si="25"/>
        <v>0</v>
      </c>
      <c r="U326" s="349">
        <f t="shared" si="25"/>
        <v>542</v>
      </c>
      <c r="V326" s="349">
        <f t="shared" si="23"/>
        <v>0</v>
      </c>
      <c r="W326" s="350">
        <f t="shared" si="23"/>
        <v>0</v>
      </c>
      <c r="X326" s="348">
        <f t="shared" si="26"/>
        <v>0</v>
      </c>
      <c r="Y326" s="349">
        <f t="shared" si="26"/>
        <v>-161</v>
      </c>
      <c r="Z326" s="349">
        <f t="shared" si="24"/>
        <v>0</v>
      </c>
      <c r="AA326" s="350">
        <f t="shared" si="24"/>
        <v>0</v>
      </c>
      <c r="AB326" s="328"/>
    </row>
    <row r="327" spans="1:28" ht="12.75" customHeight="1" x14ac:dyDescent="0.2">
      <c r="A327" s="335" t="s">
        <v>746</v>
      </c>
      <c r="B327" s="336" t="s">
        <v>894</v>
      </c>
      <c r="C327" s="336" t="s">
        <v>895</v>
      </c>
      <c r="D327" s="330">
        <v>0</v>
      </c>
      <c r="E327" s="331">
        <v>40039</v>
      </c>
      <c r="F327" s="331">
        <v>0</v>
      </c>
      <c r="G327" s="332">
        <v>0</v>
      </c>
      <c r="H327" s="330">
        <v>0</v>
      </c>
      <c r="I327" s="331">
        <v>43252</v>
      </c>
      <c r="J327" s="331">
        <v>43252</v>
      </c>
      <c r="K327" s="331">
        <v>0</v>
      </c>
      <c r="L327" s="331">
        <v>0</v>
      </c>
      <c r="M327" s="332">
        <v>0</v>
      </c>
      <c r="N327" s="348">
        <v>0</v>
      </c>
      <c r="O327" s="349">
        <v>42618</v>
      </c>
      <c r="P327" s="349">
        <v>42618</v>
      </c>
      <c r="Q327" s="349">
        <v>0</v>
      </c>
      <c r="R327" s="349">
        <v>0</v>
      </c>
      <c r="S327" s="350">
        <v>0</v>
      </c>
      <c r="T327" s="348">
        <f t="shared" si="25"/>
        <v>0</v>
      </c>
      <c r="U327" s="349">
        <f t="shared" si="25"/>
        <v>2579</v>
      </c>
      <c r="V327" s="349">
        <f t="shared" si="23"/>
        <v>0</v>
      </c>
      <c r="W327" s="350">
        <f t="shared" si="23"/>
        <v>0</v>
      </c>
      <c r="X327" s="348">
        <f t="shared" si="26"/>
        <v>0</v>
      </c>
      <c r="Y327" s="349">
        <f t="shared" si="26"/>
        <v>-634</v>
      </c>
      <c r="Z327" s="349">
        <f t="shared" si="24"/>
        <v>0</v>
      </c>
      <c r="AA327" s="350">
        <f t="shared" si="24"/>
        <v>0</v>
      </c>
      <c r="AB327" s="328"/>
    </row>
    <row r="328" spans="1:28" ht="12.75" customHeight="1" x14ac:dyDescent="0.2">
      <c r="A328" s="335" t="s">
        <v>746</v>
      </c>
      <c r="B328" s="336" t="s">
        <v>896</v>
      </c>
      <c r="C328" s="336" t="s">
        <v>897</v>
      </c>
      <c r="D328" s="330">
        <v>0</v>
      </c>
      <c r="E328" s="331">
        <v>26175</v>
      </c>
      <c r="F328" s="331">
        <v>0</v>
      </c>
      <c r="G328" s="332">
        <v>0</v>
      </c>
      <c r="H328" s="330">
        <v>0</v>
      </c>
      <c r="I328" s="331">
        <v>20861.650000000001</v>
      </c>
      <c r="J328" s="331">
        <v>20861.650000000001</v>
      </c>
      <c r="K328" s="331">
        <v>0</v>
      </c>
      <c r="L328" s="331">
        <v>0</v>
      </c>
      <c r="M328" s="332">
        <v>0</v>
      </c>
      <c r="N328" s="348">
        <v>0</v>
      </c>
      <c r="O328" s="349">
        <v>24746</v>
      </c>
      <c r="P328" s="349">
        <v>24746</v>
      </c>
      <c r="Q328" s="349">
        <v>0</v>
      </c>
      <c r="R328" s="349">
        <v>0</v>
      </c>
      <c r="S328" s="350">
        <v>0</v>
      </c>
      <c r="T328" s="348">
        <f t="shared" si="25"/>
        <v>0</v>
      </c>
      <c r="U328" s="349">
        <f t="shared" si="25"/>
        <v>-1429</v>
      </c>
      <c r="V328" s="349">
        <f t="shared" si="23"/>
        <v>0</v>
      </c>
      <c r="W328" s="350">
        <f t="shared" si="23"/>
        <v>0</v>
      </c>
      <c r="X328" s="348">
        <f t="shared" si="26"/>
        <v>0</v>
      </c>
      <c r="Y328" s="349">
        <f t="shared" si="26"/>
        <v>3884.3499999999985</v>
      </c>
      <c r="Z328" s="349">
        <f t="shared" si="24"/>
        <v>0</v>
      </c>
      <c r="AA328" s="350">
        <f t="shared" si="24"/>
        <v>0</v>
      </c>
      <c r="AB328" s="328"/>
    </row>
    <row r="329" spans="1:28" ht="12.75" customHeight="1" x14ac:dyDescent="0.2">
      <c r="A329" s="335" t="s">
        <v>746</v>
      </c>
      <c r="B329" s="336" t="s">
        <v>898</v>
      </c>
      <c r="C329" s="336" t="s">
        <v>899</v>
      </c>
      <c r="D329" s="330">
        <v>0</v>
      </c>
      <c r="E329" s="331">
        <v>93288</v>
      </c>
      <c r="F329" s="331">
        <v>0</v>
      </c>
      <c r="G329" s="332">
        <v>0</v>
      </c>
      <c r="H329" s="330">
        <v>0</v>
      </c>
      <c r="I329" s="331">
        <v>98979</v>
      </c>
      <c r="J329" s="331">
        <v>98979</v>
      </c>
      <c r="K329" s="331">
        <v>0</v>
      </c>
      <c r="L329" s="331">
        <v>0</v>
      </c>
      <c r="M329" s="332">
        <v>0</v>
      </c>
      <c r="N329" s="348">
        <v>0</v>
      </c>
      <c r="O329" s="349">
        <v>95406</v>
      </c>
      <c r="P329" s="349">
        <v>95406</v>
      </c>
      <c r="Q329" s="349">
        <v>0</v>
      </c>
      <c r="R329" s="349">
        <v>0</v>
      </c>
      <c r="S329" s="350">
        <v>0</v>
      </c>
      <c r="T329" s="348">
        <f t="shared" si="25"/>
        <v>0</v>
      </c>
      <c r="U329" s="349">
        <f t="shared" si="25"/>
        <v>2118</v>
      </c>
      <c r="V329" s="349">
        <f t="shared" si="23"/>
        <v>0</v>
      </c>
      <c r="W329" s="350">
        <f t="shared" si="23"/>
        <v>0</v>
      </c>
      <c r="X329" s="348">
        <f t="shared" si="26"/>
        <v>0</v>
      </c>
      <c r="Y329" s="349">
        <f t="shared" si="26"/>
        <v>-3573</v>
      </c>
      <c r="Z329" s="349">
        <f t="shared" si="24"/>
        <v>0</v>
      </c>
      <c r="AA329" s="350">
        <f t="shared" si="24"/>
        <v>0</v>
      </c>
      <c r="AB329" s="328"/>
    </row>
    <row r="330" spans="1:28" x14ac:dyDescent="0.2">
      <c r="A330" s="335" t="s">
        <v>746</v>
      </c>
      <c r="B330" s="336" t="s">
        <v>900</v>
      </c>
      <c r="C330" s="336" t="s">
        <v>901</v>
      </c>
      <c r="D330" s="330">
        <v>0</v>
      </c>
      <c r="E330" s="331">
        <v>2145</v>
      </c>
      <c r="F330" s="331">
        <v>0</v>
      </c>
      <c r="G330" s="332">
        <v>0</v>
      </c>
      <c r="H330" s="330">
        <v>0</v>
      </c>
      <c r="I330" s="331">
        <v>0</v>
      </c>
      <c r="J330" s="331">
        <v>0</v>
      </c>
      <c r="K330" s="331">
        <v>0</v>
      </c>
      <c r="L330" s="331">
        <v>0</v>
      </c>
      <c r="M330" s="332">
        <v>0</v>
      </c>
      <c r="N330" s="348">
        <v>0</v>
      </c>
      <c r="O330" s="349">
        <v>2515</v>
      </c>
      <c r="P330" s="349">
        <v>2515</v>
      </c>
      <c r="Q330" s="349">
        <v>0</v>
      </c>
      <c r="R330" s="349">
        <v>0</v>
      </c>
      <c r="S330" s="350">
        <v>0</v>
      </c>
      <c r="T330" s="348">
        <f t="shared" si="25"/>
        <v>0</v>
      </c>
      <c r="U330" s="349">
        <f t="shared" si="25"/>
        <v>370</v>
      </c>
      <c r="V330" s="349">
        <f t="shared" si="23"/>
        <v>0</v>
      </c>
      <c r="W330" s="350">
        <f t="shared" si="23"/>
        <v>0</v>
      </c>
      <c r="X330" s="348">
        <f t="shared" si="26"/>
        <v>0</v>
      </c>
      <c r="Y330" s="349">
        <f t="shared" si="26"/>
        <v>2515</v>
      </c>
      <c r="Z330" s="349">
        <f t="shared" si="24"/>
        <v>0</v>
      </c>
      <c r="AA330" s="350">
        <f t="shared" si="24"/>
        <v>0</v>
      </c>
      <c r="AB330" s="328"/>
    </row>
    <row r="331" spans="1:28" x14ac:dyDescent="0.2">
      <c r="A331" s="335" t="s">
        <v>746</v>
      </c>
      <c r="B331" s="336" t="s">
        <v>902</v>
      </c>
      <c r="C331" s="336" t="s">
        <v>903</v>
      </c>
      <c r="D331" s="330">
        <v>0</v>
      </c>
      <c r="E331" s="331">
        <v>3321</v>
      </c>
      <c r="F331" s="331">
        <v>0</v>
      </c>
      <c r="G331" s="332">
        <v>0</v>
      </c>
      <c r="H331" s="330">
        <v>0</v>
      </c>
      <c r="I331" s="331">
        <v>2879</v>
      </c>
      <c r="J331" s="331">
        <v>2879</v>
      </c>
      <c r="K331" s="331">
        <v>0</v>
      </c>
      <c r="L331" s="331">
        <v>0</v>
      </c>
      <c r="M331" s="332">
        <v>0</v>
      </c>
      <c r="N331" s="348">
        <v>0</v>
      </c>
      <c r="O331" s="349">
        <v>1081</v>
      </c>
      <c r="P331" s="349">
        <v>1081</v>
      </c>
      <c r="Q331" s="349">
        <v>0</v>
      </c>
      <c r="R331" s="349">
        <v>0</v>
      </c>
      <c r="S331" s="350">
        <v>0</v>
      </c>
      <c r="T331" s="348">
        <f t="shared" si="25"/>
        <v>0</v>
      </c>
      <c r="U331" s="349">
        <f t="shared" si="25"/>
        <v>-2240</v>
      </c>
      <c r="V331" s="349">
        <f t="shared" si="23"/>
        <v>0</v>
      </c>
      <c r="W331" s="350">
        <f t="shared" si="23"/>
        <v>0</v>
      </c>
      <c r="X331" s="348">
        <f t="shared" si="26"/>
        <v>0</v>
      </c>
      <c r="Y331" s="349">
        <f t="shared" si="26"/>
        <v>-1798</v>
      </c>
      <c r="Z331" s="349">
        <f t="shared" si="24"/>
        <v>0</v>
      </c>
      <c r="AA331" s="350">
        <f t="shared" si="24"/>
        <v>0</v>
      </c>
      <c r="AB331" s="328"/>
    </row>
    <row r="332" spans="1:28" x14ac:dyDescent="0.2">
      <c r="A332" s="335" t="s">
        <v>746</v>
      </c>
      <c r="B332" s="336" t="s">
        <v>904</v>
      </c>
      <c r="C332" s="336" t="s">
        <v>905</v>
      </c>
      <c r="D332" s="330"/>
      <c r="E332" s="331"/>
      <c r="F332" s="331"/>
      <c r="G332" s="332"/>
      <c r="H332" s="330">
        <v>0</v>
      </c>
      <c r="I332" s="331">
        <v>0</v>
      </c>
      <c r="J332" s="331">
        <v>0</v>
      </c>
      <c r="K332" s="331">
        <v>0</v>
      </c>
      <c r="L332" s="331">
        <v>0</v>
      </c>
      <c r="M332" s="332">
        <v>0</v>
      </c>
      <c r="N332" s="348"/>
      <c r="O332" s="349">
        <v>270</v>
      </c>
      <c r="P332" s="349">
        <v>270</v>
      </c>
      <c r="Q332" s="349"/>
      <c r="R332" s="349"/>
      <c r="S332" s="350"/>
      <c r="T332" s="348">
        <f t="shared" si="25"/>
        <v>0</v>
      </c>
      <c r="U332" s="349">
        <f t="shared" si="25"/>
        <v>270</v>
      </c>
      <c r="V332" s="349">
        <f t="shared" si="23"/>
        <v>0</v>
      </c>
      <c r="W332" s="350">
        <f t="shared" si="23"/>
        <v>0</v>
      </c>
      <c r="X332" s="348">
        <f t="shared" si="26"/>
        <v>0</v>
      </c>
      <c r="Y332" s="349">
        <f t="shared" si="26"/>
        <v>270</v>
      </c>
      <c r="Z332" s="349">
        <f t="shared" si="24"/>
        <v>0</v>
      </c>
      <c r="AA332" s="350">
        <f t="shared" si="24"/>
        <v>0</v>
      </c>
      <c r="AB332" s="328"/>
    </row>
    <row r="333" spans="1:28" x14ac:dyDescent="0.2">
      <c r="A333" s="335" t="s">
        <v>906</v>
      </c>
      <c r="B333" s="336" t="s">
        <v>907</v>
      </c>
      <c r="C333" s="336" t="s">
        <v>908</v>
      </c>
      <c r="D333" s="330">
        <v>691</v>
      </c>
      <c r="E333" s="331">
        <v>578913</v>
      </c>
      <c r="F333" s="331">
        <v>0</v>
      </c>
      <c r="G333" s="332">
        <v>1634211.4</v>
      </c>
      <c r="H333" s="330">
        <v>606</v>
      </c>
      <c r="I333" s="331">
        <v>569048.6</v>
      </c>
      <c r="J333" s="331">
        <v>505088.6</v>
      </c>
      <c r="K333" s="331">
        <v>63960</v>
      </c>
      <c r="L333" s="331">
        <v>0</v>
      </c>
      <c r="M333" s="332">
        <v>1501211.88</v>
      </c>
      <c r="N333" s="348">
        <v>622</v>
      </c>
      <c r="O333" s="349">
        <v>661752.5</v>
      </c>
      <c r="P333" s="349">
        <v>571512.5</v>
      </c>
      <c r="Q333" s="349">
        <v>90240</v>
      </c>
      <c r="R333" s="349">
        <v>0</v>
      </c>
      <c r="S333" s="350">
        <v>1835189.5100000002</v>
      </c>
      <c r="T333" s="348">
        <f t="shared" si="25"/>
        <v>-69</v>
      </c>
      <c r="U333" s="349">
        <f t="shared" si="25"/>
        <v>82839.5</v>
      </c>
      <c r="V333" s="349">
        <f t="shared" si="23"/>
        <v>0</v>
      </c>
      <c r="W333" s="350">
        <f t="shared" si="23"/>
        <v>200978.11000000034</v>
      </c>
      <c r="X333" s="348">
        <f t="shared" si="26"/>
        <v>16</v>
      </c>
      <c r="Y333" s="349">
        <f t="shared" si="26"/>
        <v>92703.900000000023</v>
      </c>
      <c r="Z333" s="349">
        <f t="shared" si="24"/>
        <v>0</v>
      </c>
      <c r="AA333" s="350">
        <f t="shared" si="24"/>
        <v>333977.63000000035</v>
      </c>
      <c r="AB333" s="328"/>
    </row>
    <row r="334" spans="1:28" x14ac:dyDescent="0.2">
      <c r="A334" s="335" t="s">
        <v>906</v>
      </c>
      <c r="B334" s="336" t="s">
        <v>909</v>
      </c>
      <c r="C334" s="336" t="s">
        <v>910</v>
      </c>
      <c r="D334" s="330">
        <v>172</v>
      </c>
      <c r="E334" s="331">
        <v>190495</v>
      </c>
      <c r="F334" s="331">
        <v>0</v>
      </c>
      <c r="G334" s="332">
        <v>0</v>
      </c>
      <c r="H334" s="330">
        <v>245</v>
      </c>
      <c r="I334" s="331">
        <v>209280.3</v>
      </c>
      <c r="J334" s="331">
        <v>184680.3</v>
      </c>
      <c r="K334" s="331">
        <v>24600</v>
      </c>
      <c r="L334" s="331">
        <v>0</v>
      </c>
      <c r="M334" s="332">
        <v>0</v>
      </c>
      <c r="N334" s="348">
        <v>231</v>
      </c>
      <c r="O334" s="349">
        <v>267770.40000000002</v>
      </c>
      <c r="P334" s="349">
        <v>227810.4</v>
      </c>
      <c r="Q334" s="349">
        <v>39960</v>
      </c>
      <c r="R334" s="349">
        <v>0</v>
      </c>
      <c r="S334" s="350">
        <v>0</v>
      </c>
      <c r="T334" s="348">
        <f t="shared" si="25"/>
        <v>59</v>
      </c>
      <c r="U334" s="349">
        <f t="shared" si="25"/>
        <v>77275.400000000023</v>
      </c>
      <c r="V334" s="349">
        <f t="shared" si="23"/>
        <v>0</v>
      </c>
      <c r="W334" s="350">
        <f t="shared" si="23"/>
        <v>0</v>
      </c>
      <c r="X334" s="348">
        <f t="shared" si="26"/>
        <v>-14</v>
      </c>
      <c r="Y334" s="349">
        <f t="shared" si="26"/>
        <v>58490.100000000035</v>
      </c>
      <c r="Z334" s="349">
        <f t="shared" si="24"/>
        <v>0</v>
      </c>
      <c r="AA334" s="350">
        <f t="shared" si="24"/>
        <v>0</v>
      </c>
      <c r="AB334" s="328"/>
    </row>
    <row r="335" spans="1:28" ht="12.75" customHeight="1" x14ac:dyDescent="0.2">
      <c r="A335" s="335" t="s">
        <v>906</v>
      </c>
      <c r="B335" s="336" t="s">
        <v>911</v>
      </c>
      <c r="C335" s="336" t="s">
        <v>912</v>
      </c>
      <c r="D335" s="330">
        <v>1235</v>
      </c>
      <c r="E335" s="331">
        <v>1004278</v>
      </c>
      <c r="F335" s="331">
        <v>0</v>
      </c>
      <c r="G335" s="332">
        <v>0</v>
      </c>
      <c r="H335" s="330">
        <v>1152</v>
      </c>
      <c r="I335" s="331">
        <v>954222.9</v>
      </c>
      <c r="J335" s="331">
        <v>859062.9</v>
      </c>
      <c r="K335" s="331">
        <v>95160</v>
      </c>
      <c r="L335" s="331">
        <v>0</v>
      </c>
      <c r="M335" s="332">
        <v>0</v>
      </c>
      <c r="N335" s="348">
        <v>1255</v>
      </c>
      <c r="O335" s="349">
        <v>1258875.05</v>
      </c>
      <c r="P335" s="349">
        <v>1110555.05</v>
      </c>
      <c r="Q335" s="349">
        <v>148320</v>
      </c>
      <c r="R335" s="349">
        <v>0</v>
      </c>
      <c r="S335" s="350">
        <v>0</v>
      </c>
      <c r="T335" s="348">
        <f t="shared" si="25"/>
        <v>20</v>
      </c>
      <c r="U335" s="349">
        <f t="shared" si="25"/>
        <v>254597.05000000005</v>
      </c>
      <c r="V335" s="349">
        <f t="shared" si="23"/>
        <v>0</v>
      </c>
      <c r="W335" s="350">
        <f t="shared" si="23"/>
        <v>0</v>
      </c>
      <c r="X335" s="348">
        <f t="shared" si="26"/>
        <v>103</v>
      </c>
      <c r="Y335" s="349">
        <f t="shared" si="26"/>
        <v>304652.15000000002</v>
      </c>
      <c r="Z335" s="349">
        <f t="shared" si="24"/>
        <v>0</v>
      </c>
      <c r="AA335" s="350">
        <f t="shared" si="24"/>
        <v>0</v>
      </c>
      <c r="AB335" s="328"/>
    </row>
    <row r="336" spans="1:28" x14ac:dyDescent="0.2">
      <c r="A336" s="335" t="s">
        <v>906</v>
      </c>
      <c r="B336" s="336" t="s">
        <v>913</v>
      </c>
      <c r="C336" s="336" t="s">
        <v>914</v>
      </c>
      <c r="D336" s="330">
        <v>606</v>
      </c>
      <c r="E336" s="331">
        <v>464072</v>
      </c>
      <c r="F336" s="331">
        <v>0</v>
      </c>
      <c r="G336" s="332">
        <v>0</v>
      </c>
      <c r="H336" s="330">
        <v>382</v>
      </c>
      <c r="I336" s="331">
        <v>404228.24</v>
      </c>
      <c r="J336" s="331">
        <v>361028.24</v>
      </c>
      <c r="K336" s="331">
        <v>43200</v>
      </c>
      <c r="L336" s="331">
        <v>0</v>
      </c>
      <c r="M336" s="332">
        <v>0</v>
      </c>
      <c r="N336" s="348">
        <v>404</v>
      </c>
      <c r="O336" s="349">
        <v>444988.19999999995</v>
      </c>
      <c r="P336" s="349">
        <v>378148.19999999995</v>
      </c>
      <c r="Q336" s="349">
        <v>66840</v>
      </c>
      <c r="R336" s="349">
        <v>0</v>
      </c>
      <c r="S336" s="350">
        <v>0</v>
      </c>
      <c r="T336" s="348">
        <f t="shared" si="25"/>
        <v>-202</v>
      </c>
      <c r="U336" s="349">
        <f t="shared" si="25"/>
        <v>-19083.800000000047</v>
      </c>
      <c r="V336" s="349">
        <f t="shared" si="23"/>
        <v>0</v>
      </c>
      <c r="W336" s="350">
        <f t="shared" si="23"/>
        <v>0</v>
      </c>
      <c r="X336" s="348">
        <f t="shared" si="26"/>
        <v>22</v>
      </c>
      <c r="Y336" s="349">
        <f t="shared" si="26"/>
        <v>40759.959999999963</v>
      </c>
      <c r="Z336" s="349">
        <f t="shared" si="24"/>
        <v>0</v>
      </c>
      <c r="AA336" s="350">
        <f t="shared" si="24"/>
        <v>0</v>
      </c>
      <c r="AB336" s="328"/>
    </row>
    <row r="337" spans="1:28" x14ac:dyDescent="0.2">
      <c r="A337" s="335" t="s">
        <v>906</v>
      </c>
      <c r="B337" s="336" t="s">
        <v>915</v>
      </c>
      <c r="C337" s="336" t="s">
        <v>916</v>
      </c>
      <c r="D337" s="330">
        <v>644</v>
      </c>
      <c r="E337" s="331">
        <v>1057283</v>
      </c>
      <c r="F337" s="331">
        <v>6218</v>
      </c>
      <c r="G337" s="332">
        <v>0</v>
      </c>
      <c r="H337" s="330">
        <v>688</v>
      </c>
      <c r="I337" s="331">
        <v>1103110.6000000001</v>
      </c>
      <c r="J337" s="331">
        <v>1061710.6000000001</v>
      </c>
      <c r="K337" s="331">
        <v>41400</v>
      </c>
      <c r="L337" s="331">
        <v>0</v>
      </c>
      <c r="M337" s="332">
        <v>0</v>
      </c>
      <c r="N337" s="348">
        <v>741</v>
      </c>
      <c r="O337" s="349">
        <v>1363189.7999999998</v>
      </c>
      <c r="P337" s="349">
        <v>1299949.7999999998</v>
      </c>
      <c r="Q337" s="349">
        <v>63240</v>
      </c>
      <c r="R337" s="349">
        <v>7020</v>
      </c>
      <c r="S337" s="350">
        <v>0</v>
      </c>
      <c r="T337" s="348">
        <f t="shared" si="25"/>
        <v>97</v>
      </c>
      <c r="U337" s="349">
        <f t="shared" si="25"/>
        <v>305906.79999999981</v>
      </c>
      <c r="V337" s="349">
        <f t="shared" si="23"/>
        <v>802</v>
      </c>
      <c r="W337" s="350">
        <f t="shared" si="23"/>
        <v>0</v>
      </c>
      <c r="X337" s="348">
        <f t="shared" si="26"/>
        <v>53</v>
      </c>
      <c r="Y337" s="349">
        <f t="shared" si="26"/>
        <v>260079.19999999972</v>
      </c>
      <c r="Z337" s="349">
        <f t="shared" si="24"/>
        <v>7020</v>
      </c>
      <c r="AA337" s="350">
        <f t="shared" si="24"/>
        <v>0</v>
      </c>
      <c r="AB337" s="328"/>
    </row>
    <row r="338" spans="1:28" x14ac:dyDescent="0.2">
      <c r="A338" s="335" t="s">
        <v>906</v>
      </c>
      <c r="B338" s="336" t="s">
        <v>917</v>
      </c>
      <c r="C338" s="336" t="s">
        <v>918</v>
      </c>
      <c r="D338" s="330">
        <v>763</v>
      </c>
      <c r="E338" s="331">
        <v>460712.2</v>
      </c>
      <c r="F338" s="331">
        <v>4135.6000000000004</v>
      </c>
      <c r="G338" s="332">
        <v>0</v>
      </c>
      <c r="H338" s="330">
        <v>569</v>
      </c>
      <c r="I338" s="331">
        <v>447119</v>
      </c>
      <c r="J338" s="331">
        <v>387719</v>
      </c>
      <c r="K338" s="331">
        <v>59400</v>
      </c>
      <c r="L338" s="331">
        <v>0</v>
      </c>
      <c r="M338" s="332">
        <v>0</v>
      </c>
      <c r="N338" s="348">
        <v>649</v>
      </c>
      <c r="O338" s="349">
        <v>555419.10000000009</v>
      </c>
      <c r="P338" s="349">
        <v>465659.10000000003</v>
      </c>
      <c r="Q338" s="349">
        <v>89760</v>
      </c>
      <c r="R338" s="349">
        <v>0</v>
      </c>
      <c r="S338" s="350">
        <v>0</v>
      </c>
      <c r="T338" s="348">
        <f t="shared" si="25"/>
        <v>-114</v>
      </c>
      <c r="U338" s="349">
        <f t="shared" si="25"/>
        <v>94706.900000000081</v>
      </c>
      <c r="V338" s="349">
        <f t="shared" si="23"/>
        <v>-4135.6000000000004</v>
      </c>
      <c r="W338" s="350">
        <f t="shared" si="23"/>
        <v>0</v>
      </c>
      <c r="X338" s="348">
        <f t="shared" si="26"/>
        <v>80</v>
      </c>
      <c r="Y338" s="349">
        <f t="shared" si="26"/>
        <v>108300.10000000009</v>
      </c>
      <c r="Z338" s="349">
        <f t="shared" si="24"/>
        <v>0</v>
      </c>
      <c r="AA338" s="350">
        <f t="shared" si="24"/>
        <v>0</v>
      </c>
      <c r="AB338" s="328"/>
    </row>
    <row r="339" spans="1:28" x14ac:dyDescent="0.2">
      <c r="A339" s="335" t="s">
        <v>906</v>
      </c>
      <c r="B339" s="336" t="s">
        <v>919</v>
      </c>
      <c r="C339" s="336" t="s">
        <v>920</v>
      </c>
      <c r="D339" s="330">
        <v>607</v>
      </c>
      <c r="E339" s="331">
        <v>494556</v>
      </c>
      <c r="F339" s="331">
        <v>0</v>
      </c>
      <c r="G339" s="332">
        <v>0</v>
      </c>
      <c r="H339" s="330">
        <v>519</v>
      </c>
      <c r="I339" s="331">
        <v>483087.49999999994</v>
      </c>
      <c r="J339" s="331">
        <v>431487.49999999994</v>
      </c>
      <c r="K339" s="331">
        <v>51600</v>
      </c>
      <c r="L339" s="331">
        <v>0</v>
      </c>
      <c r="M339" s="332">
        <v>0</v>
      </c>
      <c r="N339" s="348">
        <v>524</v>
      </c>
      <c r="O339" s="349">
        <v>569160.19999999995</v>
      </c>
      <c r="P339" s="349">
        <v>494160.19999999995</v>
      </c>
      <c r="Q339" s="349">
        <v>75000</v>
      </c>
      <c r="R339" s="349">
        <v>0</v>
      </c>
      <c r="S339" s="350">
        <v>0</v>
      </c>
      <c r="T339" s="348">
        <f t="shared" si="25"/>
        <v>-83</v>
      </c>
      <c r="U339" s="349">
        <f t="shared" si="25"/>
        <v>74604.199999999953</v>
      </c>
      <c r="V339" s="349">
        <f t="shared" si="23"/>
        <v>0</v>
      </c>
      <c r="W339" s="350">
        <f t="shared" si="23"/>
        <v>0</v>
      </c>
      <c r="X339" s="348">
        <f t="shared" si="26"/>
        <v>5</v>
      </c>
      <c r="Y339" s="349">
        <f t="shared" si="26"/>
        <v>86072.700000000012</v>
      </c>
      <c r="Z339" s="349">
        <f t="shared" si="24"/>
        <v>0</v>
      </c>
      <c r="AA339" s="350">
        <f t="shared" si="24"/>
        <v>0</v>
      </c>
      <c r="AB339" s="328"/>
    </row>
    <row r="340" spans="1:28" x14ac:dyDescent="0.2">
      <c r="A340" s="335" t="s">
        <v>906</v>
      </c>
      <c r="B340" s="336" t="s">
        <v>921</v>
      </c>
      <c r="C340" s="336" t="s">
        <v>922</v>
      </c>
      <c r="D340" s="330">
        <v>35</v>
      </c>
      <c r="E340" s="331">
        <v>28017</v>
      </c>
      <c r="F340" s="331">
        <v>0</v>
      </c>
      <c r="G340" s="332">
        <v>0</v>
      </c>
      <c r="H340" s="330">
        <v>51</v>
      </c>
      <c r="I340" s="331">
        <v>30689</v>
      </c>
      <c r="J340" s="331">
        <v>24209</v>
      </c>
      <c r="K340" s="331">
        <v>6480</v>
      </c>
      <c r="L340" s="331">
        <v>0</v>
      </c>
      <c r="M340" s="332">
        <v>0</v>
      </c>
      <c r="N340" s="348">
        <v>64</v>
      </c>
      <c r="O340" s="349">
        <v>41266.699999999997</v>
      </c>
      <c r="P340" s="349">
        <v>31546.699999999997</v>
      </c>
      <c r="Q340" s="349">
        <v>9720</v>
      </c>
      <c r="R340" s="349">
        <v>0</v>
      </c>
      <c r="S340" s="350">
        <v>0</v>
      </c>
      <c r="T340" s="348">
        <f t="shared" si="25"/>
        <v>29</v>
      </c>
      <c r="U340" s="349">
        <f t="shared" si="25"/>
        <v>13249.699999999997</v>
      </c>
      <c r="V340" s="349">
        <f t="shared" si="23"/>
        <v>0</v>
      </c>
      <c r="W340" s="350">
        <f t="shared" si="23"/>
        <v>0</v>
      </c>
      <c r="X340" s="348">
        <f t="shared" si="26"/>
        <v>13</v>
      </c>
      <c r="Y340" s="349">
        <f t="shared" si="26"/>
        <v>10577.699999999997</v>
      </c>
      <c r="Z340" s="349">
        <f t="shared" si="24"/>
        <v>0</v>
      </c>
      <c r="AA340" s="350">
        <f t="shared" si="24"/>
        <v>0</v>
      </c>
      <c r="AB340" s="328"/>
    </row>
    <row r="341" spans="1:28" x14ac:dyDescent="0.2">
      <c r="A341" s="335" t="s">
        <v>906</v>
      </c>
      <c r="B341" s="336" t="s">
        <v>923</v>
      </c>
      <c r="C341" s="336" t="s">
        <v>924</v>
      </c>
      <c r="D341" s="330">
        <v>242</v>
      </c>
      <c r="E341" s="331">
        <v>177897</v>
      </c>
      <c r="F341" s="331">
        <v>0</v>
      </c>
      <c r="G341" s="332">
        <v>0</v>
      </c>
      <c r="H341" s="330">
        <v>604</v>
      </c>
      <c r="I341" s="331">
        <v>184393.60000000001</v>
      </c>
      <c r="J341" s="331">
        <v>150673.60000000001</v>
      </c>
      <c r="K341" s="331">
        <v>33720</v>
      </c>
      <c r="L341" s="331">
        <v>0</v>
      </c>
      <c r="M341" s="332">
        <v>0</v>
      </c>
      <c r="N341" s="348">
        <v>970</v>
      </c>
      <c r="O341" s="349">
        <v>249978</v>
      </c>
      <c r="P341" s="349">
        <v>198858</v>
      </c>
      <c r="Q341" s="349">
        <v>51120</v>
      </c>
      <c r="R341" s="349">
        <v>0</v>
      </c>
      <c r="S341" s="350">
        <v>0</v>
      </c>
      <c r="T341" s="348">
        <f t="shared" si="25"/>
        <v>728</v>
      </c>
      <c r="U341" s="349">
        <f t="shared" si="25"/>
        <v>72081</v>
      </c>
      <c r="V341" s="349">
        <f t="shared" si="23"/>
        <v>0</v>
      </c>
      <c r="W341" s="350">
        <f t="shared" si="23"/>
        <v>0</v>
      </c>
      <c r="X341" s="348">
        <f t="shared" si="26"/>
        <v>366</v>
      </c>
      <c r="Y341" s="349">
        <f t="shared" si="26"/>
        <v>65584.399999999994</v>
      </c>
      <c r="Z341" s="349">
        <f t="shared" si="24"/>
        <v>0</v>
      </c>
      <c r="AA341" s="350">
        <f t="shared" si="24"/>
        <v>0</v>
      </c>
      <c r="AB341" s="328"/>
    </row>
    <row r="342" spans="1:28" x14ac:dyDescent="0.2">
      <c r="A342" s="335" t="s">
        <v>906</v>
      </c>
      <c r="B342" s="336" t="s">
        <v>925</v>
      </c>
      <c r="C342" s="336" t="s">
        <v>926</v>
      </c>
      <c r="D342" s="330">
        <v>1960</v>
      </c>
      <c r="E342" s="331">
        <v>1389868.2</v>
      </c>
      <c r="F342" s="331">
        <v>0</v>
      </c>
      <c r="G342" s="332">
        <v>0</v>
      </c>
      <c r="H342" s="330">
        <v>1547</v>
      </c>
      <c r="I342" s="331">
        <v>1138986.6000000001</v>
      </c>
      <c r="J342" s="331">
        <v>1022466.6</v>
      </c>
      <c r="K342" s="331">
        <v>116520</v>
      </c>
      <c r="L342" s="331">
        <v>0</v>
      </c>
      <c r="M342" s="332">
        <v>0</v>
      </c>
      <c r="N342" s="348">
        <v>2005</v>
      </c>
      <c r="O342" s="349">
        <v>1862235.7199999997</v>
      </c>
      <c r="P342" s="349">
        <v>1679835.7199999997</v>
      </c>
      <c r="Q342" s="349">
        <v>182400</v>
      </c>
      <c r="R342" s="349">
        <v>0</v>
      </c>
      <c r="S342" s="350">
        <v>0</v>
      </c>
      <c r="T342" s="348">
        <f t="shared" si="25"/>
        <v>45</v>
      </c>
      <c r="U342" s="349">
        <f t="shared" si="25"/>
        <v>472367.51999999979</v>
      </c>
      <c r="V342" s="349">
        <f t="shared" si="23"/>
        <v>0</v>
      </c>
      <c r="W342" s="350">
        <f t="shared" si="23"/>
        <v>0</v>
      </c>
      <c r="X342" s="348">
        <f t="shared" si="26"/>
        <v>458</v>
      </c>
      <c r="Y342" s="349">
        <f t="shared" si="26"/>
        <v>723249.11999999965</v>
      </c>
      <c r="Z342" s="349">
        <f t="shared" si="24"/>
        <v>0</v>
      </c>
      <c r="AA342" s="350">
        <f t="shared" si="24"/>
        <v>0</v>
      </c>
      <c r="AB342" s="328"/>
    </row>
    <row r="343" spans="1:28" x14ac:dyDescent="0.2">
      <c r="A343" s="335" t="s">
        <v>906</v>
      </c>
      <c r="B343" s="336" t="s">
        <v>927</v>
      </c>
      <c r="C343" s="336" t="s">
        <v>928</v>
      </c>
      <c r="D343" s="330">
        <v>709</v>
      </c>
      <c r="E343" s="331">
        <v>486729</v>
      </c>
      <c r="F343" s="331">
        <v>0</v>
      </c>
      <c r="G343" s="332">
        <v>0</v>
      </c>
      <c r="H343" s="330">
        <v>583</v>
      </c>
      <c r="I343" s="331">
        <v>439538.10000000003</v>
      </c>
      <c r="J343" s="331">
        <v>398258.10000000003</v>
      </c>
      <c r="K343" s="331">
        <v>41280</v>
      </c>
      <c r="L343" s="331">
        <v>0</v>
      </c>
      <c r="M343" s="332">
        <v>0</v>
      </c>
      <c r="N343" s="348">
        <v>618</v>
      </c>
      <c r="O343" s="349">
        <v>563964.89999999991</v>
      </c>
      <c r="P343" s="349">
        <v>506244.89999999991</v>
      </c>
      <c r="Q343" s="349">
        <v>57720</v>
      </c>
      <c r="R343" s="349">
        <v>0</v>
      </c>
      <c r="S343" s="350">
        <v>0</v>
      </c>
      <c r="T343" s="348">
        <f t="shared" si="25"/>
        <v>-91</v>
      </c>
      <c r="U343" s="349">
        <f t="shared" si="25"/>
        <v>77235.899999999907</v>
      </c>
      <c r="V343" s="349">
        <f t="shared" si="23"/>
        <v>0</v>
      </c>
      <c r="W343" s="350">
        <f t="shared" si="23"/>
        <v>0</v>
      </c>
      <c r="X343" s="348">
        <f t="shared" si="26"/>
        <v>35</v>
      </c>
      <c r="Y343" s="349">
        <f t="shared" si="26"/>
        <v>124426.79999999987</v>
      </c>
      <c r="Z343" s="349">
        <f t="shared" si="24"/>
        <v>0</v>
      </c>
      <c r="AA343" s="350">
        <f t="shared" si="24"/>
        <v>0</v>
      </c>
      <c r="AB343" s="328"/>
    </row>
    <row r="344" spans="1:28" x14ac:dyDescent="0.2">
      <c r="A344" s="335" t="s">
        <v>906</v>
      </c>
      <c r="B344" s="336" t="s">
        <v>929</v>
      </c>
      <c r="C344" s="336" t="s">
        <v>930</v>
      </c>
      <c r="D344" s="330">
        <v>339</v>
      </c>
      <c r="E344" s="331">
        <v>293571.20000000001</v>
      </c>
      <c r="F344" s="331">
        <v>0</v>
      </c>
      <c r="G344" s="332">
        <v>0</v>
      </c>
      <c r="H344" s="330">
        <v>359</v>
      </c>
      <c r="I344" s="331">
        <v>316113</v>
      </c>
      <c r="J344" s="331">
        <v>289593</v>
      </c>
      <c r="K344" s="331">
        <v>26520</v>
      </c>
      <c r="L344" s="331">
        <v>0</v>
      </c>
      <c r="M344" s="332">
        <v>0</v>
      </c>
      <c r="N344" s="348">
        <v>366</v>
      </c>
      <c r="O344" s="349">
        <v>390014.6</v>
      </c>
      <c r="P344" s="349">
        <v>350774.6</v>
      </c>
      <c r="Q344" s="349">
        <v>39240</v>
      </c>
      <c r="R344" s="349">
        <v>0</v>
      </c>
      <c r="S344" s="350">
        <v>0</v>
      </c>
      <c r="T344" s="348">
        <f t="shared" si="25"/>
        <v>27</v>
      </c>
      <c r="U344" s="349">
        <f t="shared" si="25"/>
        <v>96443.399999999965</v>
      </c>
      <c r="V344" s="349">
        <f t="shared" si="23"/>
        <v>0</v>
      </c>
      <c r="W344" s="350">
        <f t="shared" si="23"/>
        <v>0</v>
      </c>
      <c r="X344" s="348">
        <f t="shared" si="26"/>
        <v>7</v>
      </c>
      <c r="Y344" s="349">
        <f t="shared" si="26"/>
        <v>73901.599999999977</v>
      </c>
      <c r="Z344" s="349">
        <f t="shared" si="24"/>
        <v>0</v>
      </c>
      <c r="AA344" s="350">
        <f t="shared" si="24"/>
        <v>0</v>
      </c>
      <c r="AB344" s="328"/>
    </row>
    <row r="345" spans="1:28" x14ac:dyDescent="0.2">
      <c r="A345" s="335" t="s">
        <v>906</v>
      </c>
      <c r="B345" s="336" t="s">
        <v>931</v>
      </c>
      <c r="C345" s="336" t="s">
        <v>932</v>
      </c>
      <c r="D345" s="330">
        <v>437</v>
      </c>
      <c r="E345" s="331">
        <v>283087</v>
      </c>
      <c r="F345" s="331">
        <v>0</v>
      </c>
      <c r="G345" s="332">
        <v>0</v>
      </c>
      <c r="H345" s="330">
        <v>418</v>
      </c>
      <c r="I345" s="331">
        <v>314699.60000000003</v>
      </c>
      <c r="J345" s="331">
        <v>262499.60000000003</v>
      </c>
      <c r="K345" s="331">
        <v>52200</v>
      </c>
      <c r="L345" s="331">
        <v>0</v>
      </c>
      <c r="M345" s="332">
        <v>0</v>
      </c>
      <c r="N345" s="348">
        <v>451</v>
      </c>
      <c r="O345" s="349">
        <v>413890</v>
      </c>
      <c r="P345" s="349">
        <v>340450</v>
      </c>
      <c r="Q345" s="349">
        <v>73440</v>
      </c>
      <c r="R345" s="349">
        <v>0</v>
      </c>
      <c r="S345" s="350">
        <v>0</v>
      </c>
      <c r="T345" s="348">
        <f t="shared" si="25"/>
        <v>14</v>
      </c>
      <c r="U345" s="349">
        <f t="shared" si="25"/>
        <v>130803</v>
      </c>
      <c r="V345" s="349">
        <f t="shared" si="23"/>
        <v>0</v>
      </c>
      <c r="W345" s="350">
        <f t="shared" si="23"/>
        <v>0</v>
      </c>
      <c r="X345" s="348">
        <f t="shared" si="26"/>
        <v>33</v>
      </c>
      <c r="Y345" s="349">
        <f t="shared" si="26"/>
        <v>99190.399999999965</v>
      </c>
      <c r="Z345" s="349">
        <f t="shared" si="24"/>
        <v>0</v>
      </c>
      <c r="AA345" s="350">
        <f t="shared" si="24"/>
        <v>0</v>
      </c>
      <c r="AB345" s="328"/>
    </row>
    <row r="346" spans="1:28" x14ac:dyDescent="0.2">
      <c r="A346" s="335" t="s">
        <v>175</v>
      </c>
      <c r="B346" s="336" t="s">
        <v>933</v>
      </c>
      <c r="C346" s="336" t="s">
        <v>179</v>
      </c>
      <c r="D346" s="330">
        <v>577</v>
      </c>
      <c r="E346" s="331">
        <v>363750</v>
      </c>
      <c r="F346" s="331">
        <v>0</v>
      </c>
      <c r="G346" s="332">
        <v>0</v>
      </c>
      <c r="H346" s="330">
        <v>516</v>
      </c>
      <c r="I346" s="331">
        <v>368680</v>
      </c>
      <c r="J346" s="331">
        <v>311440</v>
      </c>
      <c r="K346" s="331">
        <v>57240</v>
      </c>
      <c r="L346" s="331">
        <v>0</v>
      </c>
      <c r="M346" s="332">
        <v>0</v>
      </c>
      <c r="N346" s="348">
        <v>607</v>
      </c>
      <c r="O346" s="349">
        <v>530766.80000000005</v>
      </c>
      <c r="P346" s="349">
        <v>444006.8</v>
      </c>
      <c r="Q346" s="349">
        <v>86760</v>
      </c>
      <c r="R346" s="349">
        <v>0</v>
      </c>
      <c r="S346" s="350">
        <v>0</v>
      </c>
      <c r="T346" s="348">
        <f t="shared" si="25"/>
        <v>30</v>
      </c>
      <c r="U346" s="349">
        <f t="shared" si="25"/>
        <v>167016.80000000005</v>
      </c>
      <c r="V346" s="349">
        <f t="shared" si="23"/>
        <v>0</v>
      </c>
      <c r="W346" s="350">
        <f t="shared" si="23"/>
        <v>0</v>
      </c>
      <c r="X346" s="348">
        <f t="shared" si="26"/>
        <v>91</v>
      </c>
      <c r="Y346" s="349">
        <f t="shared" si="26"/>
        <v>162086.80000000005</v>
      </c>
      <c r="Z346" s="349">
        <f t="shared" si="24"/>
        <v>0</v>
      </c>
      <c r="AA346" s="350">
        <f t="shared" si="24"/>
        <v>0</v>
      </c>
      <c r="AB346" s="328"/>
    </row>
    <row r="347" spans="1:28" ht="12.75" customHeight="1" x14ac:dyDescent="0.2">
      <c r="A347" s="335" t="s">
        <v>175</v>
      </c>
      <c r="B347" s="336" t="s">
        <v>934</v>
      </c>
      <c r="C347" s="336" t="s">
        <v>935</v>
      </c>
      <c r="D347" s="330">
        <v>1823.5</v>
      </c>
      <c r="E347" s="331">
        <v>1719088.9999999998</v>
      </c>
      <c r="F347" s="331">
        <v>0</v>
      </c>
      <c r="G347" s="332">
        <v>0</v>
      </c>
      <c r="H347" s="330">
        <v>1670</v>
      </c>
      <c r="I347" s="331">
        <v>1501095.06</v>
      </c>
      <c r="J347" s="331">
        <v>1311735.06</v>
      </c>
      <c r="K347" s="331">
        <v>189360</v>
      </c>
      <c r="L347" s="331">
        <v>0</v>
      </c>
      <c r="M347" s="332">
        <v>0</v>
      </c>
      <c r="N347" s="348">
        <v>1914</v>
      </c>
      <c r="O347" s="349">
        <v>2301898.34</v>
      </c>
      <c r="P347" s="349">
        <v>2009338.3399999999</v>
      </c>
      <c r="Q347" s="349">
        <v>292560</v>
      </c>
      <c r="R347" s="349">
        <v>0</v>
      </c>
      <c r="S347" s="350">
        <v>0</v>
      </c>
      <c r="T347" s="348">
        <f t="shared" si="25"/>
        <v>90.5</v>
      </c>
      <c r="U347" s="349">
        <f t="shared" si="25"/>
        <v>582809.34000000008</v>
      </c>
      <c r="V347" s="349">
        <f t="shared" si="23"/>
        <v>0</v>
      </c>
      <c r="W347" s="350">
        <f t="shared" si="23"/>
        <v>0</v>
      </c>
      <c r="X347" s="348">
        <f t="shared" si="26"/>
        <v>244</v>
      </c>
      <c r="Y347" s="349">
        <f t="shared" si="26"/>
        <v>800803.2799999998</v>
      </c>
      <c r="Z347" s="349">
        <f t="shared" si="24"/>
        <v>0</v>
      </c>
      <c r="AA347" s="350">
        <f t="shared" si="24"/>
        <v>0</v>
      </c>
      <c r="AB347" s="328"/>
    </row>
    <row r="348" spans="1:28" x14ac:dyDescent="0.2">
      <c r="A348" s="335" t="s">
        <v>175</v>
      </c>
      <c r="B348" s="336" t="s">
        <v>936</v>
      </c>
      <c r="C348" s="336" t="s">
        <v>937</v>
      </c>
      <c r="D348" s="330">
        <v>175</v>
      </c>
      <c r="E348" s="331">
        <v>133575</v>
      </c>
      <c r="F348" s="331">
        <v>0</v>
      </c>
      <c r="G348" s="332">
        <v>0</v>
      </c>
      <c r="H348" s="330">
        <v>164</v>
      </c>
      <c r="I348" s="331">
        <v>155539.09999999998</v>
      </c>
      <c r="J348" s="331">
        <v>142099.09999999998</v>
      </c>
      <c r="K348" s="331">
        <v>13440</v>
      </c>
      <c r="L348" s="331">
        <v>0</v>
      </c>
      <c r="M348" s="332">
        <v>0</v>
      </c>
      <c r="N348" s="348">
        <v>269</v>
      </c>
      <c r="O348" s="349">
        <v>215834.5</v>
      </c>
      <c r="P348" s="349">
        <v>194474.5</v>
      </c>
      <c r="Q348" s="349">
        <v>21360</v>
      </c>
      <c r="R348" s="349">
        <v>0</v>
      </c>
      <c r="S348" s="350">
        <v>0</v>
      </c>
      <c r="T348" s="348">
        <f t="shared" si="25"/>
        <v>94</v>
      </c>
      <c r="U348" s="349">
        <f t="shared" si="25"/>
        <v>82259.5</v>
      </c>
      <c r="V348" s="349">
        <f t="shared" si="23"/>
        <v>0</v>
      </c>
      <c r="W348" s="350">
        <f t="shared" si="23"/>
        <v>0</v>
      </c>
      <c r="X348" s="348">
        <f t="shared" si="26"/>
        <v>105</v>
      </c>
      <c r="Y348" s="349">
        <f t="shared" si="26"/>
        <v>60295.400000000023</v>
      </c>
      <c r="Z348" s="349">
        <f t="shared" si="24"/>
        <v>0</v>
      </c>
      <c r="AA348" s="350">
        <f t="shared" si="24"/>
        <v>0</v>
      </c>
      <c r="AB348" s="328"/>
    </row>
    <row r="349" spans="1:28" x14ac:dyDescent="0.2">
      <c r="A349" s="335" t="s">
        <v>175</v>
      </c>
      <c r="B349" s="336" t="s">
        <v>938</v>
      </c>
      <c r="C349" s="336" t="s">
        <v>939</v>
      </c>
      <c r="D349" s="330">
        <v>411</v>
      </c>
      <c r="E349" s="331">
        <v>355848</v>
      </c>
      <c r="F349" s="331">
        <v>0</v>
      </c>
      <c r="G349" s="332">
        <v>0</v>
      </c>
      <c r="H349" s="330">
        <v>658</v>
      </c>
      <c r="I349" s="331">
        <v>417759.8</v>
      </c>
      <c r="J349" s="331">
        <v>375039.8</v>
      </c>
      <c r="K349" s="331">
        <v>42720</v>
      </c>
      <c r="L349" s="331">
        <v>0</v>
      </c>
      <c r="M349" s="332">
        <v>0</v>
      </c>
      <c r="N349" s="348">
        <v>1165</v>
      </c>
      <c r="O349" s="349">
        <v>521237.39999999997</v>
      </c>
      <c r="P349" s="349">
        <v>456317.39999999997</v>
      </c>
      <c r="Q349" s="349">
        <v>64920</v>
      </c>
      <c r="R349" s="349">
        <v>0</v>
      </c>
      <c r="S349" s="350">
        <v>0</v>
      </c>
      <c r="T349" s="348">
        <f t="shared" si="25"/>
        <v>754</v>
      </c>
      <c r="U349" s="349">
        <f t="shared" si="25"/>
        <v>165389.39999999997</v>
      </c>
      <c r="V349" s="349">
        <f t="shared" si="23"/>
        <v>0</v>
      </c>
      <c r="W349" s="350">
        <f t="shared" si="23"/>
        <v>0</v>
      </c>
      <c r="X349" s="348">
        <f t="shared" si="26"/>
        <v>507</v>
      </c>
      <c r="Y349" s="349">
        <f t="shared" si="26"/>
        <v>103477.59999999998</v>
      </c>
      <c r="Z349" s="349">
        <f t="shared" si="24"/>
        <v>0</v>
      </c>
      <c r="AA349" s="350">
        <f t="shared" si="24"/>
        <v>0</v>
      </c>
      <c r="AB349" s="328"/>
    </row>
    <row r="350" spans="1:28" ht="12.75" customHeight="1" x14ac:dyDescent="0.2">
      <c r="A350" s="335" t="s">
        <v>175</v>
      </c>
      <c r="B350" s="336" t="s">
        <v>940</v>
      </c>
      <c r="C350" s="336" t="s">
        <v>941</v>
      </c>
      <c r="D350" s="330">
        <v>174</v>
      </c>
      <c r="E350" s="331">
        <v>329915</v>
      </c>
      <c r="F350" s="331">
        <v>0</v>
      </c>
      <c r="G350" s="332">
        <v>0</v>
      </c>
      <c r="H350" s="330">
        <v>165</v>
      </c>
      <c r="I350" s="331">
        <v>289038.40000000002</v>
      </c>
      <c r="J350" s="331">
        <v>252078.4</v>
      </c>
      <c r="K350" s="331">
        <v>36960</v>
      </c>
      <c r="L350" s="331">
        <v>0</v>
      </c>
      <c r="M350" s="332">
        <v>0</v>
      </c>
      <c r="N350" s="348">
        <v>104</v>
      </c>
      <c r="O350" s="349">
        <v>183499.30000000002</v>
      </c>
      <c r="P350" s="349">
        <v>152899.30000000002</v>
      </c>
      <c r="Q350" s="349">
        <v>30600</v>
      </c>
      <c r="R350" s="349">
        <v>0</v>
      </c>
      <c r="S350" s="350">
        <v>0</v>
      </c>
      <c r="T350" s="348">
        <f t="shared" si="25"/>
        <v>-70</v>
      </c>
      <c r="U350" s="349">
        <f t="shared" si="25"/>
        <v>-146415.69999999998</v>
      </c>
      <c r="V350" s="349">
        <f t="shared" si="23"/>
        <v>0</v>
      </c>
      <c r="W350" s="350">
        <f t="shared" si="23"/>
        <v>0</v>
      </c>
      <c r="X350" s="348">
        <f t="shared" si="26"/>
        <v>-61</v>
      </c>
      <c r="Y350" s="349">
        <f t="shared" si="26"/>
        <v>-105539.1</v>
      </c>
      <c r="Z350" s="349">
        <f t="shared" si="24"/>
        <v>0</v>
      </c>
      <c r="AA350" s="350">
        <f t="shared" si="24"/>
        <v>0</v>
      </c>
      <c r="AB350" s="328"/>
    </row>
    <row r="351" spans="1:28" ht="12.75" customHeight="1" x14ac:dyDescent="0.2">
      <c r="A351" s="335" t="s">
        <v>175</v>
      </c>
      <c r="B351" s="336" t="s">
        <v>942</v>
      </c>
      <c r="C351" s="336" t="s">
        <v>943</v>
      </c>
      <c r="D351" s="330">
        <v>0</v>
      </c>
      <c r="E351" s="331">
        <v>85815</v>
      </c>
      <c r="F351" s="331">
        <v>0</v>
      </c>
      <c r="G351" s="332">
        <v>0</v>
      </c>
      <c r="H351" s="330">
        <v>0</v>
      </c>
      <c r="I351" s="331">
        <v>77432</v>
      </c>
      <c r="J351" s="331">
        <v>77432</v>
      </c>
      <c r="K351" s="331">
        <v>0</v>
      </c>
      <c r="L351" s="331">
        <v>0</v>
      </c>
      <c r="M351" s="332">
        <v>0</v>
      </c>
      <c r="N351" s="348">
        <v>0</v>
      </c>
      <c r="O351" s="349">
        <v>102420</v>
      </c>
      <c r="P351" s="349">
        <v>102420</v>
      </c>
      <c r="Q351" s="349">
        <v>0</v>
      </c>
      <c r="R351" s="349">
        <v>0</v>
      </c>
      <c r="S351" s="350">
        <v>0</v>
      </c>
      <c r="T351" s="348">
        <f t="shared" si="25"/>
        <v>0</v>
      </c>
      <c r="U351" s="349">
        <f t="shared" si="25"/>
        <v>16605</v>
      </c>
      <c r="V351" s="349">
        <f t="shared" si="23"/>
        <v>0</v>
      </c>
      <c r="W351" s="350">
        <f t="shared" si="23"/>
        <v>0</v>
      </c>
      <c r="X351" s="348">
        <f t="shared" si="26"/>
        <v>0</v>
      </c>
      <c r="Y351" s="349">
        <f t="shared" si="26"/>
        <v>24988</v>
      </c>
      <c r="Z351" s="349">
        <f t="shared" si="24"/>
        <v>0</v>
      </c>
      <c r="AA351" s="350">
        <f t="shared" si="24"/>
        <v>0</v>
      </c>
      <c r="AB351" s="328"/>
    </row>
    <row r="352" spans="1:28" ht="12.75" customHeight="1" x14ac:dyDescent="0.2">
      <c r="A352" s="335" t="s">
        <v>175</v>
      </c>
      <c r="B352" s="336" t="s">
        <v>944</v>
      </c>
      <c r="C352" s="336" t="s">
        <v>945</v>
      </c>
      <c r="D352" s="330">
        <v>0</v>
      </c>
      <c r="E352" s="331">
        <v>164118</v>
      </c>
      <c r="F352" s="331">
        <v>0</v>
      </c>
      <c r="G352" s="332">
        <v>0</v>
      </c>
      <c r="H352" s="330">
        <v>0</v>
      </c>
      <c r="I352" s="331">
        <v>156713</v>
      </c>
      <c r="J352" s="331">
        <v>156713</v>
      </c>
      <c r="K352" s="331">
        <v>0</v>
      </c>
      <c r="L352" s="331">
        <v>0</v>
      </c>
      <c r="M352" s="332">
        <v>0</v>
      </c>
      <c r="N352" s="348">
        <v>0</v>
      </c>
      <c r="O352" s="349">
        <v>223644</v>
      </c>
      <c r="P352" s="349">
        <v>223644</v>
      </c>
      <c r="Q352" s="349">
        <v>0</v>
      </c>
      <c r="R352" s="349">
        <v>0</v>
      </c>
      <c r="S352" s="350">
        <v>0</v>
      </c>
      <c r="T352" s="348">
        <f t="shared" si="25"/>
        <v>0</v>
      </c>
      <c r="U352" s="349">
        <f t="shared" si="25"/>
        <v>59526</v>
      </c>
      <c r="V352" s="349">
        <f t="shared" si="23"/>
        <v>0</v>
      </c>
      <c r="W352" s="350">
        <f t="shared" si="23"/>
        <v>0</v>
      </c>
      <c r="X352" s="348">
        <f t="shared" si="26"/>
        <v>0</v>
      </c>
      <c r="Y352" s="349">
        <f t="shared" si="26"/>
        <v>66931</v>
      </c>
      <c r="Z352" s="349">
        <f t="shared" si="24"/>
        <v>0</v>
      </c>
      <c r="AA352" s="350">
        <f t="shared" si="24"/>
        <v>0</v>
      </c>
      <c r="AB352" s="328"/>
    </row>
    <row r="353" spans="1:28" ht="12.75" customHeight="1" x14ac:dyDescent="0.2">
      <c r="A353" s="335" t="s">
        <v>175</v>
      </c>
      <c r="B353" s="336" t="s">
        <v>946</v>
      </c>
      <c r="C353" s="336" t="s">
        <v>947</v>
      </c>
      <c r="D353" s="330">
        <v>5234.5</v>
      </c>
      <c r="E353" s="331">
        <v>5700717.7999999998</v>
      </c>
      <c r="F353" s="331">
        <v>80340</v>
      </c>
      <c r="G353" s="332">
        <v>46501.619999999995</v>
      </c>
      <c r="H353" s="330">
        <v>5440</v>
      </c>
      <c r="I353" s="331">
        <v>5694106.6100000013</v>
      </c>
      <c r="J353" s="331">
        <v>5207026.6100000013</v>
      </c>
      <c r="K353" s="331">
        <v>487080</v>
      </c>
      <c r="L353" s="331">
        <v>24756</v>
      </c>
      <c r="M353" s="332">
        <v>10453.780000000001</v>
      </c>
      <c r="N353" s="348">
        <v>6474</v>
      </c>
      <c r="O353" s="349">
        <v>8073267.0199999996</v>
      </c>
      <c r="P353" s="349">
        <v>7351587.0199999996</v>
      </c>
      <c r="Q353" s="349">
        <v>721680</v>
      </c>
      <c r="R353" s="349">
        <v>99094</v>
      </c>
      <c r="S353" s="350">
        <v>38901.240000000005</v>
      </c>
      <c r="T353" s="348">
        <f t="shared" si="25"/>
        <v>1239.5</v>
      </c>
      <c r="U353" s="349">
        <f t="shared" si="25"/>
        <v>2372549.2199999997</v>
      </c>
      <c r="V353" s="349">
        <f t="shared" si="23"/>
        <v>18754</v>
      </c>
      <c r="W353" s="350">
        <f t="shared" si="23"/>
        <v>-7600.3799999999901</v>
      </c>
      <c r="X353" s="348">
        <f t="shared" si="26"/>
        <v>1034</v>
      </c>
      <c r="Y353" s="349">
        <f t="shared" si="26"/>
        <v>2379160.4099999983</v>
      </c>
      <c r="Z353" s="349">
        <f t="shared" si="24"/>
        <v>74338</v>
      </c>
      <c r="AA353" s="350">
        <f t="shared" si="24"/>
        <v>28447.460000000006</v>
      </c>
      <c r="AB353" s="328"/>
    </row>
    <row r="354" spans="1:28" ht="12.75" customHeight="1" x14ac:dyDescent="0.2">
      <c r="A354" s="335" t="s">
        <v>175</v>
      </c>
      <c r="B354" s="336" t="s">
        <v>948</v>
      </c>
      <c r="C354" s="336" t="s">
        <v>949</v>
      </c>
      <c r="D354" s="330">
        <v>535</v>
      </c>
      <c r="E354" s="331">
        <v>402588.2</v>
      </c>
      <c r="F354" s="331">
        <v>0</v>
      </c>
      <c r="G354" s="332">
        <v>0</v>
      </c>
      <c r="H354" s="330">
        <v>504</v>
      </c>
      <c r="I354" s="331">
        <v>510538.1</v>
      </c>
      <c r="J354" s="331">
        <v>445378.1</v>
      </c>
      <c r="K354" s="331">
        <v>65160</v>
      </c>
      <c r="L354" s="331">
        <v>0</v>
      </c>
      <c r="M354" s="332">
        <v>0</v>
      </c>
      <c r="N354" s="348">
        <v>548</v>
      </c>
      <c r="O354" s="349">
        <v>545765.69999999995</v>
      </c>
      <c r="P354" s="349">
        <v>450125.69999999995</v>
      </c>
      <c r="Q354" s="349">
        <v>95640</v>
      </c>
      <c r="R354" s="349">
        <v>0</v>
      </c>
      <c r="S354" s="350">
        <v>0</v>
      </c>
      <c r="T354" s="348">
        <f t="shared" si="25"/>
        <v>13</v>
      </c>
      <c r="U354" s="349">
        <f t="shared" si="25"/>
        <v>143177.49999999994</v>
      </c>
      <c r="V354" s="349">
        <f t="shared" si="23"/>
        <v>0</v>
      </c>
      <c r="W354" s="350">
        <f t="shared" si="23"/>
        <v>0</v>
      </c>
      <c r="X354" s="348">
        <f t="shared" si="26"/>
        <v>44</v>
      </c>
      <c r="Y354" s="349">
        <f t="shared" si="26"/>
        <v>35227.599999999977</v>
      </c>
      <c r="Z354" s="349">
        <f t="shared" si="24"/>
        <v>0</v>
      </c>
      <c r="AA354" s="350">
        <f t="shared" si="24"/>
        <v>0</v>
      </c>
      <c r="AB354" s="328"/>
    </row>
    <row r="355" spans="1:28" ht="12.75" customHeight="1" x14ac:dyDescent="0.2">
      <c r="A355" s="335" t="s">
        <v>175</v>
      </c>
      <c r="B355" s="336" t="s">
        <v>950</v>
      </c>
      <c r="C355" s="336" t="s">
        <v>951</v>
      </c>
      <c r="D355" s="330">
        <v>2533</v>
      </c>
      <c r="E355" s="331">
        <v>3671100</v>
      </c>
      <c r="F355" s="331">
        <v>216042.99999999997</v>
      </c>
      <c r="G355" s="332">
        <v>0</v>
      </c>
      <c r="H355" s="330">
        <v>2225</v>
      </c>
      <c r="I355" s="331">
        <v>3340659.14</v>
      </c>
      <c r="J355" s="331">
        <v>3052419.14</v>
      </c>
      <c r="K355" s="331">
        <v>288240</v>
      </c>
      <c r="L355" s="331">
        <v>76225</v>
      </c>
      <c r="M355" s="332">
        <v>0</v>
      </c>
      <c r="N355" s="348">
        <v>2746</v>
      </c>
      <c r="O355" s="349">
        <v>4107018.6799999992</v>
      </c>
      <c r="P355" s="349">
        <v>3684618.6799999992</v>
      </c>
      <c r="Q355" s="349">
        <v>422400</v>
      </c>
      <c r="R355" s="349">
        <v>243354</v>
      </c>
      <c r="S355" s="350">
        <v>0</v>
      </c>
      <c r="T355" s="348">
        <f t="shared" si="25"/>
        <v>213</v>
      </c>
      <c r="U355" s="349">
        <f t="shared" si="25"/>
        <v>435918.67999999924</v>
      </c>
      <c r="V355" s="349">
        <f t="shared" si="23"/>
        <v>27311.000000000029</v>
      </c>
      <c r="W355" s="350">
        <f t="shared" si="23"/>
        <v>0</v>
      </c>
      <c r="X355" s="348">
        <f t="shared" si="26"/>
        <v>521</v>
      </c>
      <c r="Y355" s="349">
        <f t="shared" si="26"/>
        <v>766359.53999999911</v>
      </c>
      <c r="Z355" s="349">
        <f t="shared" si="24"/>
        <v>167129</v>
      </c>
      <c r="AA355" s="350">
        <f t="shared" si="24"/>
        <v>0</v>
      </c>
      <c r="AB355" s="328"/>
    </row>
    <row r="356" spans="1:28" ht="12.75" customHeight="1" x14ac:dyDescent="0.2">
      <c r="A356" s="335" t="s">
        <v>175</v>
      </c>
      <c r="B356" s="336" t="s">
        <v>952</v>
      </c>
      <c r="C356" s="336" t="s">
        <v>953</v>
      </c>
      <c r="D356" s="330">
        <v>973</v>
      </c>
      <c r="E356" s="331">
        <v>1515734.8</v>
      </c>
      <c r="F356" s="331">
        <v>55638.8</v>
      </c>
      <c r="G356" s="332">
        <v>0</v>
      </c>
      <c r="H356" s="330">
        <v>1352</v>
      </c>
      <c r="I356" s="331">
        <v>1563558.68</v>
      </c>
      <c r="J356" s="331">
        <v>1456038.68</v>
      </c>
      <c r="K356" s="331">
        <v>107520</v>
      </c>
      <c r="L356" s="331">
        <v>24054</v>
      </c>
      <c r="M356" s="332">
        <v>0</v>
      </c>
      <c r="N356" s="348">
        <v>1644</v>
      </c>
      <c r="O356" s="349">
        <v>1998003.6800000004</v>
      </c>
      <c r="P356" s="349">
        <v>1832643.6800000004</v>
      </c>
      <c r="Q356" s="349">
        <v>165360</v>
      </c>
      <c r="R356" s="349">
        <v>73749</v>
      </c>
      <c r="S356" s="350">
        <v>0</v>
      </c>
      <c r="T356" s="348">
        <f t="shared" si="25"/>
        <v>671</v>
      </c>
      <c r="U356" s="349">
        <f t="shared" si="25"/>
        <v>482268.88000000035</v>
      </c>
      <c r="V356" s="349">
        <f t="shared" si="23"/>
        <v>18110.199999999997</v>
      </c>
      <c r="W356" s="350">
        <f t="shared" si="23"/>
        <v>0</v>
      </c>
      <c r="X356" s="348">
        <f t="shared" si="26"/>
        <v>292</v>
      </c>
      <c r="Y356" s="349">
        <f t="shared" si="26"/>
        <v>434445.00000000047</v>
      </c>
      <c r="Z356" s="349">
        <f t="shared" si="24"/>
        <v>49695</v>
      </c>
      <c r="AA356" s="350">
        <f t="shared" si="24"/>
        <v>0</v>
      </c>
      <c r="AB356" s="328"/>
    </row>
    <row r="357" spans="1:28" ht="12.75" customHeight="1" x14ac:dyDescent="0.2">
      <c r="A357" s="335" t="s">
        <v>175</v>
      </c>
      <c r="B357" s="336" t="s">
        <v>954</v>
      </c>
      <c r="C357" s="336" t="s">
        <v>955</v>
      </c>
      <c r="D357" s="330">
        <v>129</v>
      </c>
      <c r="E357" s="331">
        <v>124410</v>
      </c>
      <c r="F357" s="331">
        <v>0</v>
      </c>
      <c r="G357" s="332">
        <v>0</v>
      </c>
      <c r="H357" s="330">
        <v>207</v>
      </c>
      <c r="I357" s="331">
        <v>207276.9</v>
      </c>
      <c r="J357" s="331">
        <v>187236.9</v>
      </c>
      <c r="K357" s="331">
        <v>20040</v>
      </c>
      <c r="L357" s="331">
        <v>0</v>
      </c>
      <c r="M357" s="332">
        <v>0</v>
      </c>
      <c r="N357" s="348">
        <v>250</v>
      </c>
      <c r="O357" s="349">
        <v>278103.39999999997</v>
      </c>
      <c r="P357" s="349">
        <v>247023.39999999997</v>
      </c>
      <c r="Q357" s="349">
        <v>31080</v>
      </c>
      <c r="R357" s="349">
        <v>0</v>
      </c>
      <c r="S357" s="350">
        <v>0</v>
      </c>
      <c r="T357" s="348">
        <f t="shared" si="25"/>
        <v>121</v>
      </c>
      <c r="U357" s="349">
        <f t="shared" si="25"/>
        <v>153693.39999999997</v>
      </c>
      <c r="V357" s="349">
        <f t="shared" si="23"/>
        <v>0</v>
      </c>
      <c r="W357" s="350">
        <f t="shared" si="23"/>
        <v>0</v>
      </c>
      <c r="X357" s="348">
        <f t="shared" si="26"/>
        <v>43</v>
      </c>
      <c r="Y357" s="349">
        <f t="shared" si="26"/>
        <v>70826.499999999971</v>
      </c>
      <c r="Z357" s="349">
        <f t="shared" si="24"/>
        <v>0</v>
      </c>
      <c r="AA357" s="350">
        <f t="shared" si="24"/>
        <v>0</v>
      </c>
      <c r="AB357" s="328"/>
    </row>
    <row r="358" spans="1:28" ht="12.75" customHeight="1" x14ac:dyDescent="0.2">
      <c r="A358" s="335" t="s">
        <v>175</v>
      </c>
      <c r="B358" s="336" t="s">
        <v>956</v>
      </c>
      <c r="C358" s="336" t="s">
        <v>223</v>
      </c>
      <c r="D358" s="330">
        <v>1297</v>
      </c>
      <c r="E358" s="331">
        <v>1787786</v>
      </c>
      <c r="F358" s="331">
        <v>0</v>
      </c>
      <c r="G358" s="332">
        <v>5195040.3999999994</v>
      </c>
      <c r="H358" s="330">
        <v>1166</v>
      </c>
      <c r="I358" s="331">
        <v>1590386.1</v>
      </c>
      <c r="J358" s="331">
        <v>1454906.1</v>
      </c>
      <c r="K358" s="331">
        <v>135480</v>
      </c>
      <c r="L358" s="331">
        <v>0</v>
      </c>
      <c r="M358" s="332">
        <v>6064066.7300000004</v>
      </c>
      <c r="N358" s="348">
        <v>1371</v>
      </c>
      <c r="O358" s="349">
        <v>2106509.4000000004</v>
      </c>
      <c r="P358" s="349">
        <v>1900109.4000000001</v>
      </c>
      <c r="Q358" s="349">
        <v>206400</v>
      </c>
      <c r="R358" s="349">
        <v>0</v>
      </c>
      <c r="S358" s="350">
        <v>6410418.169999999</v>
      </c>
      <c r="T358" s="348">
        <f t="shared" si="25"/>
        <v>74</v>
      </c>
      <c r="U358" s="349">
        <f t="shared" si="25"/>
        <v>318723.40000000037</v>
      </c>
      <c r="V358" s="349">
        <f t="shared" si="23"/>
        <v>0</v>
      </c>
      <c r="W358" s="350">
        <f t="shared" si="23"/>
        <v>1215377.7699999996</v>
      </c>
      <c r="X358" s="348">
        <f t="shared" si="26"/>
        <v>205</v>
      </c>
      <c r="Y358" s="349">
        <f t="shared" si="26"/>
        <v>516123.30000000028</v>
      </c>
      <c r="Z358" s="349">
        <f t="shared" si="24"/>
        <v>0</v>
      </c>
      <c r="AA358" s="350">
        <f t="shared" si="24"/>
        <v>346351.43999999855</v>
      </c>
      <c r="AB358" s="328"/>
    </row>
    <row r="359" spans="1:28" ht="12.75" customHeight="1" x14ac:dyDescent="0.2">
      <c r="A359" s="335" t="s">
        <v>175</v>
      </c>
      <c r="B359" s="336" t="s">
        <v>957</v>
      </c>
      <c r="C359" s="336" t="s">
        <v>958</v>
      </c>
      <c r="D359" s="330">
        <v>0</v>
      </c>
      <c r="E359" s="331">
        <v>369636</v>
      </c>
      <c r="F359" s="331">
        <v>0</v>
      </c>
      <c r="G359" s="332">
        <v>0</v>
      </c>
      <c r="H359" s="330">
        <v>0</v>
      </c>
      <c r="I359" s="331">
        <v>241662</v>
      </c>
      <c r="J359" s="331">
        <v>231102</v>
      </c>
      <c r="K359" s="331">
        <v>10560</v>
      </c>
      <c r="L359" s="331">
        <v>0</v>
      </c>
      <c r="M359" s="332">
        <v>0</v>
      </c>
      <c r="N359" s="348">
        <v>0</v>
      </c>
      <c r="O359" s="349">
        <v>381756</v>
      </c>
      <c r="P359" s="349">
        <v>365556</v>
      </c>
      <c r="Q359" s="349">
        <v>16200</v>
      </c>
      <c r="R359" s="349">
        <v>0</v>
      </c>
      <c r="S359" s="350">
        <v>0</v>
      </c>
      <c r="T359" s="348">
        <f t="shared" si="25"/>
        <v>0</v>
      </c>
      <c r="U359" s="349">
        <f t="shared" si="25"/>
        <v>12120</v>
      </c>
      <c r="V359" s="349">
        <f t="shared" si="23"/>
        <v>0</v>
      </c>
      <c r="W359" s="350">
        <f t="shared" si="23"/>
        <v>0</v>
      </c>
      <c r="X359" s="348">
        <f t="shared" si="26"/>
        <v>0</v>
      </c>
      <c r="Y359" s="349">
        <f t="shared" si="26"/>
        <v>140094</v>
      </c>
      <c r="Z359" s="349">
        <f t="shared" si="24"/>
        <v>0</v>
      </c>
      <c r="AA359" s="350">
        <f t="shared" si="24"/>
        <v>0</v>
      </c>
      <c r="AB359" s="328"/>
    </row>
    <row r="360" spans="1:28" ht="12.75" customHeight="1" x14ac:dyDescent="0.2">
      <c r="A360" s="335" t="s">
        <v>175</v>
      </c>
      <c r="B360" s="336" t="s">
        <v>959</v>
      </c>
      <c r="C360" s="336" t="s">
        <v>176</v>
      </c>
      <c r="D360" s="330">
        <v>697</v>
      </c>
      <c r="E360" s="331">
        <v>599862</v>
      </c>
      <c r="F360" s="331">
        <v>0</v>
      </c>
      <c r="G360" s="332">
        <v>0</v>
      </c>
      <c r="H360" s="330">
        <v>831</v>
      </c>
      <c r="I360" s="331">
        <v>653043.6</v>
      </c>
      <c r="J360" s="331">
        <v>579843.6</v>
      </c>
      <c r="K360" s="331">
        <v>73200</v>
      </c>
      <c r="L360" s="331">
        <v>0</v>
      </c>
      <c r="M360" s="332">
        <v>0</v>
      </c>
      <c r="N360" s="348">
        <v>890</v>
      </c>
      <c r="O360" s="349">
        <v>905808</v>
      </c>
      <c r="P360" s="349">
        <v>794448</v>
      </c>
      <c r="Q360" s="349">
        <v>111360</v>
      </c>
      <c r="R360" s="349">
        <v>0</v>
      </c>
      <c r="S360" s="350">
        <v>0</v>
      </c>
      <c r="T360" s="348">
        <f t="shared" si="25"/>
        <v>193</v>
      </c>
      <c r="U360" s="349">
        <f t="shared" si="25"/>
        <v>305946</v>
      </c>
      <c r="V360" s="349">
        <f t="shared" si="23"/>
        <v>0</v>
      </c>
      <c r="W360" s="350">
        <f t="shared" si="23"/>
        <v>0</v>
      </c>
      <c r="X360" s="348">
        <f t="shared" si="26"/>
        <v>59</v>
      </c>
      <c r="Y360" s="349">
        <f t="shared" si="26"/>
        <v>252764.40000000002</v>
      </c>
      <c r="Z360" s="349">
        <f t="shared" si="24"/>
        <v>0</v>
      </c>
      <c r="AA360" s="350">
        <f t="shared" si="24"/>
        <v>0</v>
      </c>
      <c r="AB360" s="328"/>
    </row>
    <row r="361" spans="1:28" ht="12.75" customHeight="1" x14ac:dyDescent="0.2">
      <c r="A361" s="335" t="s">
        <v>180</v>
      </c>
      <c r="B361" s="336" t="s">
        <v>960</v>
      </c>
      <c r="C361" s="336" t="s">
        <v>961</v>
      </c>
      <c r="D361" s="330">
        <v>760</v>
      </c>
      <c r="E361" s="331">
        <v>594999</v>
      </c>
      <c r="F361" s="331">
        <v>0</v>
      </c>
      <c r="G361" s="332">
        <v>0</v>
      </c>
      <c r="H361" s="330">
        <v>692</v>
      </c>
      <c r="I361" s="331">
        <v>602520.19999999995</v>
      </c>
      <c r="J361" s="331">
        <v>510240.19999999995</v>
      </c>
      <c r="K361" s="331">
        <v>92280</v>
      </c>
      <c r="L361" s="331">
        <v>0</v>
      </c>
      <c r="M361" s="332">
        <v>0</v>
      </c>
      <c r="N361" s="348">
        <v>873</v>
      </c>
      <c r="O361" s="349">
        <v>862710.1</v>
      </c>
      <c r="P361" s="349">
        <v>723270.1</v>
      </c>
      <c r="Q361" s="349">
        <v>139440</v>
      </c>
      <c r="R361" s="349">
        <v>0</v>
      </c>
      <c r="S361" s="350">
        <v>0</v>
      </c>
      <c r="T361" s="348">
        <f t="shared" si="25"/>
        <v>113</v>
      </c>
      <c r="U361" s="349">
        <f t="shared" si="25"/>
        <v>267711.09999999998</v>
      </c>
      <c r="V361" s="349">
        <f t="shared" si="23"/>
        <v>0</v>
      </c>
      <c r="W361" s="350">
        <f t="shared" si="23"/>
        <v>0</v>
      </c>
      <c r="X361" s="348">
        <f t="shared" si="26"/>
        <v>181</v>
      </c>
      <c r="Y361" s="349">
        <f t="shared" si="26"/>
        <v>260189.90000000002</v>
      </c>
      <c r="Z361" s="349">
        <f t="shared" si="24"/>
        <v>0</v>
      </c>
      <c r="AA361" s="350">
        <f t="shared" si="24"/>
        <v>0</v>
      </c>
      <c r="AB361" s="328"/>
    </row>
    <row r="362" spans="1:28" ht="12.75" customHeight="1" x14ac:dyDescent="0.2">
      <c r="A362" s="335" t="s">
        <v>180</v>
      </c>
      <c r="B362" s="336" t="s">
        <v>962</v>
      </c>
      <c r="C362" s="336" t="s">
        <v>963</v>
      </c>
      <c r="D362" s="330">
        <v>736</v>
      </c>
      <c r="E362" s="331">
        <v>611951</v>
      </c>
      <c r="F362" s="331">
        <v>14844.800000000001</v>
      </c>
      <c r="G362" s="332">
        <v>0</v>
      </c>
      <c r="H362" s="330">
        <v>677</v>
      </c>
      <c r="I362" s="331">
        <v>618818.70000000007</v>
      </c>
      <c r="J362" s="331">
        <v>540098.70000000007</v>
      </c>
      <c r="K362" s="331">
        <v>78720</v>
      </c>
      <c r="L362" s="331">
        <v>8917</v>
      </c>
      <c r="M362" s="332">
        <v>0</v>
      </c>
      <c r="N362" s="348">
        <v>752</v>
      </c>
      <c r="O362" s="349">
        <v>905118.10000000009</v>
      </c>
      <c r="P362" s="349">
        <v>789558.10000000009</v>
      </c>
      <c r="Q362" s="349">
        <v>115560</v>
      </c>
      <c r="R362" s="349">
        <v>24114</v>
      </c>
      <c r="S362" s="350">
        <v>0</v>
      </c>
      <c r="T362" s="348">
        <f t="shared" si="25"/>
        <v>16</v>
      </c>
      <c r="U362" s="349">
        <f t="shared" si="25"/>
        <v>293167.10000000009</v>
      </c>
      <c r="V362" s="349">
        <f t="shared" si="23"/>
        <v>9269.1999999999989</v>
      </c>
      <c r="W362" s="350">
        <f t="shared" si="23"/>
        <v>0</v>
      </c>
      <c r="X362" s="348">
        <f t="shared" si="26"/>
        <v>75</v>
      </c>
      <c r="Y362" s="349">
        <f t="shared" si="26"/>
        <v>286299.40000000002</v>
      </c>
      <c r="Z362" s="349">
        <f t="shared" si="24"/>
        <v>15197</v>
      </c>
      <c r="AA362" s="350">
        <f t="shared" si="24"/>
        <v>0</v>
      </c>
      <c r="AB362" s="328"/>
    </row>
    <row r="363" spans="1:28" x14ac:dyDescent="0.2">
      <c r="A363" s="335" t="s">
        <v>180</v>
      </c>
      <c r="B363" s="336" t="s">
        <v>964</v>
      </c>
      <c r="C363" s="336" t="s">
        <v>965</v>
      </c>
      <c r="D363" s="330">
        <v>2132</v>
      </c>
      <c r="E363" s="331">
        <v>2777262.5999999996</v>
      </c>
      <c r="F363" s="331">
        <v>28761.599999999999</v>
      </c>
      <c r="G363" s="332">
        <v>0</v>
      </c>
      <c r="H363" s="330">
        <v>1954</v>
      </c>
      <c r="I363" s="331">
        <v>2688453.4</v>
      </c>
      <c r="J363" s="331">
        <v>2404533.4</v>
      </c>
      <c r="K363" s="331">
        <v>283920</v>
      </c>
      <c r="L363" s="331">
        <v>9011</v>
      </c>
      <c r="M363" s="332">
        <v>0</v>
      </c>
      <c r="N363" s="348">
        <v>2394</v>
      </c>
      <c r="O363" s="349">
        <v>3283719.46</v>
      </c>
      <c r="P363" s="349">
        <v>2869119.46</v>
      </c>
      <c r="Q363" s="349">
        <v>414600</v>
      </c>
      <c r="R363" s="349">
        <v>19102</v>
      </c>
      <c r="S363" s="350">
        <v>0</v>
      </c>
      <c r="T363" s="348">
        <f t="shared" si="25"/>
        <v>262</v>
      </c>
      <c r="U363" s="349">
        <f t="shared" si="25"/>
        <v>506456.86000000034</v>
      </c>
      <c r="V363" s="349">
        <f t="shared" si="23"/>
        <v>-9659.5999999999985</v>
      </c>
      <c r="W363" s="350">
        <f t="shared" si="23"/>
        <v>0</v>
      </c>
      <c r="X363" s="348">
        <f t="shared" si="26"/>
        <v>440</v>
      </c>
      <c r="Y363" s="349">
        <f t="shared" si="26"/>
        <v>595266.06000000006</v>
      </c>
      <c r="Z363" s="349">
        <f t="shared" si="24"/>
        <v>10091</v>
      </c>
      <c r="AA363" s="350">
        <f t="shared" si="24"/>
        <v>0</v>
      </c>
      <c r="AB363" s="328"/>
    </row>
    <row r="364" spans="1:28" x14ac:dyDescent="0.2">
      <c r="A364" s="335" t="s">
        <v>180</v>
      </c>
      <c r="B364" s="336" t="s">
        <v>966</v>
      </c>
      <c r="C364" s="336" t="s">
        <v>967</v>
      </c>
      <c r="D364" s="330">
        <v>130</v>
      </c>
      <c r="E364" s="331">
        <v>240936</v>
      </c>
      <c r="F364" s="331">
        <v>0</v>
      </c>
      <c r="G364" s="332">
        <v>0</v>
      </c>
      <c r="H364" s="330">
        <v>99</v>
      </c>
      <c r="I364" s="331">
        <v>249701</v>
      </c>
      <c r="J364" s="331">
        <v>228581</v>
      </c>
      <c r="K364" s="331">
        <v>21120</v>
      </c>
      <c r="L364" s="331">
        <v>0</v>
      </c>
      <c r="M364" s="332">
        <v>0</v>
      </c>
      <c r="N364" s="348">
        <v>221</v>
      </c>
      <c r="O364" s="349">
        <v>303378.40000000002</v>
      </c>
      <c r="P364" s="349">
        <v>273018.40000000002</v>
      </c>
      <c r="Q364" s="349">
        <v>30360</v>
      </c>
      <c r="R364" s="349">
        <v>0</v>
      </c>
      <c r="S364" s="350">
        <v>0</v>
      </c>
      <c r="T364" s="348">
        <f t="shared" si="25"/>
        <v>91</v>
      </c>
      <c r="U364" s="349">
        <f t="shared" si="25"/>
        <v>62442.400000000023</v>
      </c>
      <c r="V364" s="349">
        <f t="shared" si="23"/>
        <v>0</v>
      </c>
      <c r="W364" s="350">
        <f t="shared" si="23"/>
        <v>0</v>
      </c>
      <c r="X364" s="348">
        <f t="shared" si="26"/>
        <v>122</v>
      </c>
      <c r="Y364" s="349">
        <f t="shared" si="26"/>
        <v>53677.400000000023</v>
      </c>
      <c r="Z364" s="349">
        <f t="shared" si="24"/>
        <v>0</v>
      </c>
      <c r="AA364" s="350">
        <f t="shared" si="24"/>
        <v>0</v>
      </c>
      <c r="AB364" s="328"/>
    </row>
    <row r="365" spans="1:28" x14ac:dyDescent="0.2">
      <c r="A365" s="335" t="s">
        <v>183</v>
      </c>
      <c r="B365" s="336" t="s">
        <v>968</v>
      </c>
      <c r="C365" s="336" t="s">
        <v>969</v>
      </c>
      <c r="D365" s="330">
        <v>710</v>
      </c>
      <c r="E365" s="331">
        <v>624039.19999999995</v>
      </c>
      <c r="F365" s="331">
        <v>0</v>
      </c>
      <c r="G365" s="332">
        <v>0</v>
      </c>
      <c r="H365" s="330">
        <v>776</v>
      </c>
      <c r="I365" s="331">
        <v>648748.10000000009</v>
      </c>
      <c r="J365" s="331">
        <v>548788.10000000009</v>
      </c>
      <c r="K365" s="331">
        <v>99960</v>
      </c>
      <c r="L365" s="331">
        <v>0</v>
      </c>
      <c r="M365" s="332">
        <v>0</v>
      </c>
      <c r="N365" s="348">
        <v>873</v>
      </c>
      <c r="O365" s="349">
        <v>878347.1</v>
      </c>
      <c r="P365" s="349">
        <v>739027.1</v>
      </c>
      <c r="Q365" s="349">
        <v>139320</v>
      </c>
      <c r="R365" s="349">
        <v>0</v>
      </c>
      <c r="S365" s="350">
        <v>0</v>
      </c>
      <c r="T365" s="348">
        <f t="shared" si="25"/>
        <v>163</v>
      </c>
      <c r="U365" s="349">
        <f t="shared" si="25"/>
        <v>254307.90000000002</v>
      </c>
      <c r="V365" s="349">
        <f t="shared" si="23"/>
        <v>0</v>
      </c>
      <c r="W365" s="350">
        <f t="shared" si="23"/>
        <v>0</v>
      </c>
      <c r="X365" s="348">
        <f t="shared" si="26"/>
        <v>97</v>
      </c>
      <c r="Y365" s="349">
        <f t="shared" si="26"/>
        <v>229598.99999999988</v>
      </c>
      <c r="Z365" s="349">
        <f t="shared" si="24"/>
        <v>0</v>
      </c>
      <c r="AA365" s="350">
        <f t="shared" si="24"/>
        <v>0</v>
      </c>
      <c r="AB365" s="328"/>
    </row>
    <row r="366" spans="1:28" x14ac:dyDescent="0.2">
      <c r="A366" s="335" t="s">
        <v>183</v>
      </c>
      <c r="B366" s="336" t="s">
        <v>970</v>
      </c>
      <c r="C366" s="336" t="s">
        <v>217</v>
      </c>
      <c r="D366" s="330">
        <v>248</v>
      </c>
      <c r="E366" s="331">
        <v>103422</v>
      </c>
      <c r="F366" s="331">
        <v>0</v>
      </c>
      <c r="G366" s="332">
        <v>0</v>
      </c>
      <c r="H366" s="330">
        <v>345</v>
      </c>
      <c r="I366" s="331">
        <v>127686.5</v>
      </c>
      <c r="J366" s="331">
        <v>108246.5</v>
      </c>
      <c r="K366" s="331">
        <v>19440</v>
      </c>
      <c r="L366" s="331">
        <v>0</v>
      </c>
      <c r="M366" s="332">
        <v>0</v>
      </c>
      <c r="N366" s="348">
        <v>459</v>
      </c>
      <c r="O366" s="349">
        <v>136368.70000000001</v>
      </c>
      <c r="P366" s="349">
        <v>107208.7</v>
      </c>
      <c r="Q366" s="349">
        <v>29160</v>
      </c>
      <c r="R366" s="349">
        <v>0</v>
      </c>
      <c r="S366" s="350">
        <v>0</v>
      </c>
      <c r="T366" s="348">
        <f t="shared" si="25"/>
        <v>211</v>
      </c>
      <c r="U366" s="349">
        <f t="shared" si="25"/>
        <v>32946.700000000012</v>
      </c>
      <c r="V366" s="349">
        <f t="shared" si="23"/>
        <v>0</v>
      </c>
      <c r="W366" s="350">
        <f t="shared" si="23"/>
        <v>0</v>
      </c>
      <c r="X366" s="348">
        <f t="shared" si="26"/>
        <v>114</v>
      </c>
      <c r="Y366" s="349">
        <f t="shared" si="26"/>
        <v>8682.2000000000116</v>
      </c>
      <c r="Z366" s="349">
        <f t="shared" si="24"/>
        <v>0</v>
      </c>
      <c r="AA366" s="350">
        <f t="shared" si="24"/>
        <v>0</v>
      </c>
      <c r="AB366" s="328"/>
    </row>
    <row r="367" spans="1:28" x14ac:dyDescent="0.2">
      <c r="A367" s="335" t="s">
        <v>183</v>
      </c>
      <c r="B367" s="336" t="s">
        <v>971</v>
      </c>
      <c r="C367" s="336" t="s">
        <v>972</v>
      </c>
      <c r="D367" s="330">
        <v>27</v>
      </c>
      <c r="E367" s="331">
        <v>20160</v>
      </c>
      <c r="F367" s="331">
        <v>0</v>
      </c>
      <c r="G367" s="332">
        <v>0</v>
      </c>
      <c r="H367" s="330">
        <v>67</v>
      </c>
      <c r="I367" s="331">
        <v>38414.199999999997</v>
      </c>
      <c r="J367" s="331">
        <v>29054.2</v>
      </c>
      <c r="K367" s="331">
        <v>9360</v>
      </c>
      <c r="L367" s="331">
        <v>0</v>
      </c>
      <c r="M367" s="332">
        <v>0</v>
      </c>
      <c r="N367" s="348">
        <v>193</v>
      </c>
      <c r="O367" s="349">
        <v>89618.8</v>
      </c>
      <c r="P367" s="349">
        <v>75578.8</v>
      </c>
      <c r="Q367" s="349">
        <v>14040</v>
      </c>
      <c r="R367" s="349">
        <v>0</v>
      </c>
      <c r="S367" s="350">
        <v>0</v>
      </c>
      <c r="T367" s="348">
        <f t="shared" si="25"/>
        <v>166</v>
      </c>
      <c r="U367" s="349">
        <f t="shared" si="25"/>
        <v>69458.8</v>
      </c>
      <c r="V367" s="349">
        <f t="shared" si="23"/>
        <v>0</v>
      </c>
      <c r="W367" s="350">
        <f t="shared" si="23"/>
        <v>0</v>
      </c>
      <c r="X367" s="348">
        <f t="shared" si="26"/>
        <v>126</v>
      </c>
      <c r="Y367" s="349">
        <f t="shared" si="26"/>
        <v>51204.600000000006</v>
      </c>
      <c r="Z367" s="349">
        <f t="shared" si="24"/>
        <v>0</v>
      </c>
      <c r="AA367" s="350">
        <f t="shared" si="24"/>
        <v>0</v>
      </c>
      <c r="AB367" s="328"/>
    </row>
    <row r="368" spans="1:28" x14ac:dyDescent="0.2">
      <c r="A368" s="335" t="s">
        <v>183</v>
      </c>
      <c r="B368" s="336" t="s">
        <v>973</v>
      </c>
      <c r="C368" s="336" t="s">
        <v>974</v>
      </c>
      <c r="D368" s="330">
        <v>2247</v>
      </c>
      <c r="E368" s="331">
        <v>1789803</v>
      </c>
      <c r="F368" s="331">
        <v>0</v>
      </c>
      <c r="G368" s="332">
        <v>0</v>
      </c>
      <c r="H368" s="330">
        <v>1795</v>
      </c>
      <c r="I368" s="331">
        <v>2061393.0600000003</v>
      </c>
      <c r="J368" s="331">
        <v>1968633.0600000003</v>
      </c>
      <c r="K368" s="331">
        <v>92760</v>
      </c>
      <c r="L368" s="331">
        <v>0</v>
      </c>
      <c r="M368" s="332">
        <v>0</v>
      </c>
      <c r="N368" s="348">
        <v>1803</v>
      </c>
      <c r="O368" s="349">
        <v>2227187.04</v>
      </c>
      <c r="P368" s="349">
        <v>2087147.04</v>
      </c>
      <c r="Q368" s="349">
        <v>140040</v>
      </c>
      <c r="R368" s="349">
        <v>0</v>
      </c>
      <c r="S368" s="350">
        <v>0</v>
      </c>
      <c r="T368" s="348">
        <f t="shared" si="25"/>
        <v>-444</v>
      </c>
      <c r="U368" s="349">
        <f t="shared" si="25"/>
        <v>437384.04000000004</v>
      </c>
      <c r="V368" s="349">
        <f t="shared" si="23"/>
        <v>0</v>
      </c>
      <c r="W368" s="350">
        <f t="shared" si="23"/>
        <v>0</v>
      </c>
      <c r="X368" s="348">
        <f t="shared" si="26"/>
        <v>8</v>
      </c>
      <c r="Y368" s="349">
        <f t="shared" si="26"/>
        <v>165793.97999999975</v>
      </c>
      <c r="Z368" s="349">
        <f t="shared" si="24"/>
        <v>0</v>
      </c>
      <c r="AA368" s="350">
        <f t="shared" si="24"/>
        <v>0</v>
      </c>
      <c r="AB368" s="328"/>
    </row>
    <row r="369" spans="1:28" x14ac:dyDescent="0.2">
      <c r="A369" s="335" t="s">
        <v>183</v>
      </c>
      <c r="B369" s="336" t="s">
        <v>975</v>
      </c>
      <c r="C369" s="336" t="s">
        <v>207</v>
      </c>
      <c r="D369" s="330">
        <v>52</v>
      </c>
      <c r="E369" s="331">
        <v>35204</v>
      </c>
      <c r="F369" s="331">
        <v>0</v>
      </c>
      <c r="G369" s="332">
        <v>0</v>
      </c>
      <c r="H369" s="330">
        <v>58</v>
      </c>
      <c r="I369" s="331">
        <v>55588.6</v>
      </c>
      <c r="J369" s="331">
        <v>43828.6</v>
      </c>
      <c r="K369" s="331">
        <v>11760</v>
      </c>
      <c r="L369" s="331">
        <v>0</v>
      </c>
      <c r="M369" s="332">
        <v>0</v>
      </c>
      <c r="N369" s="348">
        <v>57</v>
      </c>
      <c r="O369" s="349">
        <v>61221.899999999994</v>
      </c>
      <c r="P369" s="349">
        <v>43701.899999999994</v>
      </c>
      <c r="Q369" s="349">
        <v>17520</v>
      </c>
      <c r="R369" s="349">
        <v>0</v>
      </c>
      <c r="S369" s="350">
        <v>0</v>
      </c>
      <c r="T369" s="348">
        <f t="shared" si="25"/>
        <v>5</v>
      </c>
      <c r="U369" s="349">
        <f t="shared" si="25"/>
        <v>26017.899999999994</v>
      </c>
      <c r="V369" s="349">
        <f t="shared" si="23"/>
        <v>0</v>
      </c>
      <c r="W369" s="350">
        <f t="shared" si="23"/>
        <v>0</v>
      </c>
      <c r="X369" s="348">
        <f t="shared" si="26"/>
        <v>-1</v>
      </c>
      <c r="Y369" s="349">
        <f t="shared" si="26"/>
        <v>5633.2999999999956</v>
      </c>
      <c r="Z369" s="349">
        <f t="shared" si="24"/>
        <v>0</v>
      </c>
      <c r="AA369" s="350">
        <f t="shared" si="24"/>
        <v>0</v>
      </c>
      <c r="AB369" s="328"/>
    </row>
    <row r="370" spans="1:28" x14ac:dyDescent="0.2">
      <c r="A370" s="335" t="s">
        <v>183</v>
      </c>
      <c r="B370" s="336" t="s">
        <v>976</v>
      </c>
      <c r="C370" s="336" t="s">
        <v>977</v>
      </c>
      <c r="D370" s="330">
        <v>758</v>
      </c>
      <c r="E370" s="331">
        <v>701808</v>
      </c>
      <c r="F370" s="331">
        <v>0</v>
      </c>
      <c r="G370" s="332">
        <v>0</v>
      </c>
      <c r="H370" s="330">
        <v>663</v>
      </c>
      <c r="I370" s="331">
        <v>705554.7</v>
      </c>
      <c r="J370" s="331">
        <v>610994.69999999995</v>
      </c>
      <c r="K370" s="331">
        <v>94560</v>
      </c>
      <c r="L370" s="331">
        <v>0</v>
      </c>
      <c r="M370" s="332">
        <v>0</v>
      </c>
      <c r="N370" s="348">
        <v>717</v>
      </c>
      <c r="O370" s="349">
        <v>769913.41999999993</v>
      </c>
      <c r="P370" s="349">
        <v>633473.41999999993</v>
      </c>
      <c r="Q370" s="349">
        <v>136440</v>
      </c>
      <c r="R370" s="349">
        <v>0</v>
      </c>
      <c r="S370" s="350">
        <v>0</v>
      </c>
      <c r="T370" s="348">
        <f t="shared" si="25"/>
        <v>-41</v>
      </c>
      <c r="U370" s="349">
        <f t="shared" si="25"/>
        <v>68105.419999999925</v>
      </c>
      <c r="V370" s="349">
        <f t="shared" si="23"/>
        <v>0</v>
      </c>
      <c r="W370" s="350">
        <f t="shared" si="23"/>
        <v>0</v>
      </c>
      <c r="X370" s="348">
        <f t="shared" si="26"/>
        <v>54</v>
      </c>
      <c r="Y370" s="349">
        <f t="shared" si="26"/>
        <v>64358.719999999972</v>
      </c>
      <c r="Z370" s="349">
        <f t="shared" si="24"/>
        <v>0</v>
      </c>
      <c r="AA370" s="350">
        <f t="shared" si="24"/>
        <v>0</v>
      </c>
      <c r="AB370" s="328"/>
    </row>
    <row r="371" spans="1:28" x14ac:dyDescent="0.2">
      <c r="A371" s="335" t="s">
        <v>183</v>
      </c>
      <c r="B371" s="336" t="s">
        <v>978</v>
      </c>
      <c r="C371" s="336" t="s">
        <v>979</v>
      </c>
      <c r="D371" s="330">
        <v>0</v>
      </c>
      <c r="E371" s="331">
        <v>72189</v>
      </c>
      <c r="F371" s="331">
        <v>0</v>
      </c>
      <c r="G371" s="332">
        <v>0</v>
      </c>
      <c r="H371" s="330">
        <v>0</v>
      </c>
      <c r="I371" s="331">
        <v>63048</v>
      </c>
      <c r="J371" s="331">
        <v>63048</v>
      </c>
      <c r="K371" s="331">
        <v>0</v>
      </c>
      <c r="L371" s="331">
        <v>0</v>
      </c>
      <c r="M371" s="332">
        <v>0</v>
      </c>
      <c r="N371" s="348">
        <v>0</v>
      </c>
      <c r="O371" s="349">
        <v>80246</v>
      </c>
      <c r="P371" s="349">
        <v>80246</v>
      </c>
      <c r="Q371" s="349">
        <v>0</v>
      </c>
      <c r="R371" s="349">
        <v>0</v>
      </c>
      <c r="S371" s="350">
        <v>0</v>
      </c>
      <c r="T371" s="348">
        <f t="shared" si="25"/>
        <v>0</v>
      </c>
      <c r="U371" s="349">
        <f t="shared" si="25"/>
        <v>8057</v>
      </c>
      <c r="V371" s="349">
        <f t="shared" ref="V371:W384" si="27">R371-F371</f>
        <v>0</v>
      </c>
      <c r="W371" s="350">
        <f t="shared" si="27"/>
        <v>0</v>
      </c>
      <c r="X371" s="348">
        <f t="shared" ref="X371:Y384" si="28">N371-H371</f>
        <v>0</v>
      </c>
      <c r="Y371" s="349">
        <f t="shared" si="28"/>
        <v>17198</v>
      </c>
      <c r="Z371" s="349">
        <f t="shared" ref="Z371:AA384" si="29">R371-L371</f>
        <v>0</v>
      </c>
      <c r="AA371" s="350">
        <f t="shared" si="29"/>
        <v>0</v>
      </c>
      <c r="AB371" s="328"/>
    </row>
    <row r="372" spans="1:28" x14ac:dyDescent="0.2">
      <c r="A372" s="335" t="s">
        <v>183</v>
      </c>
      <c r="B372" s="336" t="s">
        <v>980</v>
      </c>
      <c r="C372" s="336" t="s">
        <v>981</v>
      </c>
      <c r="D372" s="330">
        <v>3837</v>
      </c>
      <c r="E372" s="331">
        <v>4635640.8</v>
      </c>
      <c r="F372" s="331">
        <v>10718.850000000002</v>
      </c>
      <c r="G372" s="332">
        <v>0</v>
      </c>
      <c r="H372" s="330">
        <v>3732</v>
      </c>
      <c r="I372" s="331">
        <v>5339014.5</v>
      </c>
      <c r="J372" s="331">
        <v>4965934.5</v>
      </c>
      <c r="K372" s="331">
        <v>373080</v>
      </c>
      <c r="L372" s="331">
        <v>22498</v>
      </c>
      <c r="M372" s="332">
        <v>0</v>
      </c>
      <c r="N372" s="348">
        <v>4294</v>
      </c>
      <c r="O372" s="349">
        <v>6190102.8599999994</v>
      </c>
      <c r="P372" s="349">
        <v>5623342.8599999994</v>
      </c>
      <c r="Q372" s="349">
        <v>566760</v>
      </c>
      <c r="R372" s="349">
        <v>26433</v>
      </c>
      <c r="S372" s="350">
        <v>0</v>
      </c>
      <c r="T372" s="348">
        <f t="shared" si="25"/>
        <v>457</v>
      </c>
      <c r="U372" s="349">
        <f t="shared" si="25"/>
        <v>1554462.0599999996</v>
      </c>
      <c r="V372" s="349">
        <f t="shared" si="27"/>
        <v>15714.149999999998</v>
      </c>
      <c r="W372" s="350">
        <f t="shared" si="27"/>
        <v>0</v>
      </c>
      <c r="X372" s="348">
        <f t="shared" si="28"/>
        <v>562</v>
      </c>
      <c r="Y372" s="349">
        <f t="shared" si="28"/>
        <v>851088.3599999994</v>
      </c>
      <c r="Z372" s="349">
        <f t="shared" si="29"/>
        <v>3935</v>
      </c>
      <c r="AA372" s="350">
        <f t="shared" si="29"/>
        <v>0</v>
      </c>
      <c r="AB372" s="328"/>
    </row>
    <row r="373" spans="1:28" x14ac:dyDescent="0.2">
      <c r="A373" s="335" t="s">
        <v>183</v>
      </c>
      <c r="B373" s="336" t="s">
        <v>982</v>
      </c>
      <c r="C373" s="336" t="s">
        <v>983</v>
      </c>
      <c r="D373" s="330">
        <v>485</v>
      </c>
      <c r="E373" s="331">
        <v>396388</v>
      </c>
      <c r="F373" s="331">
        <v>0</v>
      </c>
      <c r="G373" s="332">
        <v>0</v>
      </c>
      <c r="H373" s="330">
        <v>471</v>
      </c>
      <c r="I373" s="331">
        <v>481902.9</v>
      </c>
      <c r="J373" s="331">
        <v>454302.9</v>
      </c>
      <c r="K373" s="331">
        <v>27600</v>
      </c>
      <c r="L373" s="331">
        <v>0</v>
      </c>
      <c r="M373" s="332">
        <v>0</v>
      </c>
      <c r="N373" s="348">
        <v>523</v>
      </c>
      <c r="O373" s="349">
        <v>541069.80000000005</v>
      </c>
      <c r="P373" s="349">
        <v>495829.80000000005</v>
      </c>
      <c r="Q373" s="349">
        <v>45240</v>
      </c>
      <c r="R373" s="349">
        <v>0</v>
      </c>
      <c r="S373" s="350">
        <v>0</v>
      </c>
      <c r="T373" s="348">
        <f t="shared" si="25"/>
        <v>38</v>
      </c>
      <c r="U373" s="349">
        <f t="shared" si="25"/>
        <v>144681.80000000005</v>
      </c>
      <c r="V373" s="349">
        <f t="shared" si="27"/>
        <v>0</v>
      </c>
      <c r="W373" s="350">
        <f t="shared" si="27"/>
        <v>0</v>
      </c>
      <c r="X373" s="348">
        <f t="shared" si="28"/>
        <v>52</v>
      </c>
      <c r="Y373" s="349">
        <f t="shared" si="28"/>
        <v>59166.900000000023</v>
      </c>
      <c r="Z373" s="349">
        <f t="shared" si="29"/>
        <v>0</v>
      </c>
      <c r="AA373" s="350">
        <f t="shared" si="29"/>
        <v>0</v>
      </c>
      <c r="AB373" s="328"/>
    </row>
    <row r="374" spans="1:28" x14ac:dyDescent="0.2">
      <c r="A374" s="335" t="s">
        <v>183</v>
      </c>
      <c r="B374" s="336" t="s">
        <v>984</v>
      </c>
      <c r="C374" s="336" t="s">
        <v>205</v>
      </c>
      <c r="D374" s="330">
        <v>335</v>
      </c>
      <c r="E374" s="331">
        <v>240215.4</v>
      </c>
      <c r="F374" s="331">
        <v>0</v>
      </c>
      <c r="G374" s="332">
        <v>0</v>
      </c>
      <c r="H374" s="330">
        <v>346</v>
      </c>
      <c r="I374" s="331">
        <v>330896.65999999997</v>
      </c>
      <c r="J374" s="331">
        <v>302096.65999999997</v>
      </c>
      <c r="K374" s="331">
        <v>28800</v>
      </c>
      <c r="L374" s="331">
        <v>0</v>
      </c>
      <c r="M374" s="332">
        <v>0</v>
      </c>
      <c r="N374" s="348">
        <v>359</v>
      </c>
      <c r="O374" s="349">
        <v>400677.93999999994</v>
      </c>
      <c r="P374" s="349">
        <v>356757.93999999994</v>
      </c>
      <c r="Q374" s="349">
        <v>43920</v>
      </c>
      <c r="R374" s="349">
        <v>0</v>
      </c>
      <c r="S374" s="350">
        <v>0</v>
      </c>
      <c r="T374" s="348">
        <f t="shared" si="25"/>
        <v>24</v>
      </c>
      <c r="U374" s="349">
        <f t="shared" si="25"/>
        <v>160462.53999999995</v>
      </c>
      <c r="V374" s="349">
        <f t="shared" si="27"/>
        <v>0</v>
      </c>
      <c r="W374" s="350">
        <f t="shared" si="27"/>
        <v>0</v>
      </c>
      <c r="X374" s="348">
        <f t="shared" si="28"/>
        <v>13</v>
      </c>
      <c r="Y374" s="349">
        <f t="shared" si="28"/>
        <v>69781.27999999997</v>
      </c>
      <c r="Z374" s="349">
        <f t="shared" si="29"/>
        <v>0</v>
      </c>
      <c r="AA374" s="350">
        <f t="shared" si="29"/>
        <v>0</v>
      </c>
      <c r="AB374" s="328"/>
    </row>
    <row r="375" spans="1:28" x14ac:dyDescent="0.2">
      <c r="A375" s="335" t="s">
        <v>183</v>
      </c>
      <c r="B375" s="336" t="s">
        <v>985</v>
      </c>
      <c r="C375" s="336" t="s">
        <v>206</v>
      </c>
      <c r="D375" s="330">
        <v>438</v>
      </c>
      <c r="E375" s="331">
        <v>413081.59999999998</v>
      </c>
      <c r="F375" s="331">
        <v>0</v>
      </c>
      <c r="G375" s="332">
        <v>1751893.1000000008</v>
      </c>
      <c r="H375" s="330">
        <v>388</v>
      </c>
      <c r="I375" s="331">
        <v>404533.54000000004</v>
      </c>
      <c r="J375" s="331">
        <v>352213.54000000004</v>
      </c>
      <c r="K375" s="331">
        <v>52320</v>
      </c>
      <c r="L375" s="331">
        <v>0</v>
      </c>
      <c r="M375" s="332">
        <v>1767372.9300000002</v>
      </c>
      <c r="N375" s="348">
        <v>472</v>
      </c>
      <c r="O375" s="349">
        <v>528463.82000000007</v>
      </c>
      <c r="P375" s="349">
        <v>450103.82</v>
      </c>
      <c r="Q375" s="349">
        <v>78360</v>
      </c>
      <c r="R375" s="349">
        <v>0</v>
      </c>
      <c r="S375" s="350">
        <v>1865678.8899999997</v>
      </c>
      <c r="T375" s="348">
        <f t="shared" si="25"/>
        <v>34</v>
      </c>
      <c r="U375" s="349">
        <f t="shared" si="25"/>
        <v>115382.22000000009</v>
      </c>
      <c r="V375" s="349">
        <f t="shared" si="27"/>
        <v>0</v>
      </c>
      <c r="W375" s="350">
        <f t="shared" si="27"/>
        <v>113785.78999999887</v>
      </c>
      <c r="X375" s="348">
        <f t="shared" si="28"/>
        <v>84</v>
      </c>
      <c r="Y375" s="349">
        <f t="shared" si="28"/>
        <v>123930.28000000003</v>
      </c>
      <c r="Z375" s="349">
        <f t="shared" si="29"/>
        <v>0</v>
      </c>
      <c r="AA375" s="350">
        <f t="shared" si="29"/>
        <v>98305.959999999497</v>
      </c>
      <c r="AB375" s="328"/>
    </row>
    <row r="376" spans="1:28" x14ac:dyDescent="0.2">
      <c r="A376" s="335" t="s">
        <v>187</v>
      </c>
      <c r="B376" s="336" t="s">
        <v>986</v>
      </c>
      <c r="C376" s="336" t="s">
        <v>987</v>
      </c>
      <c r="D376" s="330">
        <v>196</v>
      </c>
      <c r="E376" s="331">
        <v>210996</v>
      </c>
      <c r="F376" s="331">
        <v>0</v>
      </c>
      <c r="G376" s="332">
        <v>0</v>
      </c>
      <c r="H376" s="330">
        <v>90</v>
      </c>
      <c r="I376" s="331">
        <v>211030.2</v>
      </c>
      <c r="J376" s="331">
        <v>183910.2</v>
      </c>
      <c r="K376" s="331">
        <v>27120</v>
      </c>
      <c r="L376" s="331">
        <v>0</v>
      </c>
      <c r="M376" s="332">
        <v>0</v>
      </c>
      <c r="N376" s="348">
        <v>191</v>
      </c>
      <c r="O376" s="349">
        <v>192390.39999999999</v>
      </c>
      <c r="P376" s="349">
        <v>151230.39999999999</v>
      </c>
      <c r="Q376" s="349">
        <v>41160</v>
      </c>
      <c r="R376" s="349">
        <v>0</v>
      </c>
      <c r="S376" s="350">
        <v>0</v>
      </c>
      <c r="T376" s="348">
        <f t="shared" si="25"/>
        <v>-5</v>
      </c>
      <c r="U376" s="349">
        <f t="shared" si="25"/>
        <v>-18605.600000000006</v>
      </c>
      <c r="V376" s="349">
        <f t="shared" si="27"/>
        <v>0</v>
      </c>
      <c r="W376" s="350">
        <f t="shared" si="27"/>
        <v>0</v>
      </c>
      <c r="X376" s="348">
        <f t="shared" si="28"/>
        <v>101</v>
      </c>
      <c r="Y376" s="349">
        <f t="shared" si="28"/>
        <v>-18639.800000000017</v>
      </c>
      <c r="Z376" s="349">
        <f t="shared" si="29"/>
        <v>0</v>
      </c>
      <c r="AA376" s="350">
        <f t="shared" si="29"/>
        <v>0</v>
      </c>
      <c r="AB376" s="328"/>
    </row>
    <row r="377" spans="1:28" x14ac:dyDescent="0.2">
      <c r="A377" s="335" t="s">
        <v>187</v>
      </c>
      <c r="B377" s="336" t="s">
        <v>988</v>
      </c>
      <c r="C377" s="336" t="s">
        <v>989</v>
      </c>
      <c r="D377" s="330">
        <v>3423</v>
      </c>
      <c r="E377" s="331">
        <v>3993195.1999999997</v>
      </c>
      <c r="F377" s="331">
        <v>17414.800000000003</v>
      </c>
      <c r="G377" s="332">
        <v>0</v>
      </c>
      <c r="H377" s="330">
        <v>3415</v>
      </c>
      <c r="I377" s="331">
        <v>3777840.1999999997</v>
      </c>
      <c r="J377" s="331">
        <v>3408960.1999999997</v>
      </c>
      <c r="K377" s="331">
        <v>368880</v>
      </c>
      <c r="L377" s="331">
        <v>19091</v>
      </c>
      <c r="M377" s="332">
        <v>0</v>
      </c>
      <c r="N377" s="348">
        <v>4011</v>
      </c>
      <c r="O377" s="349">
        <v>5618016.3200000012</v>
      </c>
      <c r="P377" s="349">
        <v>5061576.3200000012</v>
      </c>
      <c r="Q377" s="349">
        <v>556440</v>
      </c>
      <c r="R377" s="349">
        <v>23684</v>
      </c>
      <c r="S377" s="350">
        <v>0</v>
      </c>
      <c r="T377" s="348">
        <f t="shared" si="25"/>
        <v>588</v>
      </c>
      <c r="U377" s="349">
        <f t="shared" si="25"/>
        <v>1624821.1200000015</v>
      </c>
      <c r="V377" s="349">
        <f t="shared" si="27"/>
        <v>6269.1999999999971</v>
      </c>
      <c r="W377" s="350">
        <f t="shared" si="27"/>
        <v>0</v>
      </c>
      <c r="X377" s="348">
        <f t="shared" si="28"/>
        <v>596</v>
      </c>
      <c r="Y377" s="349">
        <f t="shared" si="28"/>
        <v>1840176.1200000015</v>
      </c>
      <c r="Z377" s="349">
        <f t="shared" si="29"/>
        <v>4593</v>
      </c>
      <c r="AA377" s="350">
        <f t="shared" si="29"/>
        <v>0</v>
      </c>
      <c r="AB377" s="328"/>
    </row>
    <row r="378" spans="1:28" x14ac:dyDescent="0.2">
      <c r="A378" s="335" t="s">
        <v>187</v>
      </c>
      <c r="B378" s="336" t="s">
        <v>990</v>
      </c>
      <c r="C378" s="336" t="s">
        <v>991</v>
      </c>
      <c r="D378" s="330">
        <v>292</v>
      </c>
      <c r="E378" s="331">
        <v>832012</v>
      </c>
      <c r="F378" s="331">
        <v>360</v>
      </c>
      <c r="G378" s="332">
        <v>0</v>
      </c>
      <c r="H378" s="330">
        <v>407</v>
      </c>
      <c r="I378" s="331">
        <v>918409.6</v>
      </c>
      <c r="J378" s="331">
        <v>888889.6</v>
      </c>
      <c r="K378" s="331">
        <v>29520</v>
      </c>
      <c r="L378" s="331">
        <v>120</v>
      </c>
      <c r="M378" s="332">
        <v>0</v>
      </c>
      <c r="N378" s="348">
        <v>425</v>
      </c>
      <c r="O378" s="349">
        <v>1149906.5999999999</v>
      </c>
      <c r="P378" s="349">
        <v>1108146.5999999999</v>
      </c>
      <c r="Q378" s="349">
        <v>41760</v>
      </c>
      <c r="R378" s="349">
        <v>1920</v>
      </c>
      <c r="S378" s="350">
        <v>0</v>
      </c>
      <c r="T378" s="348">
        <f t="shared" si="25"/>
        <v>133</v>
      </c>
      <c r="U378" s="349">
        <f t="shared" si="25"/>
        <v>317894.59999999986</v>
      </c>
      <c r="V378" s="349">
        <f t="shared" si="27"/>
        <v>1560</v>
      </c>
      <c r="W378" s="350">
        <f t="shared" si="27"/>
        <v>0</v>
      </c>
      <c r="X378" s="348">
        <f t="shared" si="28"/>
        <v>18</v>
      </c>
      <c r="Y378" s="349">
        <f t="shared" si="28"/>
        <v>231496.99999999988</v>
      </c>
      <c r="Z378" s="349">
        <f t="shared" si="29"/>
        <v>1800</v>
      </c>
      <c r="AA378" s="350">
        <f t="shared" si="29"/>
        <v>0</v>
      </c>
      <c r="AB378" s="328"/>
    </row>
    <row r="379" spans="1:28" x14ac:dyDescent="0.2">
      <c r="A379" s="335" t="s">
        <v>187</v>
      </c>
      <c r="B379" s="336" t="s">
        <v>992</v>
      </c>
      <c r="C379" s="336" t="s">
        <v>993</v>
      </c>
      <c r="D379" s="330">
        <v>1837</v>
      </c>
      <c r="E379" s="331">
        <v>2500429</v>
      </c>
      <c r="F379" s="331">
        <v>0</v>
      </c>
      <c r="G379" s="332">
        <v>2545061.5499999998</v>
      </c>
      <c r="H379" s="330">
        <v>1663</v>
      </c>
      <c r="I379" s="331">
        <v>2282191.2999999998</v>
      </c>
      <c r="J379" s="331">
        <v>2146231.2999999998</v>
      </c>
      <c r="K379" s="331">
        <v>135960</v>
      </c>
      <c r="L379" s="331">
        <v>0</v>
      </c>
      <c r="M379" s="332">
        <v>2558242.9300000006</v>
      </c>
      <c r="N379" s="348">
        <v>1888</v>
      </c>
      <c r="O379" s="349">
        <v>3173815.22</v>
      </c>
      <c r="P379" s="349">
        <v>2978575.22</v>
      </c>
      <c r="Q379" s="349">
        <v>195240</v>
      </c>
      <c r="R379" s="349">
        <v>0</v>
      </c>
      <c r="S379" s="350">
        <v>2405158.4300000002</v>
      </c>
      <c r="T379" s="348">
        <f t="shared" si="25"/>
        <v>51</v>
      </c>
      <c r="U379" s="349">
        <f t="shared" si="25"/>
        <v>673386.2200000002</v>
      </c>
      <c r="V379" s="349">
        <f t="shared" si="27"/>
        <v>0</v>
      </c>
      <c r="W379" s="350">
        <f t="shared" si="27"/>
        <v>-139903.11999999965</v>
      </c>
      <c r="X379" s="348">
        <f t="shared" si="28"/>
        <v>225</v>
      </c>
      <c r="Y379" s="349">
        <f t="shared" si="28"/>
        <v>891623.92000000039</v>
      </c>
      <c r="Z379" s="349">
        <f t="shared" si="29"/>
        <v>0</v>
      </c>
      <c r="AA379" s="350">
        <f t="shared" si="29"/>
        <v>-153084.50000000047</v>
      </c>
      <c r="AB379" s="328"/>
    </row>
    <row r="380" spans="1:28" x14ac:dyDescent="0.2">
      <c r="A380" s="335" t="s">
        <v>187</v>
      </c>
      <c r="B380" s="336" t="s">
        <v>994</v>
      </c>
      <c r="C380" s="336" t="s">
        <v>995</v>
      </c>
      <c r="D380" s="330">
        <v>0</v>
      </c>
      <c r="E380" s="331">
        <v>249560</v>
      </c>
      <c r="F380" s="331">
        <v>0</v>
      </c>
      <c r="G380" s="332">
        <v>0</v>
      </c>
      <c r="H380" s="330">
        <v>0</v>
      </c>
      <c r="I380" s="331">
        <v>200542</v>
      </c>
      <c r="J380" s="331">
        <v>194062</v>
      </c>
      <c r="K380" s="331">
        <v>6480</v>
      </c>
      <c r="L380" s="331">
        <v>0</v>
      </c>
      <c r="M380" s="332">
        <v>0</v>
      </c>
      <c r="N380" s="348">
        <v>0</v>
      </c>
      <c r="O380" s="349">
        <v>252310</v>
      </c>
      <c r="P380" s="349">
        <v>242590</v>
      </c>
      <c r="Q380" s="349">
        <v>9720</v>
      </c>
      <c r="R380" s="349">
        <v>0</v>
      </c>
      <c r="S380" s="350">
        <v>0</v>
      </c>
      <c r="T380" s="348">
        <f t="shared" si="25"/>
        <v>0</v>
      </c>
      <c r="U380" s="349">
        <f>O380-E380</f>
        <v>2750</v>
      </c>
      <c r="V380" s="349">
        <f t="shared" si="27"/>
        <v>0</v>
      </c>
      <c r="W380" s="350">
        <f t="shared" si="27"/>
        <v>0</v>
      </c>
      <c r="X380" s="348">
        <f t="shared" si="28"/>
        <v>0</v>
      </c>
      <c r="Y380" s="349">
        <f t="shared" si="28"/>
        <v>51768</v>
      </c>
      <c r="Z380" s="349">
        <f t="shared" si="29"/>
        <v>0</v>
      </c>
      <c r="AA380" s="350">
        <f t="shared" si="29"/>
        <v>0</v>
      </c>
      <c r="AB380" s="328"/>
    </row>
    <row r="381" spans="1:28" x14ac:dyDescent="0.2">
      <c r="A381" s="335" t="s">
        <v>189</v>
      </c>
      <c r="B381" s="336" t="s">
        <v>996</v>
      </c>
      <c r="C381" s="336" t="s">
        <v>496</v>
      </c>
      <c r="D381" s="330">
        <v>283</v>
      </c>
      <c r="E381" s="331">
        <v>312141</v>
      </c>
      <c r="F381" s="331">
        <v>0</v>
      </c>
      <c r="G381" s="332">
        <v>0</v>
      </c>
      <c r="H381" s="330">
        <v>193</v>
      </c>
      <c r="I381" s="331">
        <v>281385.2</v>
      </c>
      <c r="J381" s="331">
        <v>242745.2</v>
      </c>
      <c r="K381" s="331">
        <v>38640</v>
      </c>
      <c r="L381" s="331">
        <v>0</v>
      </c>
      <c r="M381" s="332">
        <v>0</v>
      </c>
      <c r="N381" s="348">
        <v>227</v>
      </c>
      <c r="O381" s="349">
        <v>351640.7</v>
      </c>
      <c r="P381" s="349">
        <v>288520.7</v>
      </c>
      <c r="Q381" s="349">
        <v>63120</v>
      </c>
      <c r="R381" s="349">
        <v>0</v>
      </c>
      <c r="S381" s="350">
        <v>0</v>
      </c>
      <c r="T381" s="348">
        <f>N381-D381</f>
        <v>-56</v>
      </c>
      <c r="U381" s="349">
        <f>O381-E381</f>
        <v>39499.700000000012</v>
      </c>
      <c r="V381" s="349">
        <f t="shared" si="27"/>
        <v>0</v>
      </c>
      <c r="W381" s="350">
        <f t="shared" si="27"/>
        <v>0</v>
      </c>
      <c r="X381" s="348">
        <f t="shared" si="28"/>
        <v>34</v>
      </c>
      <c r="Y381" s="349">
        <f t="shared" si="28"/>
        <v>70255.5</v>
      </c>
      <c r="Z381" s="349">
        <f t="shared" si="29"/>
        <v>0</v>
      </c>
      <c r="AA381" s="350">
        <f t="shared" si="29"/>
        <v>0</v>
      </c>
      <c r="AB381" s="328"/>
    </row>
    <row r="382" spans="1:28" x14ac:dyDescent="0.2">
      <c r="A382" s="335" t="s">
        <v>189</v>
      </c>
      <c r="B382" s="336" t="s">
        <v>997</v>
      </c>
      <c r="C382" s="336" t="s">
        <v>998</v>
      </c>
      <c r="D382" s="330">
        <v>1763.5</v>
      </c>
      <c r="E382" s="331">
        <v>2467486</v>
      </c>
      <c r="F382" s="331">
        <v>26203.199999999997</v>
      </c>
      <c r="G382" s="332">
        <v>0</v>
      </c>
      <c r="H382" s="330">
        <v>1787</v>
      </c>
      <c r="I382" s="331">
        <v>2424981.9499999997</v>
      </c>
      <c r="J382" s="331">
        <v>2175621.9499999997</v>
      </c>
      <c r="K382" s="331">
        <v>249360</v>
      </c>
      <c r="L382" s="331">
        <v>20554</v>
      </c>
      <c r="M382" s="332">
        <v>0</v>
      </c>
      <c r="N382" s="348">
        <v>2085</v>
      </c>
      <c r="O382" s="349">
        <v>3315940.66</v>
      </c>
      <c r="P382" s="349">
        <v>2932180.66</v>
      </c>
      <c r="Q382" s="349">
        <v>383760</v>
      </c>
      <c r="R382" s="349">
        <v>19412</v>
      </c>
      <c r="S382" s="350">
        <v>0</v>
      </c>
      <c r="T382" s="348">
        <f>N382-D382</f>
        <v>321.5</v>
      </c>
      <c r="U382" s="349">
        <f>O382-E382</f>
        <v>848454.66000000015</v>
      </c>
      <c r="V382" s="349">
        <f t="shared" si="27"/>
        <v>-6791.1999999999971</v>
      </c>
      <c r="W382" s="350">
        <f t="shared" si="27"/>
        <v>0</v>
      </c>
      <c r="X382" s="348">
        <f t="shared" si="28"/>
        <v>298</v>
      </c>
      <c r="Y382" s="349">
        <f t="shared" si="28"/>
        <v>890958.71000000043</v>
      </c>
      <c r="Z382" s="349">
        <f t="shared" si="29"/>
        <v>-1142</v>
      </c>
      <c r="AA382" s="350">
        <f t="shared" si="29"/>
        <v>0</v>
      </c>
      <c r="AB382" s="328"/>
    </row>
    <row r="383" spans="1:28" x14ac:dyDescent="0.2">
      <c r="A383" s="335" t="s">
        <v>189</v>
      </c>
      <c r="B383" s="336" t="s">
        <v>999</v>
      </c>
      <c r="C383" s="336" t="s">
        <v>1000</v>
      </c>
      <c r="D383" s="330">
        <v>621</v>
      </c>
      <c r="E383" s="331">
        <v>406899</v>
      </c>
      <c r="F383" s="331">
        <v>0</v>
      </c>
      <c r="G383" s="332">
        <v>0</v>
      </c>
      <c r="H383" s="330">
        <v>610</v>
      </c>
      <c r="I383" s="331">
        <v>454219.9</v>
      </c>
      <c r="J383" s="331">
        <v>407419.9</v>
      </c>
      <c r="K383" s="331">
        <v>46800</v>
      </c>
      <c r="L383" s="331">
        <v>0</v>
      </c>
      <c r="M383" s="332">
        <v>0</v>
      </c>
      <c r="N383" s="348">
        <v>782</v>
      </c>
      <c r="O383" s="349">
        <v>562496.99999999988</v>
      </c>
      <c r="P383" s="349">
        <v>487616.99999999988</v>
      </c>
      <c r="Q383" s="349">
        <v>74880</v>
      </c>
      <c r="R383" s="349">
        <v>0</v>
      </c>
      <c r="S383" s="350">
        <v>0</v>
      </c>
      <c r="T383" s="348">
        <f>N383-D383</f>
        <v>161</v>
      </c>
      <c r="U383" s="349">
        <f>O383-E383</f>
        <v>155597.99999999988</v>
      </c>
      <c r="V383" s="349">
        <f t="shared" si="27"/>
        <v>0</v>
      </c>
      <c r="W383" s="350">
        <f t="shared" si="27"/>
        <v>0</v>
      </c>
      <c r="X383" s="348">
        <f t="shared" si="28"/>
        <v>172</v>
      </c>
      <c r="Y383" s="349">
        <f t="shared" si="28"/>
        <v>108277.09999999986</v>
      </c>
      <c r="Z383" s="349">
        <f t="shared" si="29"/>
        <v>0</v>
      </c>
      <c r="AA383" s="350">
        <f t="shared" si="29"/>
        <v>0</v>
      </c>
      <c r="AB383" s="328"/>
    </row>
    <row r="384" spans="1:28" ht="13.5" thickBot="1" x14ac:dyDescent="0.25">
      <c r="A384" s="351" t="s">
        <v>189</v>
      </c>
      <c r="B384" s="352" t="s">
        <v>1001</v>
      </c>
      <c r="C384" s="352" t="s">
        <v>1002</v>
      </c>
      <c r="D384" s="353">
        <v>547</v>
      </c>
      <c r="E384" s="354">
        <v>1175163</v>
      </c>
      <c r="F384" s="354">
        <v>0</v>
      </c>
      <c r="G384" s="355">
        <v>0</v>
      </c>
      <c r="H384" s="353">
        <v>683</v>
      </c>
      <c r="I384" s="354">
        <v>1303644.0199999998</v>
      </c>
      <c r="J384" s="354">
        <v>1265004.0199999998</v>
      </c>
      <c r="K384" s="354">
        <v>38640</v>
      </c>
      <c r="L384" s="354">
        <v>0</v>
      </c>
      <c r="M384" s="355">
        <v>0</v>
      </c>
      <c r="N384" s="356">
        <v>779</v>
      </c>
      <c r="O384" s="357">
        <v>1699075.5</v>
      </c>
      <c r="P384" s="357">
        <v>1646155.5</v>
      </c>
      <c r="Q384" s="357">
        <v>52920</v>
      </c>
      <c r="R384" s="357">
        <v>480</v>
      </c>
      <c r="S384" s="358">
        <v>0</v>
      </c>
      <c r="T384" s="356">
        <f>N384-D384</f>
        <v>232</v>
      </c>
      <c r="U384" s="357">
        <f>O384-E384</f>
        <v>523912.5</v>
      </c>
      <c r="V384" s="357">
        <f t="shared" si="27"/>
        <v>480</v>
      </c>
      <c r="W384" s="358">
        <f t="shared" si="27"/>
        <v>0</v>
      </c>
      <c r="X384" s="356">
        <f t="shared" si="28"/>
        <v>96</v>
      </c>
      <c r="Y384" s="357">
        <f t="shared" si="28"/>
        <v>395431.48000000021</v>
      </c>
      <c r="Z384" s="357">
        <f t="shared" si="29"/>
        <v>480</v>
      </c>
      <c r="AA384" s="358">
        <f t="shared" si="29"/>
        <v>0</v>
      </c>
      <c r="AB384" s="328"/>
    </row>
  </sheetData>
  <sheetProtection algorithmName="SHA-512" hashValue="CMwRESozYRdmWE9hR6CF02RwdjZCT86ixXbsyQc+2JCAsMBGeS3MiQ/AxF4TWnp7UxdQjS7fiWufw6gtfgG2vQ==" saltValue="9z9CpsU8msaFgKV9FMC+Mw==" spinCount="100000" sheet="1"/>
  <mergeCells count="34"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  <mergeCell ref="A1:AA1"/>
    <mergeCell ref="A2:AA2"/>
    <mergeCell ref="A3:A5"/>
    <mergeCell ref="B3:B5"/>
    <mergeCell ref="C3:C5"/>
    <mergeCell ref="D3:G3"/>
    <mergeCell ref="H3:M3"/>
    <mergeCell ref="N3:S3"/>
    <mergeCell ref="T3:W3"/>
    <mergeCell ref="X3:AA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fitToHeight="7" orientation="landscape" horizontalDpi="300" verticalDpi="300" r:id="rId1"/>
  <headerFooter>
    <oddFooter>&amp;R&amp;P/&amp;N</oddFooter>
  </headerFooter>
  <rowBreaks count="5" manualBreakCount="5">
    <brk id="67" max="23" man="1"/>
    <brk id="110" max="23" man="1"/>
    <brk id="158" max="23" man="1"/>
    <brk id="207" max="23" man="1"/>
    <brk id="30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държавни ЛЗПБ Q2</vt:lpstr>
      <vt:lpstr>общински ЛЗПБ Q2</vt:lpstr>
      <vt:lpstr>НЗОК Q2</vt:lpstr>
      <vt:lpstr>'общински ЛЗПБ Q2'!_FilterDatabase</vt:lpstr>
      <vt:lpstr>'държавни ЛЗПБ Q2'!Print_Area</vt:lpstr>
      <vt:lpstr>'НЗОК Q2'!Print_Area</vt:lpstr>
      <vt:lpstr>'общински ЛЗПБ Q2'!Print_Area</vt:lpstr>
      <vt:lpstr>'държавни ЛЗПБ Q2'!Print_Titles</vt:lpstr>
      <vt:lpstr>'НЗОК Q2'!Print_Titles</vt:lpstr>
      <vt:lpstr>'общински ЛЗПБ Q2'!Print_Titles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Vasileva</dc:creator>
  <cp:lastModifiedBy>Cvetelina Todorova</cp:lastModifiedBy>
  <cp:lastPrinted>2021-08-05T11:43:16Z</cp:lastPrinted>
  <dcterms:created xsi:type="dcterms:W3CDTF">2020-02-13T09:19:22Z</dcterms:created>
  <dcterms:modified xsi:type="dcterms:W3CDTF">2021-08-05T11:43:46Z</dcterms:modified>
</cp:coreProperties>
</file>