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9C876C0-70CB-448B-8D35-AED54ADE9A07}" xr6:coauthVersionLast="47" xr6:coauthVersionMax="47" xr10:uidLastSave="{00000000-0000-0000-0000-000000000000}"/>
  <workbookProtection workbookAlgorithmName="SHA-512" workbookHashValue="zBQAHR15TpGSdUEdAy9xG1Xl2mulzNdzIBu1nb1BGyqvKnQohlPtXwjqZkuRLY/tWjzxrRdCMRxGJn9cgxNhnw==" workbookSaltValue="nF/q+KUDRmhzwbwXwxIa7Q==" workbookSpinCount="100000" lockStructure="1"/>
  <bookViews>
    <workbookView xWindow="28680" yWindow="-120" windowWidth="29040" windowHeight="15840" xr2:uid="{00000000-000D-0000-FFFF-FFFF00000000}"/>
  </bookViews>
  <sheets>
    <sheet name="държавни ЛЗПБ Q3" sheetId="1" r:id="rId1"/>
    <sheet name="общински ЛЗПБ Q3" sheetId="4" r:id="rId2"/>
    <sheet name="НЗОК Q3" sheetId="5" r:id="rId3"/>
  </sheets>
  <definedNames>
    <definedName name="_xlnm._FilterDatabase" localSheetId="0" hidden="1">'държавни ЛЗПБ Q3'!$A$2:$CF$68</definedName>
    <definedName name="_xlnm._FilterDatabase" localSheetId="2" hidden="1">'НЗОК Q3'!$B$6:$AA$385</definedName>
    <definedName name="_xlnm._FilterDatabase" localSheetId="1">'общински ЛЗПБ Q3'!$A$1:$CC$124</definedName>
    <definedName name="_xlnm.Print_Area" localSheetId="0">'държавни ЛЗПБ Q3'!$A$1:$CB$68</definedName>
    <definedName name="_xlnm.Print_Area" localSheetId="2">'НЗОК Q3'!$B$1:$AA$384</definedName>
    <definedName name="_xlnm.Print_Area" localSheetId="1">'общински ЛЗПБ Q3'!$A$1:$CC$124</definedName>
    <definedName name="_xlnm.Print_Titles" localSheetId="2">'НЗОК Q3'!$3:$6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" i="4" l="1"/>
  <c r="BH4" i="4" s="1"/>
  <c r="BF70" i="4"/>
  <c r="BH70" i="4" s="1"/>
  <c r="AK24" i="1" l="1"/>
  <c r="AF24" i="1"/>
  <c r="S6" i="5" l="1"/>
  <c r="R6" i="5"/>
  <c r="Q6" i="5"/>
  <c r="P6" i="5"/>
  <c r="O6" i="5"/>
  <c r="W7" i="5"/>
  <c r="V7" i="5"/>
  <c r="U7" i="5"/>
  <c r="T7" i="5"/>
  <c r="M6" i="5"/>
  <c r="L6" i="5"/>
  <c r="K6" i="5"/>
  <c r="J6" i="5"/>
  <c r="I6" i="5"/>
  <c r="H7" i="1" l="1"/>
  <c r="I7" i="4"/>
  <c r="AJ3" i="4" l="1"/>
  <c r="AK3" i="4"/>
  <c r="AE3" i="4"/>
  <c r="AF3" i="4"/>
  <c r="BQ3" i="4"/>
  <c r="BP3" i="4"/>
  <c r="BO3" i="4"/>
  <c r="BN3" i="4"/>
  <c r="BM3" i="4"/>
  <c r="BL3" i="4"/>
  <c r="BB3" i="4"/>
  <c r="BA3" i="4"/>
  <c r="AZ3" i="4"/>
  <c r="AY3" i="4"/>
  <c r="AX3" i="4"/>
  <c r="AW3" i="4"/>
  <c r="AI3" i="4"/>
  <c r="AD3" i="4"/>
  <c r="Z3" i="4"/>
  <c r="Y3" i="4"/>
  <c r="X3" i="4"/>
  <c r="T3" i="4"/>
  <c r="S3" i="4"/>
  <c r="R3" i="4"/>
  <c r="N3" i="4"/>
  <c r="M3" i="4"/>
  <c r="L3" i="4"/>
  <c r="H3" i="4"/>
  <c r="G3" i="4"/>
  <c r="F3" i="4"/>
  <c r="E3" i="4"/>
  <c r="D3" i="4"/>
  <c r="AA3" i="4" l="1"/>
  <c r="AC3" i="4" s="1"/>
  <c r="BF3" i="4"/>
  <c r="BG3" i="4" s="1"/>
  <c r="U3" i="4"/>
  <c r="W3" i="4" s="1"/>
  <c r="BU3" i="4"/>
  <c r="BR3" i="4"/>
  <c r="O3" i="4"/>
  <c r="Q3" i="4" s="1"/>
  <c r="I3" i="4"/>
  <c r="K3" i="4" s="1"/>
  <c r="BX3" i="4"/>
  <c r="CA3" i="4"/>
  <c r="AB3" i="4" l="1"/>
  <c r="BH3" i="4"/>
  <c r="V3" i="4"/>
  <c r="BZ3" i="4"/>
  <c r="BY3" i="4"/>
  <c r="BW3" i="4"/>
  <c r="BV3" i="4"/>
  <c r="P3" i="4"/>
  <c r="CB3" i="4"/>
  <c r="CC3" i="4"/>
  <c r="BT3" i="4"/>
  <c r="BS3" i="4"/>
  <c r="BE3" i="4"/>
  <c r="BI3" i="4" s="1"/>
  <c r="BD3" i="4"/>
  <c r="BC3" i="4"/>
  <c r="BK3" i="4" l="1"/>
  <c r="BJ3" i="4"/>
  <c r="AT3" i="4"/>
  <c r="AV3" i="4" s="1"/>
  <c r="AQ3" i="4"/>
  <c r="AN3" i="4"/>
  <c r="AP3" i="4" s="1"/>
  <c r="C3" i="4"/>
  <c r="J3" i="4" s="1"/>
  <c r="AR3" i="4" l="1"/>
  <c r="AS3" i="4"/>
  <c r="AO3" i="4"/>
  <c r="AU3" i="4"/>
  <c r="AA384" i="5" l="1"/>
  <c r="Z384" i="5"/>
  <c r="Y384" i="5"/>
  <c r="X384" i="5"/>
  <c r="W384" i="5"/>
  <c r="V384" i="5"/>
  <c r="U384" i="5"/>
  <c r="T384" i="5"/>
  <c r="AA383" i="5"/>
  <c r="Z383" i="5"/>
  <c r="Y383" i="5"/>
  <c r="X383" i="5"/>
  <c r="W383" i="5"/>
  <c r="V383" i="5"/>
  <c r="U383" i="5"/>
  <c r="T383" i="5"/>
  <c r="AA382" i="5"/>
  <c r="Z382" i="5"/>
  <c r="Y382" i="5"/>
  <c r="X382" i="5"/>
  <c r="W382" i="5"/>
  <c r="V382" i="5"/>
  <c r="U382" i="5"/>
  <c r="T382" i="5"/>
  <c r="AA381" i="5"/>
  <c r="Z381" i="5"/>
  <c r="Y381" i="5"/>
  <c r="X381" i="5"/>
  <c r="W381" i="5"/>
  <c r="V381" i="5"/>
  <c r="U381" i="5"/>
  <c r="T381" i="5"/>
  <c r="AA380" i="5"/>
  <c r="Z380" i="5"/>
  <c r="Y380" i="5"/>
  <c r="X380" i="5"/>
  <c r="W380" i="5"/>
  <c r="V380" i="5"/>
  <c r="U380" i="5"/>
  <c r="T380" i="5"/>
  <c r="AA379" i="5"/>
  <c r="Z379" i="5"/>
  <c r="Y379" i="5"/>
  <c r="X379" i="5"/>
  <c r="W379" i="5"/>
  <c r="V379" i="5"/>
  <c r="U379" i="5"/>
  <c r="T379" i="5"/>
  <c r="AA378" i="5"/>
  <c r="Z378" i="5"/>
  <c r="Y378" i="5"/>
  <c r="X378" i="5"/>
  <c r="W378" i="5"/>
  <c r="V378" i="5"/>
  <c r="U378" i="5"/>
  <c r="T378" i="5"/>
  <c r="AA377" i="5"/>
  <c r="Z377" i="5"/>
  <c r="Y377" i="5"/>
  <c r="X377" i="5"/>
  <c r="W377" i="5"/>
  <c r="V377" i="5"/>
  <c r="U377" i="5"/>
  <c r="T377" i="5"/>
  <c r="AA376" i="5"/>
  <c r="Z376" i="5"/>
  <c r="Y376" i="5"/>
  <c r="X376" i="5"/>
  <c r="W376" i="5"/>
  <c r="V376" i="5"/>
  <c r="U376" i="5"/>
  <c r="T376" i="5"/>
  <c r="AA375" i="5"/>
  <c r="Z375" i="5"/>
  <c r="Y375" i="5"/>
  <c r="X375" i="5"/>
  <c r="W375" i="5"/>
  <c r="V375" i="5"/>
  <c r="U375" i="5"/>
  <c r="T375" i="5"/>
  <c r="AA374" i="5"/>
  <c r="Z374" i="5"/>
  <c r="Y374" i="5"/>
  <c r="X374" i="5"/>
  <c r="W374" i="5"/>
  <c r="V374" i="5"/>
  <c r="U374" i="5"/>
  <c r="T374" i="5"/>
  <c r="AA373" i="5"/>
  <c r="Z373" i="5"/>
  <c r="Y373" i="5"/>
  <c r="X373" i="5"/>
  <c r="W373" i="5"/>
  <c r="V373" i="5"/>
  <c r="U373" i="5"/>
  <c r="T373" i="5"/>
  <c r="AA372" i="5"/>
  <c r="Z372" i="5"/>
  <c r="Y372" i="5"/>
  <c r="X372" i="5"/>
  <c r="W372" i="5"/>
  <c r="V372" i="5"/>
  <c r="U372" i="5"/>
  <c r="T372" i="5"/>
  <c r="AA371" i="5"/>
  <c r="Z371" i="5"/>
  <c r="Y371" i="5"/>
  <c r="X371" i="5"/>
  <c r="W371" i="5"/>
  <c r="V371" i="5"/>
  <c r="U371" i="5"/>
  <c r="T371" i="5"/>
  <c r="AA370" i="5"/>
  <c r="Z370" i="5"/>
  <c r="Y370" i="5"/>
  <c r="X370" i="5"/>
  <c r="W370" i="5"/>
  <c r="V370" i="5"/>
  <c r="U370" i="5"/>
  <c r="T370" i="5"/>
  <c r="AA369" i="5"/>
  <c r="Z369" i="5"/>
  <c r="Y369" i="5"/>
  <c r="X369" i="5"/>
  <c r="W369" i="5"/>
  <c r="V369" i="5"/>
  <c r="U369" i="5"/>
  <c r="T369" i="5"/>
  <c r="AA368" i="5"/>
  <c r="Z368" i="5"/>
  <c r="Y368" i="5"/>
  <c r="X368" i="5"/>
  <c r="W368" i="5"/>
  <c r="V368" i="5"/>
  <c r="U368" i="5"/>
  <c r="T368" i="5"/>
  <c r="AA367" i="5"/>
  <c r="Z367" i="5"/>
  <c r="Y367" i="5"/>
  <c r="X367" i="5"/>
  <c r="W367" i="5"/>
  <c r="V367" i="5"/>
  <c r="U367" i="5"/>
  <c r="T367" i="5"/>
  <c r="AA366" i="5"/>
  <c r="Z366" i="5"/>
  <c r="Y366" i="5"/>
  <c r="X366" i="5"/>
  <c r="W366" i="5"/>
  <c r="V366" i="5"/>
  <c r="U366" i="5"/>
  <c r="T366" i="5"/>
  <c r="AA365" i="5"/>
  <c r="Z365" i="5"/>
  <c r="Y365" i="5"/>
  <c r="X365" i="5"/>
  <c r="W365" i="5"/>
  <c r="V365" i="5"/>
  <c r="U365" i="5"/>
  <c r="T365" i="5"/>
  <c r="AA364" i="5"/>
  <c r="Z364" i="5"/>
  <c r="Y364" i="5"/>
  <c r="X364" i="5"/>
  <c r="W364" i="5"/>
  <c r="V364" i="5"/>
  <c r="U364" i="5"/>
  <c r="T364" i="5"/>
  <c r="AA363" i="5"/>
  <c r="Z363" i="5"/>
  <c r="Y363" i="5"/>
  <c r="X363" i="5"/>
  <c r="W363" i="5"/>
  <c r="V363" i="5"/>
  <c r="U363" i="5"/>
  <c r="T363" i="5"/>
  <c r="AA362" i="5"/>
  <c r="Z362" i="5"/>
  <c r="Y362" i="5"/>
  <c r="X362" i="5"/>
  <c r="W362" i="5"/>
  <c r="V362" i="5"/>
  <c r="U362" i="5"/>
  <c r="T362" i="5"/>
  <c r="AA361" i="5"/>
  <c r="Z361" i="5"/>
  <c r="Y361" i="5"/>
  <c r="X361" i="5"/>
  <c r="W361" i="5"/>
  <c r="V361" i="5"/>
  <c r="U361" i="5"/>
  <c r="T361" i="5"/>
  <c r="AA360" i="5"/>
  <c r="Z360" i="5"/>
  <c r="Y360" i="5"/>
  <c r="X360" i="5"/>
  <c r="W360" i="5"/>
  <c r="V360" i="5"/>
  <c r="U360" i="5"/>
  <c r="T360" i="5"/>
  <c r="AA359" i="5"/>
  <c r="Z359" i="5"/>
  <c r="Y359" i="5"/>
  <c r="X359" i="5"/>
  <c r="W359" i="5"/>
  <c r="V359" i="5"/>
  <c r="U359" i="5"/>
  <c r="T359" i="5"/>
  <c r="AA358" i="5"/>
  <c r="Z358" i="5"/>
  <c r="Y358" i="5"/>
  <c r="X358" i="5"/>
  <c r="W358" i="5"/>
  <c r="V358" i="5"/>
  <c r="U358" i="5"/>
  <c r="T358" i="5"/>
  <c r="AA357" i="5"/>
  <c r="Z357" i="5"/>
  <c r="Y357" i="5"/>
  <c r="X357" i="5"/>
  <c r="W357" i="5"/>
  <c r="V357" i="5"/>
  <c r="U357" i="5"/>
  <c r="T357" i="5"/>
  <c r="AA356" i="5"/>
  <c r="Z356" i="5"/>
  <c r="Y356" i="5"/>
  <c r="X356" i="5"/>
  <c r="W356" i="5"/>
  <c r="V356" i="5"/>
  <c r="U356" i="5"/>
  <c r="T356" i="5"/>
  <c r="AA355" i="5"/>
  <c r="Z355" i="5"/>
  <c r="Y355" i="5"/>
  <c r="X355" i="5"/>
  <c r="W355" i="5"/>
  <c r="V355" i="5"/>
  <c r="U355" i="5"/>
  <c r="T355" i="5"/>
  <c r="AA354" i="5"/>
  <c r="Z354" i="5"/>
  <c r="Y354" i="5"/>
  <c r="X354" i="5"/>
  <c r="W354" i="5"/>
  <c r="V354" i="5"/>
  <c r="U354" i="5"/>
  <c r="T354" i="5"/>
  <c r="AA353" i="5"/>
  <c r="Z353" i="5"/>
  <c r="Y353" i="5"/>
  <c r="X353" i="5"/>
  <c r="W353" i="5"/>
  <c r="V353" i="5"/>
  <c r="U353" i="5"/>
  <c r="T353" i="5"/>
  <c r="AA352" i="5"/>
  <c r="Z352" i="5"/>
  <c r="Y352" i="5"/>
  <c r="X352" i="5"/>
  <c r="W352" i="5"/>
  <c r="V352" i="5"/>
  <c r="U352" i="5"/>
  <c r="T352" i="5"/>
  <c r="AA351" i="5"/>
  <c r="Z351" i="5"/>
  <c r="Y351" i="5"/>
  <c r="X351" i="5"/>
  <c r="W351" i="5"/>
  <c r="V351" i="5"/>
  <c r="U351" i="5"/>
  <c r="T351" i="5"/>
  <c r="AA350" i="5"/>
  <c r="Z350" i="5"/>
  <c r="Y350" i="5"/>
  <c r="X350" i="5"/>
  <c r="W350" i="5"/>
  <c r="V350" i="5"/>
  <c r="U350" i="5"/>
  <c r="T350" i="5"/>
  <c r="AA349" i="5"/>
  <c r="Z349" i="5"/>
  <c r="Y349" i="5"/>
  <c r="X349" i="5"/>
  <c r="W349" i="5"/>
  <c r="V349" i="5"/>
  <c r="U349" i="5"/>
  <c r="T349" i="5"/>
  <c r="AA348" i="5"/>
  <c r="Z348" i="5"/>
  <c r="Y348" i="5"/>
  <c r="X348" i="5"/>
  <c r="W348" i="5"/>
  <c r="V348" i="5"/>
  <c r="U348" i="5"/>
  <c r="T348" i="5"/>
  <c r="AA347" i="5"/>
  <c r="Z347" i="5"/>
  <c r="Y347" i="5"/>
  <c r="X347" i="5"/>
  <c r="W347" i="5"/>
  <c r="V347" i="5"/>
  <c r="U347" i="5"/>
  <c r="T347" i="5"/>
  <c r="AA346" i="5"/>
  <c r="Z346" i="5"/>
  <c r="Y346" i="5"/>
  <c r="X346" i="5"/>
  <c r="W346" i="5"/>
  <c r="V346" i="5"/>
  <c r="U346" i="5"/>
  <c r="T346" i="5"/>
  <c r="AA345" i="5"/>
  <c r="Z345" i="5"/>
  <c r="Y345" i="5"/>
  <c r="X345" i="5"/>
  <c r="W345" i="5"/>
  <c r="V345" i="5"/>
  <c r="U345" i="5"/>
  <c r="T345" i="5"/>
  <c r="AA344" i="5"/>
  <c r="Z344" i="5"/>
  <c r="Y344" i="5"/>
  <c r="X344" i="5"/>
  <c r="W344" i="5"/>
  <c r="V344" i="5"/>
  <c r="U344" i="5"/>
  <c r="T344" i="5"/>
  <c r="AA343" i="5"/>
  <c r="Z343" i="5"/>
  <c r="Y343" i="5"/>
  <c r="X343" i="5"/>
  <c r="W343" i="5"/>
  <c r="V343" i="5"/>
  <c r="U343" i="5"/>
  <c r="T343" i="5"/>
  <c r="AA342" i="5"/>
  <c r="Z342" i="5"/>
  <c r="Y342" i="5"/>
  <c r="X342" i="5"/>
  <c r="W342" i="5"/>
  <c r="V342" i="5"/>
  <c r="U342" i="5"/>
  <c r="T342" i="5"/>
  <c r="AA341" i="5"/>
  <c r="Z341" i="5"/>
  <c r="Y341" i="5"/>
  <c r="X341" i="5"/>
  <c r="W341" i="5"/>
  <c r="V341" i="5"/>
  <c r="U341" i="5"/>
  <c r="T341" i="5"/>
  <c r="AA340" i="5"/>
  <c r="Z340" i="5"/>
  <c r="Y340" i="5"/>
  <c r="X340" i="5"/>
  <c r="W340" i="5"/>
  <c r="V340" i="5"/>
  <c r="U340" i="5"/>
  <c r="T340" i="5"/>
  <c r="AA339" i="5"/>
  <c r="Z339" i="5"/>
  <c r="Y339" i="5"/>
  <c r="X339" i="5"/>
  <c r="W339" i="5"/>
  <c r="V339" i="5"/>
  <c r="U339" i="5"/>
  <c r="T339" i="5"/>
  <c r="AA338" i="5"/>
  <c r="Z338" i="5"/>
  <c r="Y338" i="5"/>
  <c r="X338" i="5"/>
  <c r="W338" i="5"/>
  <c r="V338" i="5"/>
  <c r="U338" i="5"/>
  <c r="T338" i="5"/>
  <c r="AA337" i="5"/>
  <c r="Z337" i="5"/>
  <c r="Y337" i="5"/>
  <c r="X337" i="5"/>
  <c r="W337" i="5"/>
  <c r="V337" i="5"/>
  <c r="U337" i="5"/>
  <c r="T337" i="5"/>
  <c r="AA336" i="5"/>
  <c r="Z336" i="5"/>
  <c r="Y336" i="5"/>
  <c r="X336" i="5"/>
  <c r="W336" i="5"/>
  <c r="V336" i="5"/>
  <c r="U336" i="5"/>
  <c r="T336" i="5"/>
  <c r="AA335" i="5"/>
  <c r="Z335" i="5"/>
  <c r="Y335" i="5"/>
  <c r="X335" i="5"/>
  <c r="W335" i="5"/>
  <c r="V335" i="5"/>
  <c r="U335" i="5"/>
  <c r="T335" i="5"/>
  <c r="AA334" i="5"/>
  <c r="Z334" i="5"/>
  <c r="Y334" i="5"/>
  <c r="X334" i="5"/>
  <c r="W334" i="5"/>
  <c r="V334" i="5"/>
  <c r="U334" i="5"/>
  <c r="T334" i="5"/>
  <c r="AA333" i="5"/>
  <c r="Z333" i="5"/>
  <c r="Y333" i="5"/>
  <c r="X333" i="5"/>
  <c r="W333" i="5"/>
  <c r="V333" i="5"/>
  <c r="U333" i="5"/>
  <c r="T333" i="5"/>
  <c r="AA332" i="5"/>
  <c r="Z332" i="5"/>
  <c r="Y332" i="5"/>
  <c r="X332" i="5"/>
  <c r="W332" i="5"/>
  <c r="V332" i="5"/>
  <c r="U332" i="5"/>
  <c r="T332" i="5"/>
  <c r="AA331" i="5"/>
  <c r="Z331" i="5"/>
  <c r="Y331" i="5"/>
  <c r="X331" i="5"/>
  <c r="W331" i="5"/>
  <c r="V331" i="5"/>
  <c r="U331" i="5"/>
  <c r="T331" i="5"/>
  <c r="AA330" i="5"/>
  <c r="Z330" i="5"/>
  <c r="Y330" i="5"/>
  <c r="X330" i="5"/>
  <c r="W330" i="5"/>
  <c r="V330" i="5"/>
  <c r="U330" i="5"/>
  <c r="T330" i="5"/>
  <c r="AA329" i="5"/>
  <c r="Z329" i="5"/>
  <c r="Y329" i="5"/>
  <c r="X329" i="5"/>
  <c r="W329" i="5"/>
  <c r="V329" i="5"/>
  <c r="U329" i="5"/>
  <c r="T329" i="5"/>
  <c r="AA328" i="5"/>
  <c r="Z328" i="5"/>
  <c r="Y328" i="5"/>
  <c r="X328" i="5"/>
  <c r="W328" i="5"/>
  <c r="V328" i="5"/>
  <c r="U328" i="5"/>
  <c r="T328" i="5"/>
  <c r="AA327" i="5"/>
  <c r="Z327" i="5"/>
  <c r="Y327" i="5"/>
  <c r="X327" i="5"/>
  <c r="W327" i="5"/>
  <c r="V327" i="5"/>
  <c r="U327" i="5"/>
  <c r="T327" i="5"/>
  <c r="AA326" i="5"/>
  <c r="Z326" i="5"/>
  <c r="Y326" i="5"/>
  <c r="X326" i="5"/>
  <c r="W326" i="5"/>
  <c r="V326" i="5"/>
  <c r="U326" i="5"/>
  <c r="T326" i="5"/>
  <c r="AA325" i="5"/>
  <c r="Z325" i="5"/>
  <c r="Y325" i="5"/>
  <c r="X325" i="5"/>
  <c r="W325" i="5"/>
  <c r="V325" i="5"/>
  <c r="U325" i="5"/>
  <c r="T325" i="5"/>
  <c r="AA324" i="5"/>
  <c r="Z324" i="5"/>
  <c r="Y324" i="5"/>
  <c r="X324" i="5"/>
  <c r="W324" i="5"/>
  <c r="V324" i="5"/>
  <c r="U324" i="5"/>
  <c r="T324" i="5"/>
  <c r="AA323" i="5"/>
  <c r="Z323" i="5"/>
  <c r="Y323" i="5"/>
  <c r="X323" i="5"/>
  <c r="W323" i="5"/>
  <c r="V323" i="5"/>
  <c r="U323" i="5"/>
  <c r="T323" i="5"/>
  <c r="AA322" i="5"/>
  <c r="Z322" i="5"/>
  <c r="Y322" i="5"/>
  <c r="X322" i="5"/>
  <c r="W322" i="5"/>
  <c r="V322" i="5"/>
  <c r="U322" i="5"/>
  <c r="T322" i="5"/>
  <c r="AA321" i="5"/>
  <c r="Z321" i="5"/>
  <c r="Y321" i="5"/>
  <c r="X321" i="5"/>
  <c r="W321" i="5"/>
  <c r="V321" i="5"/>
  <c r="U321" i="5"/>
  <c r="T321" i="5"/>
  <c r="AA320" i="5"/>
  <c r="Z320" i="5"/>
  <c r="Y320" i="5"/>
  <c r="X320" i="5"/>
  <c r="W320" i="5"/>
  <c r="V320" i="5"/>
  <c r="U320" i="5"/>
  <c r="T320" i="5"/>
  <c r="AA319" i="5"/>
  <c r="Z319" i="5"/>
  <c r="Y319" i="5"/>
  <c r="X319" i="5"/>
  <c r="W319" i="5"/>
  <c r="V319" i="5"/>
  <c r="U319" i="5"/>
  <c r="T319" i="5"/>
  <c r="AA318" i="5"/>
  <c r="Z318" i="5"/>
  <c r="Y318" i="5"/>
  <c r="X318" i="5"/>
  <c r="W318" i="5"/>
  <c r="V318" i="5"/>
  <c r="U318" i="5"/>
  <c r="T318" i="5"/>
  <c r="AA317" i="5"/>
  <c r="Z317" i="5"/>
  <c r="Y317" i="5"/>
  <c r="X317" i="5"/>
  <c r="W317" i="5"/>
  <c r="V317" i="5"/>
  <c r="U317" i="5"/>
  <c r="T317" i="5"/>
  <c r="AA316" i="5"/>
  <c r="Z316" i="5"/>
  <c r="Y316" i="5"/>
  <c r="X316" i="5"/>
  <c r="W316" i="5"/>
  <c r="V316" i="5"/>
  <c r="U316" i="5"/>
  <c r="T316" i="5"/>
  <c r="AA315" i="5"/>
  <c r="Z315" i="5"/>
  <c r="Y315" i="5"/>
  <c r="X315" i="5"/>
  <c r="W315" i="5"/>
  <c r="V315" i="5"/>
  <c r="U315" i="5"/>
  <c r="T315" i="5"/>
  <c r="AA314" i="5"/>
  <c r="Z314" i="5"/>
  <c r="Y314" i="5"/>
  <c r="X314" i="5"/>
  <c r="W314" i="5"/>
  <c r="V314" i="5"/>
  <c r="U314" i="5"/>
  <c r="T314" i="5"/>
  <c r="AA313" i="5"/>
  <c r="Z313" i="5"/>
  <c r="Y313" i="5"/>
  <c r="X313" i="5"/>
  <c r="W313" i="5"/>
  <c r="V313" i="5"/>
  <c r="U313" i="5"/>
  <c r="T313" i="5"/>
  <c r="AA312" i="5"/>
  <c r="Z312" i="5"/>
  <c r="Y312" i="5"/>
  <c r="X312" i="5"/>
  <c r="W312" i="5"/>
  <c r="V312" i="5"/>
  <c r="U312" i="5"/>
  <c r="T312" i="5"/>
  <c r="AA311" i="5"/>
  <c r="Z311" i="5"/>
  <c r="Y311" i="5"/>
  <c r="X311" i="5"/>
  <c r="W311" i="5"/>
  <c r="V311" i="5"/>
  <c r="U311" i="5"/>
  <c r="T311" i="5"/>
  <c r="AA310" i="5"/>
  <c r="Z310" i="5"/>
  <c r="Y310" i="5"/>
  <c r="X310" i="5"/>
  <c r="W310" i="5"/>
  <c r="V310" i="5"/>
  <c r="U310" i="5"/>
  <c r="T310" i="5"/>
  <c r="AA309" i="5"/>
  <c r="Z309" i="5"/>
  <c r="Y309" i="5"/>
  <c r="X309" i="5"/>
  <c r="W309" i="5"/>
  <c r="V309" i="5"/>
  <c r="U309" i="5"/>
  <c r="T309" i="5"/>
  <c r="AA308" i="5"/>
  <c r="Z308" i="5"/>
  <c r="Y308" i="5"/>
  <c r="X308" i="5"/>
  <c r="W308" i="5"/>
  <c r="V308" i="5"/>
  <c r="U308" i="5"/>
  <c r="T308" i="5"/>
  <c r="AA307" i="5"/>
  <c r="Z307" i="5"/>
  <c r="Y307" i="5"/>
  <c r="X307" i="5"/>
  <c r="W307" i="5"/>
  <c r="V307" i="5"/>
  <c r="U307" i="5"/>
  <c r="T307" i="5"/>
  <c r="AA306" i="5"/>
  <c r="Z306" i="5"/>
  <c r="Y306" i="5"/>
  <c r="X306" i="5"/>
  <c r="W306" i="5"/>
  <c r="V306" i="5"/>
  <c r="U306" i="5"/>
  <c r="T306" i="5"/>
  <c r="AA305" i="5"/>
  <c r="Z305" i="5"/>
  <c r="Y305" i="5"/>
  <c r="X305" i="5"/>
  <c r="W305" i="5"/>
  <c r="V305" i="5"/>
  <c r="U305" i="5"/>
  <c r="T305" i="5"/>
  <c r="AA304" i="5"/>
  <c r="Z304" i="5"/>
  <c r="Y304" i="5"/>
  <c r="X304" i="5"/>
  <c r="W304" i="5"/>
  <c r="V304" i="5"/>
  <c r="U304" i="5"/>
  <c r="T304" i="5"/>
  <c r="AA303" i="5"/>
  <c r="Z303" i="5"/>
  <c r="Y303" i="5"/>
  <c r="X303" i="5"/>
  <c r="W303" i="5"/>
  <c r="V303" i="5"/>
  <c r="U303" i="5"/>
  <c r="T303" i="5"/>
  <c r="AA302" i="5"/>
  <c r="Z302" i="5"/>
  <c r="Y302" i="5"/>
  <c r="X302" i="5"/>
  <c r="W302" i="5"/>
  <c r="V302" i="5"/>
  <c r="U302" i="5"/>
  <c r="T302" i="5"/>
  <c r="AA301" i="5"/>
  <c r="Z301" i="5"/>
  <c r="Y301" i="5"/>
  <c r="X301" i="5"/>
  <c r="W301" i="5"/>
  <c r="V301" i="5"/>
  <c r="U301" i="5"/>
  <c r="T301" i="5"/>
  <c r="AA300" i="5"/>
  <c r="Z300" i="5"/>
  <c r="Y300" i="5"/>
  <c r="X300" i="5"/>
  <c r="W300" i="5"/>
  <c r="V300" i="5"/>
  <c r="U300" i="5"/>
  <c r="T300" i="5"/>
  <c r="AA299" i="5"/>
  <c r="Z299" i="5"/>
  <c r="Y299" i="5"/>
  <c r="X299" i="5"/>
  <c r="W299" i="5"/>
  <c r="V299" i="5"/>
  <c r="U299" i="5"/>
  <c r="T299" i="5"/>
  <c r="AA298" i="5"/>
  <c r="Z298" i="5"/>
  <c r="Y298" i="5"/>
  <c r="X298" i="5"/>
  <c r="W298" i="5"/>
  <c r="V298" i="5"/>
  <c r="U298" i="5"/>
  <c r="T298" i="5"/>
  <c r="AA297" i="5"/>
  <c r="Z297" i="5"/>
  <c r="Y297" i="5"/>
  <c r="X297" i="5"/>
  <c r="W297" i="5"/>
  <c r="V297" i="5"/>
  <c r="U297" i="5"/>
  <c r="T297" i="5"/>
  <c r="AA296" i="5"/>
  <c r="Z296" i="5"/>
  <c r="Y296" i="5"/>
  <c r="X296" i="5"/>
  <c r="W296" i="5"/>
  <c r="V296" i="5"/>
  <c r="U296" i="5"/>
  <c r="T296" i="5"/>
  <c r="AA295" i="5"/>
  <c r="Z295" i="5"/>
  <c r="Y295" i="5"/>
  <c r="X295" i="5"/>
  <c r="W295" i="5"/>
  <c r="V295" i="5"/>
  <c r="U295" i="5"/>
  <c r="T295" i="5"/>
  <c r="AA294" i="5"/>
  <c r="Z294" i="5"/>
  <c r="Y294" i="5"/>
  <c r="X294" i="5"/>
  <c r="W294" i="5"/>
  <c r="V294" i="5"/>
  <c r="U294" i="5"/>
  <c r="T294" i="5"/>
  <c r="AA293" i="5"/>
  <c r="Z293" i="5"/>
  <c r="Y293" i="5"/>
  <c r="X293" i="5"/>
  <c r="W293" i="5"/>
  <c r="V293" i="5"/>
  <c r="U293" i="5"/>
  <c r="T293" i="5"/>
  <c r="AA292" i="5"/>
  <c r="Z292" i="5"/>
  <c r="Y292" i="5"/>
  <c r="X292" i="5"/>
  <c r="W292" i="5"/>
  <c r="V292" i="5"/>
  <c r="U292" i="5"/>
  <c r="T292" i="5"/>
  <c r="AA291" i="5"/>
  <c r="Z291" i="5"/>
  <c r="Y291" i="5"/>
  <c r="X291" i="5"/>
  <c r="W291" i="5"/>
  <c r="V291" i="5"/>
  <c r="U291" i="5"/>
  <c r="T291" i="5"/>
  <c r="AA290" i="5"/>
  <c r="Z290" i="5"/>
  <c r="Y290" i="5"/>
  <c r="X290" i="5"/>
  <c r="W290" i="5"/>
  <c r="V290" i="5"/>
  <c r="U290" i="5"/>
  <c r="T290" i="5"/>
  <c r="AA289" i="5"/>
  <c r="Z289" i="5"/>
  <c r="Y289" i="5"/>
  <c r="X289" i="5"/>
  <c r="W289" i="5"/>
  <c r="V289" i="5"/>
  <c r="U289" i="5"/>
  <c r="T289" i="5"/>
  <c r="AA288" i="5"/>
  <c r="Z288" i="5"/>
  <c r="Y288" i="5"/>
  <c r="X288" i="5"/>
  <c r="W288" i="5"/>
  <c r="V288" i="5"/>
  <c r="U288" i="5"/>
  <c r="T288" i="5"/>
  <c r="AA287" i="5"/>
  <c r="Z287" i="5"/>
  <c r="Y287" i="5"/>
  <c r="X287" i="5"/>
  <c r="W287" i="5"/>
  <c r="V287" i="5"/>
  <c r="U287" i="5"/>
  <c r="T287" i="5"/>
  <c r="AA286" i="5"/>
  <c r="Z286" i="5"/>
  <c r="Y286" i="5"/>
  <c r="X286" i="5"/>
  <c r="W286" i="5"/>
  <c r="V286" i="5"/>
  <c r="U286" i="5"/>
  <c r="T286" i="5"/>
  <c r="AA285" i="5"/>
  <c r="Z285" i="5"/>
  <c r="Y285" i="5"/>
  <c r="X285" i="5"/>
  <c r="W285" i="5"/>
  <c r="V285" i="5"/>
  <c r="U285" i="5"/>
  <c r="T285" i="5"/>
  <c r="AA284" i="5"/>
  <c r="Z284" i="5"/>
  <c r="Y284" i="5"/>
  <c r="X284" i="5"/>
  <c r="W284" i="5"/>
  <c r="V284" i="5"/>
  <c r="U284" i="5"/>
  <c r="T284" i="5"/>
  <c r="AA283" i="5"/>
  <c r="Z283" i="5"/>
  <c r="Y283" i="5"/>
  <c r="X283" i="5"/>
  <c r="W283" i="5"/>
  <c r="V283" i="5"/>
  <c r="U283" i="5"/>
  <c r="T283" i="5"/>
  <c r="AA282" i="5"/>
  <c r="Z282" i="5"/>
  <c r="Y282" i="5"/>
  <c r="X282" i="5"/>
  <c r="W282" i="5"/>
  <c r="V282" i="5"/>
  <c r="U282" i="5"/>
  <c r="T282" i="5"/>
  <c r="AA281" i="5"/>
  <c r="Z281" i="5"/>
  <c r="Y281" i="5"/>
  <c r="X281" i="5"/>
  <c r="W281" i="5"/>
  <c r="V281" i="5"/>
  <c r="U281" i="5"/>
  <c r="T281" i="5"/>
  <c r="AA280" i="5"/>
  <c r="Z280" i="5"/>
  <c r="Y280" i="5"/>
  <c r="X280" i="5"/>
  <c r="W280" i="5"/>
  <c r="V280" i="5"/>
  <c r="U280" i="5"/>
  <c r="T280" i="5"/>
  <c r="AA279" i="5"/>
  <c r="Z279" i="5"/>
  <c r="Y279" i="5"/>
  <c r="X279" i="5"/>
  <c r="W279" i="5"/>
  <c r="V279" i="5"/>
  <c r="U279" i="5"/>
  <c r="T279" i="5"/>
  <c r="AA278" i="5"/>
  <c r="Z278" i="5"/>
  <c r="Y278" i="5"/>
  <c r="X278" i="5"/>
  <c r="W278" i="5"/>
  <c r="V278" i="5"/>
  <c r="U278" i="5"/>
  <c r="T278" i="5"/>
  <c r="AA277" i="5"/>
  <c r="Z277" i="5"/>
  <c r="Y277" i="5"/>
  <c r="X277" i="5"/>
  <c r="W277" i="5"/>
  <c r="V277" i="5"/>
  <c r="U277" i="5"/>
  <c r="T277" i="5"/>
  <c r="AA276" i="5"/>
  <c r="Z276" i="5"/>
  <c r="Y276" i="5"/>
  <c r="X276" i="5"/>
  <c r="W276" i="5"/>
  <c r="V276" i="5"/>
  <c r="U276" i="5"/>
  <c r="T276" i="5"/>
  <c r="AA275" i="5"/>
  <c r="Z275" i="5"/>
  <c r="Y275" i="5"/>
  <c r="X275" i="5"/>
  <c r="W275" i="5"/>
  <c r="V275" i="5"/>
  <c r="U275" i="5"/>
  <c r="T275" i="5"/>
  <c r="AA274" i="5"/>
  <c r="Z274" i="5"/>
  <c r="Y274" i="5"/>
  <c r="X274" i="5"/>
  <c r="W274" i="5"/>
  <c r="V274" i="5"/>
  <c r="U274" i="5"/>
  <c r="T274" i="5"/>
  <c r="AA273" i="5"/>
  <c r="Z273" i="5"/>
  <c r="Y273" i="5"/>
  <c r="X273" i="5"/>
  <c r="W273" i="5"/>
  <c r="V273" i="5"/>
  <c r="U273" i="5"/>
  <c r="T273" i="5"/>
  <c r="AA272" i="5"/>
  <c r="Z272" i="5"/>
  <c r="Y272" i="5"/>
  <c r="X272" i="5"/>
  <c r="W272" i="5"/>
  <c r="V272" i="5"/>
  <c r="U272" i="5"/>
  <c r="T272" i="5"/>
  <c r="AA271" i="5"/>
  <c r="Z271" i="5"/>
  <c r="Y271" i="5"/>
  <c r="X271" i="5"/>
  <c r="W271" i="5"/>
  <c r="V271" i="5"/>
  <c r="U271" i="5"/>
  <c r="T271" i="5"/>
  <c r="AA270" i="5"/>
  <c r="Z270" i="5"/>
  <c r="Y270" i="5"/>
  <c r="X270" i="5"/>
  <c r="W270" i="5"/>
  <c r="V270" i="5"/>
  <c r="U270" i="5"/>
  <c r="T270" i="5"/>
  <c r="AA269" i="5"/>
  <c r="Z269" i="5"/>
  <c r="Y269" i="5"/>
  <c r="X269" i="5"/>
  <c r="W269" i="5"/>
  <c r="V269" i="5"/>
  <c r="U269" i="5"/>
  <c r="T269" i="5"/>
  <c r="AA268" i="5"/>
  <c r="Z268" i="5"/>
  <c r="Y268" i="5"/>
  <c r="X268" i="5"/>
  <c r="W268" i="5"/>
  <c r="V268" i="5"/>
  <c r="U268" i="5"/>
  <c r="T268" i="5"/>
  <c r="AA267" i="5"/>
  <c r="Z267" i="5"/>
  <c r="Y267" i="5"/>
  <c r="X267" i="5"/>
  <c r="W267" i="5"/>
  <c r="V267" i="5"/>
  <c r="U267" i="5"/>
  <c r="T267" i="5"/>
  <c r="AA266" i="5"/>
  <c r="Z266" i="5"/>
  <c r="Y266" i="5"/>
  <c r="X266" i="5"/>
  <c r="W266" i="5"/>
  <c r="V266" i="5"/>
  <c r="U266" i="5"/>
  <c r="T266" i="5"/>
  <c r="AA265" i="5"/>
  <c r="Z265" i="5"/>
  <c r="Y265" i="5"/>
  <c r="X265" i="5"/>
  <c r="W265" i="5"/>
  <c r="V265" i="5"/>
  <c r="U265" i="5"/>
  <c r="T265" i="5"/>
  <c r="AA264" i="5"/>
  <c r="Z264" i="5"/>
  <c r="Y264" i="5"/>
  <c r="X264" i="5"/>
  <c r="W264" i="5"/>
  <c r="V264" i="5"/>
  <c r="U264" i="5"/>
  <c r="T264" i="5"/>
  <c r="AA263" i="5"/>
  <c r="Z263" i="5"/>
  <c r="Y263" i="5"/>
  <c r="X263" i="5"/>
  <c r="W263" i="5"/>
  <c r="V263" i="5"/>
  <c r="U263" i="5"/>
  <c r="T263" i="5"/>
  <c r="AA262" i="5"/>
  <c r="Z262" i="5"/>
  <c r="Y262" i="5"/>
  <c r="X262" i="5"/>
  <c r="W262" i="5"/>
  <c r="V262" i="5"/>
  <c r="U262" i="5"/>
  <c r="T262" i="5"/>
  <c r="AA261" i="5"/>
  <c r="Z261" i="5"/>
  <c r="Y261" i="5"/>
  <c r="X261" i="5"/>
  <c r="W261" i="5"/>
  <c r="V261" i="5"/>
  <c r="U261" i="5"/>
  <c r="T261" i="5"/>
  <c r="AA260" i="5"/>
  <c r="Z260" i="5"/>
  <c r="Y260" i="5"/>
  <c r="X260" i="5"/>
  <c r="W260" i="5"/>
  <c r="V260" i="5"/>
  <c r="U260" i="5"/>
  <c r="T260" i="5"/>
  <c r="AA259" i="5"/>
  <c r="Z259" i="5"/>
  <c r="Y259" i="5"/>
  <c r="X259" i="5"/>
  <c r="W259" i="5"/>
  <c r="V259" i="5"/>
  <c r="U259" i="5"/>
  <c r="T259" i="5"/>
  <c r="AA258" i="5"/>
  <c r="Z258" i="5"/>
  <c r="Y258" i="5"/>
  <c r="X258" i="5"/>
  <c r="W258" i="5"/>
  <c r="V258" i="5"/>
  <c r="U258" i="5"/>
  <c r="T258" i="5"/>
  <c r="AA257" i="5"/>
  <c r="Z257" i="5"/>
  <c r="Y257" i="5"/>
  <c r="X257" i="5"/>
  <c r="W257" i="5"/>
  <c r="V257" i="5"/>
  <c r="U257" i="5"/>
  <c r="T257" i="5"/>
  <c r="AA256" i="5"/>
  <c r="Z256" i="5"/>
  <c r="Y256" i="5"/>
  <c r="X256" i="5"/>
  <c r="W256" i="5"/>
  <c r="V256" i="5"/>
  <c r="U256" i="5"/>
  <c r="T256" i="5"/>
  <c r="AA255" i="5"/>
  <c r="Z255" i="5"/>
  <c r="Y255" i="5"/>
  <c r="X255" i="5"/>
  <c r="W255" i="5"/>
  <c r="V255" i="5"/>
  <c r="U255" i="5"/>
  <c r="T255" i="5"/>
  <c r="AA254" i="5"/>
  <c r="Z254" i="5"/>
  <c r="Y254" i="5"/>
  <c r="X254" i="5"/>
  <c r="W254" i="5"/>
  <c r="V254" i="5"/>
  <c r="U254" i="5"/>
  <c r="T254" i="5"/>
  <c r="AA253" i="5"/>
  <c r="Z253" i="5"/>
  <c r="Y253" i="5"/>
  <c r="X253" i="5"/>
  <c r="W253" i="5"/>
  <c r="V253" i="5"/>
  <c r="U253" i="5"/>
  <c r="T253" i="5"/>
  <c r="AA252" i="5"/>
  <c r="Z252" i="5"/>
  <c r="Y252" i="5"/>
  <c r="X252" i="5"/>
  <c r="W252" i="5"/>
  <c r="V252" i="5"/>
  <c r="U252" i="5"/>
  <c r="T252" i="5"/>
  <c r="AA251" i="5"/>
  <c r="Z251" i="5"/>
  <c r="Y251" i="5"/>
  <c r="X251" i="5"/>
  <c r="W251" i="5"/>
  <c r="V251" i="5"/>
  <c r="U251" i="5"/>
  <c r="T251" i="5"/>
  <c r="AA250" i="5"/>
  <c r="Z250" i="5"/>
  <c r="Y250" i="5"/>
  <c r="X250" i="5"/>
  <c r="W250" i="5"/>
  <c r="V250" i="5"/>
  <c r="U250" i="5"/>
  <c r="T250" i="5"/>
  <c r="AA249" i="5"/>
  <c r="Z249" i="5"/>
  <c r="Y249" i="5"/>
  <c r="X249" i="5"/>
  <c r="W249" i="5"/>
  <c r="V249" i="5"/>
  <c r="U249" i="5"/>
  <c r="T249" i="5"/>
  <c r="AA248" i="5"/>
  <c r="Z248" i="5"/>
  <c r="Y248" i="5"/>
  <c r="X248" i="5"/>
  <c r="W248" i="5"/>
  <c r="V248" i="5"/>
  <c r="U248" i="5"/>
  <c r="T248" i="5"/>
  <c r="AA247" i="5"/>
  <c r="Z247" i="5"/>
  <c r="Y247" i="5"/>
  <c r="X247" i="5"/>
  <c r="W247" i="5"/>
  <c r="V247" i="5"/>
  <c r="U247" i="5"/>
  <c r="T247" i="5"/>
  <c r="AA246" i="5"/>
  <c r="Z246" i="5"/>
  <c r="Y246" i="5"/>
  <c r="X246" i="5"/>
  <c r="W246" i="5"/>
  <c r="V246" i="5"/>
  <c r="U246" i="5"/>
  <c r="T246" i="5"/>
  <c r="AA245" i="5"/>
  <c r="Z245" i="5"/>
  <c r="Y245" i="5"/>
  <c r="X245" i="5"/>
  <c r="W245" i="5"/>
  <c r="V245" i="5"/>
  <c r="U245" i="5"/>
  <c r="T245" i="5"/>
  <c r="AA244" i="5"/>
  <c r="Z244" i="5"/>
  <c r="Y244" i="5"/>
  <c r="X244" i="5"/>
  <c r="W244" i="5"/>
  <c r="V244" i="5"/>
  <c r="U244" i="5"/>
  <c r="T244" i="5"/>
  <c r="AA243" i="5"/>
  <c r="Z243" i="5"/>
  <c r="Y243" i="5"/>
  <c r="X243" i="5"/>
  <c r="W243" i="5"/>
  <c r="V243" i="5"/>
  <c r="U243" i="5"/>
  <c r="T243" i="5"/>
  <c r="AA242" i="5"/>
  <c r="Z242" i="5"/>
  <c r="Y242" i="5"/>
  <c r="X242" i="5"/>
  <c r="W242" i="5"/>
  <c r="V242" i="5"/>
  <c r="U242" i="5"/>
  <c r="T242" i="5"/>
  <c r="AA241" i="5"/>
  <c r="Z241" i="5"/>
  <c r="Y241" i="5"/>
  <c r="X241" i="5"/>
  <c r="W241" i="5"/>
  <c r="V241" i="5"/>
  <c r="U241" i="5"/>
  <c r="T241" i="5"/>
  <c r="AA240" i="5"/>
  <c r="Z240" i="5"/>
  <c r="Y240" i="5"/>
  <c r="X240" i="5"/>
  <c r="W240" i="5"/>
  <c r="V240" i="5"/>
  <c r="U240" i="5"/>
  <c r="T240" i="5"/>
  <c r="AA239" i="5"/>
  <c r="Z239" i="5"/>
  <c r="Y239" i="5"/>
  <c r="X239" i="5"/>
  <c r="W239" i="5"/>
  <c r="V239" i="5"/>
  <c r="U239" i="5"/>
  <c r="T239" i="5"/>
  <c r="AA238" i="5"/>
  <c r="Z238" i="5"/>
  <c r="Y238" i="5"/>
  <c r="X238" i="5"/>
  <c r="W238" i="5"/>
  <c r="V238" i="5"/>
  <c r="U238" i="5"/>
  <c r="T238" i="5"/>
  <c r="AA237" i="5"/>
  <c r="Z237" i="5"/>
  <c r="Y237" i="5"/>
  <c r="X237" i="5"/>
  <c r="W237" i="5"/>
  <c r="V237" i="5"/>
  <c r="U237" i="5"/>
  <c r="T237" i="5"/>
  <c r="AA236" i="5"/>
  <c r="Z236" i="5"/>
  <c r="Y236" i="5"/>
  <c r="X236" i="5"/>
  <c r="W236" i="5"/>
  <c r="V236" i="5"/>
  <c r="U236" i="5"/>
  <c r="T236" i="5"/>
  <c r="AA235" i="5"/>
  <c r="Z235" i="5"/>
  <c r="Y235" i="5"/>
  <c r="X235" i="5"/>
  <c r="W235" i="5"/>
  <c r="V235" i="5"/>
  <c r="U235" i="5"/>
  <c r="T235" i="5"/>
  <c r="AA234" i="5"/>
  <c r="Z234" i="5"/>
  <c r="Y234" i="5"/>
  <c r="X234" i="5"/>
  <c r="W234" i="5"/>
  <c r="V234" i="5"/>
  <c r="U234" i="5"/>
  <c r="T234" i="5"/>
  <c r="AA233" i="5"/>
  <c r="Z233" i="5"/>
  <c r="Y233" i="5"/>
  <c r="X233" i="5"/>
  <c r="W233" i="5"/>
  <c r="V233" i="5"/>
  <c r="U233" i="5"/>
  <c r="T233" i="5"/>
  <c r="AA232" i="5"/>
  <c r="Z232" i="5"/>
  <c r="Y232" i="5"/>
  <c r="X232" i="5"/>
  <c r="W232" i="5"/>
  <c r="V232" i="5"/>
  <c r="U232" i="5"/>
  <c r="T232" i="5"/>
  <c r="AA231" i="5"/>
  <c r="Z231" i="5"/>
  <c r="Y231" i="5"/>
  <c r="X231" i="5"/>
  <c r="W231" i="5"/>
  <c r="V231" i="5"/>
  <c r="U231" i="5"/>
  <c r="T231" i="5"/>
  <c r="AA230" i="5"/>
  <c r="Z230" i="5"/>
  <c r="Y230" i="5"/>
  <c r="X230" i="5"/>
  <c r="W230" i="5"/>
  <c r="V230" i="5"/>
  <c r="U230" i="5"/>
  <c r="T230" i="5"/>
  <c r="AA229" i="5"/>
  <c r="Z229" i="5"/>
  <c r="Y229" i="5"/>
  <c r="X229" i="5"/>
  <c r="W229" i="5"/>
  <c r="V229" i="5"/>
  <c r="U229" i="5"/>
  <c r="T229" i="5"/>
  <c r="AA228" i="5"/>
  <c r="Z228" i="5"/>
  <c r="Y228" i="5"/>
  <c r="X228" i="5"/>
  <c r="W228" i="5"/>
  <c r="V228" i="5"/>
  <c r="U228" i="5"/>
  <c r="T228" i="5"/>
  <c r="AA227" i="5"/>
  <c r="Z227" i="5"/>
  <c r="Y227" i="5"/>
  <c r="X227" i="5"/>
  <c r="W227" i="5"/>
  <c r="V227" i="5"/>
  <c r="U227" i="5"/>
  <c r="T227" i="5"/>
  <c r="AA226" i="5"/>
  <c r="Z226" i="5"/>
  <c r="Y226" i="5"/>
  <c r="X226" i="5"/>
  <c r="W226" i="5"/>
  <c r="V226" i="5"/>
  <c r="U226" i="5"/>
  <c r="T226" i="5"/>
  <c r="AA225" i="5"/>
  <c r="Z225" i="5"/>
  <c r="Y225" i="5"/>
  <c r="X225" i="5"/>
  <c r="W225" i="5"/>
  <c r="V225" i="5"/>
  <c r="U225" i="5"/>
  <c r="T225" i="5"/>
  <c r="AA224" i="5"/>
  <c r="Z224" i="5"/>
  <c r="Y224" i="5"/>
  <c r="X224" i="5"/>
  <c r="W224" i="5"/>
  <c r="V224" i="5"/>
  <c r="U224" i="5"/>
  <c r="T224" i="5"/>
  <c r="AA223" i="5"/>
  <c r="Z223" i="5"/>
  <c r="Y223" i="5"/>
  <c r="X223" i="5"/>
  <c r="W223" i="5"/>
  <c r="V223" i="5"/>
  <c r="U223" i="5"/>
  <c r="T223" i="5"/>
  <c r="AA222" i="5"/>
  <c r="Z222" i="5"/>
  <c r="Y222" i="5"/>
  <c r="X222" i="5"/>
  <c r="W222" i="5"/>
  <c r="V222" i="5"/>
  <c r="U222" i="5"/>
  <c r="T222" i="5"/>
  <c r="AA221" i="5"/>
  <c r="Z221" i="5"/>
  <c r="Y221" i="5"/>
  <c r="X221" i="5"/>
  <c r="W221" i="5"/>
  <c r="V221" i="5"/>
  <c r="U221" i="5"/>
  <c r="T221" i="5"/>
  <c r="AA220" i="5"/>
  <c r="Z220" i="5"/>
  <c r="Y220" i="5"/>
  <c r="X220" i="5"/>
  <c r="W220" i="5"/>
  <c r="V220" i="5"/>
  <c r="U220" i="5"/>
  <c r="T220" i="5"/>
  <c r="AA219" i="5"/>
  <c r="Z219" i="5"/>
  <c r="Y219" i="5"/>
  <c r="X219" i="5"/>
  <c r="W219" i="5"/>
  <c r="V219" i="5"/>
  <c r="U219" i="5"/>
  <c r="T219" i="5"/>
  <c r="AA218" i="5"/>
  <c r="Z218" i="5"/>
  <c r="Y218" i="5"/>
  <c r="X218" i="5"/>
  <c r="W218" i="5"/>
  <c r="V218" i="5"/>
  <c r="U218" i="5"/>
  <c r="T218" i="5"/>
  <c r="AA217" i="5"/>
  <c r="Z217" i="5"/>
  <c r="Y217" i="5"/>
  <c r="X217" i="5"/>
  <c r="W217" i="5"/>
  <c r="V217" i="5"/>
  <c r="U217" i="5"/>
  <c r="T217" i="5"/>
  <c r="AA216" i="5"/>
  <c r="Z216" i="5"/>
  <c r="Y216" i="5"/>
  <c r="X216" i="5"/>
  <c r="W216" i="5"/>
  <c r="V216" i="5"/>
  <c r="U216" i="5"/>
  <c r="T216" i="5"/>
  <c r="AA215" i="5"/>
  <c r="Z215" i="5"/>
  <c r="Y215" i="5"/>
  <c r="X215" i="5"/>
  <c r="W215" i="5"/>
  <c r="V215" i="5"/>
  <c r="U215" i="5"/>
  <c r="T215" i="5"/>
  <c r="AA214" i="5"/>
  <c r="Z214" i="5"/>
  <c r="Y214" i="5"/>
  <c r="X214" i="5"/>
  <c r="W214" i="5"/>
  <c r="V214" i="5"/>
  <c r="U214" i="5"/>
  <c r="T214" i="5"/>
  <c r="AA213" i="5"/>
  <c r="Z213" i="5"/>
  <c r="Y213" i="5"/>
  <c r="X213" i="5"/>
  <c r="W213" i="5"/>
  <c r="V213" i="5"/>
  <c r="U213" i="5"/>
  <c r="T213" i="5"/>
  <c r="AA212" i="5"/>
  <c r="Z212" i="5"/>
  <c r="Y212" i="5"/>
  <c r="X212" i="5"/>
  <c r="W212" i="5"/>
  <c r="V212" i="5"/>
  <c r="U212" i="5"/>
  <c r="T212" i="5"/>
  <c r="AA211" i="5"/>
  <c r="Z211" i="5"/>
  <c r="Y211" i="5"/>
  <c r="X211" i="5"/>
  <c r="W211" i="5"/>
  <c r="V211" i="5"/>
  <c r="U211" i="5"/>
  <c r="T211" i="5"/>
  <c r="AA210" i="5"/>
  <c r="Z210" i="5"/>
  <c r="Y210" i="5"/>
  <c r="X210" i="5"/>
  <c r="W210" i="5"/>
  <c r="V210" i="5"/>
  <c r="U210" i="5"/>
  <c r="T210" i="5"/>
  <c r="AA209" i="5"/>
  <c r="Z209" i="5"/>
  <c r="Y209" i="5"/>
  <c r="X209" i="5"/>
  <c r="W209" i="5"/>
  <c r="V209" i="5"/>
  <c r="U209" i="5"/>
  <c r="T209" i="5"/>
  <c r="AA208" i="5"/>
  <c r="Z208" i="5"/>
  <c r="Y208" i="5"/>
  <c r="X208" i="5"/>
  <c r="W208" i="5"/>
  <c r="V208" i="5"/>
  <c r="U208" i="5"/>
  <c r="T208" i="5"/>
  <c r="AA207" i="5"/>
  <c r="Z207" i="5"/>
  <c r="Y207" i="5"/>
  <c r="X207" i="5"/>
  <c r="W207" i="5"/>
  <c r="V207" i="5"/>
  <c r="U207" i="5"/>
  <c r="T207" i="5"/>
  <c r="AA206" i="5"/>
  <c r="Z206" i="5"/>
  <c r="Y206" i="5"/>
  <c r="X206" i="5"/>
  <c r="W206" i="5"/>
  <c r="V206" i="5"/>
  <c r="U206" i="5"/>
  <c r="T206" i="5"/>
  <c r="AA205" i="5"/>
  <c r="Z205" i="5"/>
  <c r="Y205" i="5"/>
  <c r="X205" i="5"/>
  <c r="W205" i="5"/>
  <c r="V205" i="5"/>
  <c r="U205" i="5"/>
  <c r="T205" i="5"/>
  <c r="AA204" i="5"/>
  <c r="Z204" i="5"/>
  <c r="Y204" i="5"/>
  <c r="X204" i="5"/>
  <c r="W204" i="5"/>
  <c r="V204" i="5"/>
  <c r="U204" i="5"/>
  <c r="T204" i="5"/>
  <c r="AA203" i="5"/>
  <c r="Z203" i="5"/>
  <c r="Y203" i="5"/>
  <c r="X203" i="5"/>
  <c r="W203" i="5"/>
  <c r="V203" i="5"/>
  <c r="U203" i="5"/>
  <c r="T203" i="5"/>
  <c r="AA202" i="5"/>
  <c r="Z202" i="5"/>
  <c r="Y202" i="5"/>
  <c r="X202" i="5"/>
  <c r="W202" i="5"/>
  <c r="V202" i="5"/>
  <c r="U202" i="5"/>
  <c r="T202" i="5"/>
  <c r="AA201" i="5"/>
  <c r="Z201" i="5"/>
  <c r="Y201" i="5"/>
  <c r="X201" i="5"/>
  <c r="W201" i="5"/>
  <c r="V201" i="5"/>
  <c r="U201" i="5"/>
  <c r="T201" i="5"/>
  <c r="AA200" i="5"/>
  <c r="Z200" i="5"/>
  <c r="Y200" i="5"/>
  <c r="X200" i="5"/>
  <c r="W200" i="5"/>
  <c r="V200" i="5"/>
  <c r="U200" i="5"/>
  <c r="T200" i="5"/>
  <c r="AA199" i="5"/>
  <c r="Z199" i="5"/>
  <c r="Y199" i="5"/>
  <c r="X199" i="5"/>
  <c r="W199" i="5"/>
  <c r="V199" i="5"/>
  <c r="U199" i="5"/>
  <c r="T199" i="5"/>
  <c r="AA198" i="5"/>
  <c r="Z198" i="5"/>
  <c r="Y198" i="5"/>
  <c r="X198" i="5"/>
  <c r="W198" i="5"/>
  <c r="V198" i="5"/>
  <c r="U198" i="5"/>
  <c r="T198" i="5"/>
  <c r="AA197" i="5"/>
  <c r="Z197" i="5"/>
  <c r="Y197" i="5"/>
  <c r="X197" i="5"/>
  <c r="W197" i="5"/>
  <c r="V197" i="5"/>
  <c r="U197" i="5"/>
  <c r="T197" i="5"/>
  <c r="AA196" i="5"/>
  <c r="Z196" i="5"/>
  <c r="Y196" i="5"/>
  <c r="X196" i="5"/>
  <c r="W196" i="5"/>
  <c r="V196" i="5"/>
  <c r="U196" i="5"/>
  <c r="T196" i="5"/>
  <c r="AA195" i="5"/>
  <c r="Z195" i="5"/>
  <c r="Y195" i="5"/>
  <c r="X195" i="5"/>
  <c r="W195" i="5"/>
  <c r="V195" i="5"/>
  <c r="U195" i="5"/>
  <c r="T195" i="5"/>
  <c r="AA194" i="5"/>
  <c r="Z194" i="5"/>
  <c r="Y194" i="5"/>
  <c r="X194" i="5"/>
  <c r="W194" i="5"/>
  <c r="V194" i="5"/>
  <c r="U194" i="5"/>
  <c r="T194" i="5"/>
  <c r="AA193" i="5"/>
  <c r="Z193" i="5"/>
  <c r="Y193" i="5"/>
  <c r="X193" i="5"/>
  <c r="W193" i="5"/>
  <c r="V193" i="5"/>
  <c r="U193" i="5"/>
  <c r="T193" i="5"/>
  <c r="AA192" i="5"/>
  <c r="Z192" i="5"/>
  <c r="Y192" i="5"/>
  <c r="X192" i="5"/>
  <c r="W192" i="5"/>
  <c r="V192" i="5"/>
  <c r="U192" i="5"/>
  <c r="T192" i="5"/>
  <c r="AA191" i="5"/>
  <c r="Z191" i="5"/>
  <c r="Y191" i="5"/>
  <c r="X191" i="5"/>
  <c r="W191" i="5"/>
  <c r="V191" i="5"/>
  <c r="U191" i="5"/>
  <c r="T191" i="5"/>
  <c r="AA190" i="5"/>
  <c r="Z190" i="5"/>
  <c r="Y190" i="5"/>
  <c r="X190" i="5"/>
  <c r="W190" i="5"/>
  <c r="V190" i="5"/>
  <c r="U190" i="5"/>
  <c r="T190" i="5"/>
  <c r="AA189" i="5"/>
  <c r="Z189" i="5"/>
  <c r="Y189" i="5"/>
  <c r="X189" i="5"/>
  <c r="W189" i="5"/>
  <c r="V189" i="5"/>
  <c r="U189" i="5"/>
  <c r="T189" i="5"/>
  <c r="AA188" i="5"/>
  <c r="Z188" i="5"/>
  <c r="Y188" i="5"/>
  <c r="X188" i="5"/>
  <c r="W188" i="5"/>
  <c r="V188" i="5"/>
  <c r="U188" i="5"/>
  <c r="T188" i="5"/>
  <c r="AA187" i="5"/>
  <c r="Z187" i="5"/>
  <c r="Y187" i="5"/>
  <c r="X187" i="5"/>
  <c r="W187" i="5"/>
  <c r="V187" i="5"/>
  <c r="U187" i="5"/>
  <c r="T187" i="5"/>
  <c r="AA186" i="5"/>
  <c r="Z186" i="5"/>
  <c r="Y186" i="5"/>
  <c r="X186" i="5"/>
  <c r="W186" i="5"/>
  <c r="V186" i="5"/>
  <c r="U186" i="5"/>
  <c r="T186" i="5"/>
  <c r="AA185" i="5"/>
  <c r="Z185" i="5"/>
  <c r="Y185" i="5"/>
  <c r="X185" i="5"/>
  <c r="W185" i="5"/>
  <c r="V185" i="5"/>
  <c r="U185" i="5"/>
  <c r="T185" i="5"/>
  <c r="AA184" i="5"/>
  <c r="Z184" i="5"/>
  <c r="Y184" i="5"/>
  <c r="X184" i="5"/>
  <c r="W184" i="5"/>
  <c r="V184" i="5"/>
  <c r="U184" i="5"/>
  <c r="T184" i="5"/>
  <c r="AA183" i="5"/>
  <c r="Z183" i="5"/>
  <c r="Y183" i="5"/>
  <c r="X183" i="5"/>
  <c r="W183" i="5"/>
  <c r="V183" i="5"/>
  <c r="U183" i="5"/>
  <c r="T183" i="5"/>
  <c r="AA182" i="5"/>
  <c r="Z182" i="5"/>
  <c r="Y182" i="5"/>
  <c r="X182" i="5"/>
  <c r="W182" i="5"/>
  <c r="V182" i="5"/>
  <c r="U182" i="5"/>
  <c r="T182" i="5"/>
  <c r="AA181" i="5"/>
  <c r="Z181" i="5"/>
  <c r="Y181" i="5"/>
  <c r="X181" i="5"/>
  <c r="W181" i="5"/>
  <c r="V181" i="5"/>
  <c r="U181" i="5"/>
  <c r="T181" i="5"/>
  <c r="AA180" i="5"/>
  <c r="Z180" i="5"/>
  <c r="Y180" i="5"/>
  <c r="X180" i="5"/>
  <c r="W180" i="5"/>
  <c r="V180" i="5"/>
  <c r="U180" i="5"/>
  <c r="T180" i="5"/>
  <c r="AA179" i="5"/>
  <c r="Z179" i="5"/>
  <c r="Y179" i="5"/>
  <c r="X179" i="5"/>
  <c r="W179" i="5"/>
  <c r="V179" i="5"/>
  <c r="U179" i="5"/>
  <c r="T179" i="5"/>
  <c r="AA178" i="5"/>
  <c r="Z178" i="5"/>
  <c r="Y178" i="5"/>
  <c r="X178" i="5"/>
  <c r="W178" i="5"/>
  <c r="V178" i="5"/>
  <c r="U178" i="5"/>
  <c r="T178" i="5"/>
  <c r="AA177" i="5"/>
  <c r="Z177" i="5"/>
  <c r="Y177" i="5"/>
  <c r="X177" i="5"/>
  <c r="W177" i="5"/>
  <c r="V177" i="5"/>
  <c r="U177" i="5"/>
  <c r="T177" i="5"/>
  <c r="AA176" i="5"/>
  <c r="Z176" i="5"/>
  <c r="Y176" i="5"/>
  <c r="X176" i="5"/>
  <c r="W176" i="5"/>
  <c r="V176" i="5"/>
  <c r="U176" i="5"/>
  <c r="T176" i="5"/>
  <c r="AA175" i="5"/>
  <c r="Z175" i="5"/>
  <c r="Y175" i="5"/>
  <c r="X175" i="5"/>
  <c r="W175" i="5"/>
  <c r="V175" i="5"/>
  <c r="U175" i="5"/>
  <c r="T175" i="5"/>
  <c r="AA174" i="5"/>
  <c r="Z174" i="5"/>
  <c r="Y174" i="5"/>
  <c r="X174" i="5"/>
  <c r="W174" i="5"/>
  <c r="V174" i="5"/>
  <c r="U174" i="5"/>
  <c r="T174" i="5"/>
  <c r="AA173" i="5"/>
  <c r="Z173" i="5"/>
  <c r="Y173" i="5"/>
  <c r="X173" i="5"/>
  <c r="W173" i="5"/>
  <c r="V173" i="5"/>
  <c r="U173" i="5"/>
  <c r="T173" i="5"/>
  <c r="AA172" i="5"/>
  <c r="Z172" i="5"/>
  <c r="Y172" i="5"/>
  <c r="X172" i="5"/>
  <c r="W172" i="5"/>
  <c r="V172" i="5"/>
  <c r="U172" i="5"/>
  <c r="T172" i="5"/>
  <c r="AA171" i="5"/>
  <c r="Z171" i="5"/>
  <c r="Y171" i="5"/>
  <c r="X171" i="5"/>
  <c r="W171" i="5"/>
  <c r="V171" i="5"/>
  <c r="U171" i="5"/>
  <c r="T171" i="5"/>
  <c r="AA170" i="5"/>
  <c r="Z170" i="5"/>
  <c r="Y170" i="5"/>
  <c r="X170" i="5"/>
  <c r="W170" i="5"/>
  <c r="V170" i="5"/>
  <c r="U170" i="5"/>
  <c r="T170" i="5"/>
  <c r="AA169" i="5"/>
  <c r="Z169" i="5"/>
  <c r="Y169" i="5"/>
  <c r="X169" i="5"/>
  <c r="W169" i="5"/>
  <c r="V169" i="5"/>
  <c r="U169" i="5"/>
  <c r="T169" i="5"/>
  <c r="AA168" i="5"/>
  <c r="Z168" i="5"/>
  <c r="Y168" i="5"/>
  <c r="X168" i="5"/>
  <c r="W168" i="5"/>
  <c r="V168" i="5"/>
  <c r="U168" i="5"/>
  <c r="T168" i="5"/>
  <c r="AA167" i="5"/>
  <c r="Z167" i="5"/>
  <c r="Y167" i="5"/>
  <c r="X167" i="5"/>
  <c r="W167" i="5"/>
  <c r="V167" i="5"/>
  <c r="U167" i="5"/>
  <c r="T167" i="5"/>
  <c r="AA166" i="5"/>
  <c r="Z166" i="5"/>
  <c r="Y166" i="5"/>
  <c r="X166" i="5"/>
  <c r="W166" i="5"/>
  <c r="V166" i="5"/>
  <c r="U166" i="5"/>
  <c r="T166" i="5"/>
  <c r="AA165" i="5"/>
  <c r="Z165" i="5"/>
  <c r="Y165" i="5"/>
  <c r="X165" i="5"/>
  <c r="W165" i="5"/>
  <c r="V165" i="5"/>
  <c r="U165" i="5"/>
  <c r="T165" i="5"/>
  <c r="AA164" i="5"/>
  <c r="Z164" i="5"/>
  <c r="Y164" i="5"/>
  <c r="X164" i="5"/>
  <c r="W164" i="5"/>
  <c r="V164" i="5"/>
  <c r="U164" i="5"/>
  <c r="T164" i="5"/>
  <c r="AA163" i="5"/>
  <c r="Z163" i="5"/>
  <c r="Y163" i="5"/>
  <c r="X163" i="5"/>
  <c r="W163" i="5"/>
  <c r="V163" i="5"/>
  <c r="U163" i="5"/>
  <c r="T163" i="5"/>
  <c r="AA162" i="5"/>
  <c r="Z162" i="5"/>
  <c r="Y162" i="5"/>
  <c r="X162" i="5"/>
  <c r="W162" i="5"/>
  <c r="V162" i="5"/>
  <c r="U162" i="5"/>
  <c r="T162" i="5"/>
  <c r="AA161" i="5"/>
  <c r="Z161" i="5"/>
  <c r="Y161" i="5"/>
  <c r="X161" i="5"/>
  <c r="W161" i="5"/>
  <c r="V161" i="5"/>
  <c r="U161" i="5"/>
  <c r="T161" i="5"/>
  <c r="AA160" i="5"/>
  <c r="Z160" i="5"/>
  <c r="Y160" i="5"/>
  <c r="X160" i="5"/>
  <c r="W160" i="5"/>
  <c r="V160" i="5"/>
  <c r="U160" i="5"/>
  <c r="T160" i="5"/>
  <c r="AA159" i="5"/>
  <c r="Z159" i="5"/>
  <c r="Y159" i="5"/>
  <c r="X159" i="5"/>
  <c r="W159" i="5"/>
  <c r="V159" i="5"/>
  <c r="U159" i="5"/>
  <c r="T159" i="5"/>
  <c r="AA158" i="5"/>
  <c r="Z158" i="5"/>
  <c r="Y158" i="5"/>
  <c r="X158" i="5"/>
  <c r="W158" i="5"/>
  <c r="V158" i="5"/>
  <c r="U158" i="5"/>
  <c r="T158" i="5"/>
  <c r="AA157" i="5"/>
  <c r="Z157" i="5"/>
  <c r="Y157" i="5"/>
  <c r="X157" i="5"/>
  <c r="W157" i="5"/>
  <c r="V157" i="5"/>
  <c r="U157" i="5"/>
  <c r="T157" i="5"/>
  <c r="AA156" i="5"/>
  <c r="Z156" i="5"/>
  <c r="Y156" i="5"/>
  <c r="X156" i="5"/>
  <c r="W156" i="5"/>
  <c r="V156" i="5"/>
  <c r="U156" i="5"/>
  <c r="T156" i="5"/>
  <c r="AA155" i="5"/>
  <c r="Z155" i="5"/>
  <c r="Y155" i="5"/>
  <c r="X155" i="5"/>
  <c r="W155" i="5"/>
  <c r="V155" i="5"/>
  <c r="U155" i="5"/>
  <c r="T155" i="5"/>
  <c r="AA154" i="5"/>
  <c r="Z154" i="5"/>
  <c r="Y154" i="5"/>
  <c r="X154" i="5"/>
  <c r="W154" i="5"/>
  <c r="V154" i="5"/>
  <c r="U154" i="5"/>
  <c r="T154" i="5"/>
  <c r="AA153" i="5"/>
  <c r="Z153" i="5"/>
  <c r="Y153" i="5"/>
  <c r="X153" i="5"/>
  <c r="W153" i="5"/>
  <c r="V153" i="5"/>
  <c r="U153" i="5"/>
  <c r="T153" i="5"/>
  <c r="AA152" i="5"/>
  <c r="Z152" i="5"/>
  <c r="Y152" i="5"/>
  <c r="X152" i="5"/>
  <c r="W152" i="5"/>
  <c r="V152" i="5"/>
  <c r="U152" i="5"/>
  <c r="T152" i="5"/>
  <c r="AA151" i="5"/>
  <c r="Z151" i="5"/>
  <c r="Y151" i="5"/>
  <c r="X151" i="5"/>
  <c r="W151" i="5"/>
  <c r="V151" i="5"/>
  <c r="U151" i="5"/>
  <c r="T151" i="5"/>
  <c r="AA150" i="5"/>
  <c r="Z150" i="5"/>
  <c r="Y150" i="5"/>
  <c r="X150" i="5"/>
  <c r="W150" i="5"/>
  <c r="V150" i="5"/>
  <c r="U150" i="5"/>
  <c r="T150" i="5"/>
  <c r="AA149" i="5"/>
  <c r="Z149" i="5"/>
  <c r="Y149" i="5"/>
  <c r="X149" i="5"/>
  <c r="W149" i="5"/>
  <c r="V149" i="5"/>
  <c r="U149" i="5"/>
  <c r="T149" i="5"/>
  <c r="AA148" i="5"/>
  <c r="Z148" i="5"/>
  <c r="Y148" i="5"/>
  <c r="X148" i="5"/>
  <c r="W148" i="5"/>
  <c r="V148" i="5"/>
  <c r="U148" i="5"/>
  <c r="T148" i="5"/>
  <c r="AA147" i="5"/>
  <c r="Z147" i="5"/>
  <c r="Y147" i="5"/>
  <c r="X147" i="5"/>
  <c r="W147" i="5"/>
  <c r="V147" i="5"/>
  <c r="U147" i="5"/>
  <c r="T147" i="5"/>
  <c r="AA146" i="5"/>
  <c r="Z146" i="5"/>
  <c r="Y146" i="5"/>
  <c r="X146" i="5"/>
  <c r="W146" i="5"/>
  <c r="V146" i="5"/>
  <c r="U146" i="5"/>
  <c r="T146" i="5"/>
  <c r="AA145" i="5"/>
  <c r="Z145" i="5"/>
  <c r="Y145" i="5"/>
  <c r="X145" i="5"/>
  <c r="W145" i="5"/>
  <c r="V145" i="5"/>
  <c r="U145" i="5"/>
  <c r="T145" i="5"/>
  <c r="AA144" i="5"/>
  <c r="Z144" i="5"/>
  <c r="Y144" i="5"/>
  <c r="X144" i="5"/>
  <c r="W144" i="5"/>
  <c r="V144" i="5"/>
  <c r="U144" i="5"/>
  <c r="T144" i="5"/>
  <c r="AA143" i="5"/>
  <c r="Z143" i="5"/>
  <c r="Y143" i="5"/>
  <c r="X143" i="5"/>
  <c r="W143" i="5"/>
  <c r="V143" i="5"/>
  <c r="U143" i="5"/>
  <c r="T143" i="5"/>
  <c r="AA142" i="5"/>
  <c r="Z142" i="5"/>
  <c r="Y142" i="5"/>
  <c r="X142" i="5"/>
  <c r="W142" i="5"/>
  <c r="V142" i="5"/>
  <c r="U142" i="5"/>
  <c r="T142" i="5"/>
  <c r="AA141" i="5"/>
  <c r="Z141" i="5"/>
  <c r="Y141" i="5"/>
  <c r="X141" i="5"/>
  <c r="W141" i="5"/>
  <c r="V141" i="5"/>
  <c r="U141" i="5"/>
  <c r="T141" i="5"/>
  <c r="AA140" i="5"/>
  <c r="Z140" i="5"/>
  <c r="Y140" i="5"/>
  <c r="X140" i="5"/>
  <c r="W140" i="5"/>
  <c r="V140" i="5"/>
  <c r="U140" i="5"/>
  <c r="T140" i="5"/>
  <c r="AA139" i="5"/>
  <c r="Z139" i="5"/>
  <c r="Y139" i="5"/>
  <c r="X139" i="5"/>
  <c r="W139" i="5"/>
  <c r="V139" i="5"/>
  <c r="U139" i="5"/>
  <c r="T139" i="5"/>
  <c r="AA138" i="5"/>
  <c r="Z138" i="5"/>
  <c r="Y138" i="5"/>
  <c r="X138" i="5"/>
  <c r="W138" i="5"/>
  <c r="V138" i="5"/>
  <c r="U138" i="5"/>
  <c r="T138" i="5"/>
  <c r="AA137" i="5"/>
  <c r="Z137" i="5"/>
  <c r="Y137" i="5"/>
  <c r="X137" i="5"/>
  <c r="W137" i="5"/>
  <c r="V137" i="5"/>
  <c r="U137" i="5"/>
  <c r="T137" i="5"/>
  <c r="AA136" i="5"/>
  <c r="Z136" i="5"/>
  <c r="Y136" i="5"/>
  <c r="X136" i="5"/>
  <c r="W136" i="5"/>
  <c r="V136" i="5"/>
  <c r="U136" i="5"/>
  <c r="T136" i="5"/>
  <c r="AA135" i="5"/>
  <c r="Z135" i="5"/>
  <c r="Y135" i="5"/>
  <c r="X135" i="5"/>
  <c r="W135" i="5"/>
  <c r="V135" i="5"/>
  <c r="U135" i="5"/>
  <c r="T135" i="5"/>
  <c r="AA134" i="5"/>
  <c r="Z134" i="5"/>
  <c r="Y134" i="5"/>
  <c r="X134" i="5"/>
  <c r="W134" i="5"/>
  <c r="V134" i="5"/>
  <c r="U134" i="5"/>
  <c r="T134" i="5"/>
  <c r="AA133" i="5"/>
  <c r="Z133" i="5"/>
  <c r="Y133" i="5"/>
  <c r="X133" i="5"/>
  <c r="W133" i="5"/>
  <c r="V133" i="5"/>
  <c r="U133" i="5"/>
  <c r="T133" i="5"/>
  <c r="AA132" i="5"/>
  <c r="Z132" i="5"/>
  <c r="Y132" i="5"/>
  <c r="X132" i="5"/>
  <c r="W132" i="5"/>
  <c r="V132" i="5"/>
  <c r="U132" i="5"/>
  <c r="T132" i="5"/>
  <c r="AA131" i="5"/>
  <c r="Z131" i="5"/>
  <c r="Y131" i="5"/>
  <c r="X131" i="5"/>
  <c r="W131" i="5"/>
  <c r="V131" i="5"/>
  <c r="U131" i="5"/>
  <c r="T131" i="5"/>
  <c r="AA130" i="5"/>
  <c r="Z130" i="5"/>
  <c r="Y130" i="5"/>
  <c r="X130" i="5"/>
  <c r="W130" i="5"/>
  <c r="V130" i="5"/>
  <c r="U130" i="5"/>
  <c r="T130" i="5"/>
  <c r="AA129" i="5"/>
  <c r="Z129" i="5"/>
  <c r="Y129" i="5"/>
  <c r="X129" i="5"/>
  <c r="W129" i="5"/>
  <c r="V129" i="5"/>
  <c r="U129" i="5"/>
  <c r="T129" i="5"/>
  <c r="AA128" i="5"/>
  <c r="Z128" i="5"/>
  <c r="Y128" i="5"/>
  <c r="X128" i="5"/>
  <c r="W128" i="5"/>
  <c r="V128" i="5"/>
  <c r="U128" i="5"/>
  <c r="T128" i="5"/>
  <c r="AA127" i="5"/>
  <c r="Z127" i="5"/>
  <c r="Y127" i="5"/>
  <c r="X127" i="5"/>
  <c r="W127" i="5"/>
  <c r="V127" i="5"/>
  <c r="U127" i="5"/>
  <c r="T127" i="5"/>
  <c r="AA126" i="5"/>
  <c r="Z126" i="5"/>
  <c r="Y126" i="5"/>
  <c r="X126" i="5"/>
  <c r="W126" i="5"/>
  <c r="V126" i="5"/>
  <c r="U126" i="5"/>
  <c r="T126" i="5"/>
  <c r="AA125" i="5"/>
  <c r="Z125" i="5"/>
  <c r="Y125" i="5"/>
  <c r="X125" i="5"/>
  <c r="W125" i="5"/>
  <c r="V125" i="5"/>
  <c r="U125" i="5"/>
  <c r="T125" i="5"/>
  <c r="AA124" i="5"/>
  <c r="Z124" i="5"/>
  <c r="Y124" i="5"/>
  <c r="X124" i="5"/>
  <c r="W124" i="5"/>
  <c r="V124" i="5"/>
  <c r="U124" i="5"/>
  <c r="T124" i="5"/>
  <c r="AA123" i="5"/>
  <c r="Z123" i="5"/>
  <c r="Y123" i="5"/>
  <c r="X123" i="5"/>
  <c r="W123" i="5"/>
  <c r="V123" i="5"/>
  <c r="U123" i="5"/>
  <c r="T123" i="5"/>
  <c r="AA122" i="5"/>
  <c r="Z122" i="5"/>
  <c r="Y122" i="5"/>
  <c r="X122" i="5"/>
  <c r="W122" i="5"/>
  <c r="V122" i="5"/>
  <c r="U122" i="5"/>
  <c r="T122" i="5"/>
  <c r="AA121" i="5"/>
  <c r="Z121" i="5"/>
  <c r="Y121" i="5"/>
  <c r="X121" i="5"/>
  <c r="W121" i="5"/>
  <c r="V121" i="5"/>
  <c r="U121" i="5"/>
  <c r="T121" i="5"/>
  <c r="AA120" i="5"/>
  <c r="Z120" i="5"/>
  <c r="Y120" i="5"/>
  <c r="X120" i="5"/>
  <c r="W120" i="5"/>
  <c r="V120" i="5"/>
  <c r="U120" i="5"/>
  <c r="T120" i="5"/>
  <c r="AA119" i="5"/>
  <c r="Z119" i="5"/>
  <c r="Y119" i="5"/>
  <c r="X119" i="5"/>
  <c r="W119" i="5"/>
  <c r="V119" i="5"/>
  <c r="U119" i="5"/>
  <c r="T119" i="5"/>
  <c r="AA118" i="5"/>
  <c r="Z118" i="5"/>
  <c r="Y118" i="5"/>
  <c r="X118" i="5"/>
  <c r="W118" i="5"/>
  <c r="V118" i="5"/>
  <c r="U118" i="5"/>
  <c r="T118" i="5"/>
  <c r="AA117" i="5"/>
  <c r="Z117" i="5"/>
  <c r="Y117" i="5"/>
  <c r="X117" i="5"/>
  <c r="W117" i="5"/>
  <c r="V117" i="5"/>
  <c r="U117" i="5"/>
  <c r="T117" i="5"/>
  <c r="AA116" i="5"/>
  <c r="Z116" i="5"/>
  <c r="Y116" i="5"/>
  <c r="X116" i="5"/>
  <c r="W116" i="5"/>
  <c r="V116" i="5"/>
  <c r="U116" i="5"/>
  <c r="T116" i="5"/>
  <c r="AA115" i="5"/>
  <c r="Z115" i="5"/>
  <c r="Y115" i="5"/>
  <c r="X115" i="5"/>
  <c r="W115" i="5"/>
  <c r="V115" i="5"/>
  <c r="U115" i="5"/>
  <c r="T115" i="5"/>
  <c r="AA114" i="5"/>
  <c r="Z114" i="5"/>
  <c r="Y114" i="5"/>
  <c r="X114" i="5"/>
  <c r="W114" i="5"/>
  <c r="V114" i="5"/>
  <c r="U114" i="5"/>
  <c r="T114" i="5"/>
  <c r="AA113" i="5"/>
  <c r="Z113" i="5"/>
  <c r="Y113" i="5"/>
  <c r="X113" i="5"/>
  <c r="W113" i="5"/>
  <c r="V113" i="5"/>
  <c r="U113" i="5"/>
  <c r="T113" i="5"/>
  <c r="AA112" i="5"/>
  <c r="Z112" i="5"/>
  <c r="Y112" i="5"/>
  <c r="X112" i="5"/>
  <c r="W112" i="5"/>
  <c r="V112" i="5"/>
  <c r="U112" i="5"/>
  <c r="T112" i="5"/>
  <c r="AA111" i="5"/>
  <c r="Z111" i="5"/>
  <c r="Y111" i="5"/>
  <c r="X111" i="5"/>
  <c r="W111" i="5"/>
  <c r="V111" i="5"/>
  <c r="U111" i="5"/>
  <c r="T111" i="5"/>
  <c r="AA110" i="5"/>
  <c r="Z110" i="5"/>
  <c r="Y110" i="5"/>
  <c r="X110" i="5"/>
  <c r="W110" i="5"/>
  <c r="V110" i="5"/>
  <c r="U110" i="5"/>
  <c r="T110" i="5"/>
  <c r="AA109" i="5"/>
  <c r="Z109" i="5"/>
  <c r="Y109" i="5"/>
  <c r="X109" i="5"/>
  <c r="W109" i="5"/>
  <c r="V109" i="5"/>
  <c r="U109" i="5"/>
  <c r="T109" i="5"/>
  <c r="AA108" i="5"/>
  <c r="Z108" i="5"/>
  <c r="Y108" i="5"/>
  <c r="X108" i="5"/>
  <c r="W108" i="5"/>
  <c r="V108" i="5"/>
  <c r="U108" i="5"/>
  <c r="T108" i="5"/>
  <c r="AA107" i="5"/>
  <c r="Z107" i="5"/>
  <c r="Y107" i="5"/>
  <c r="X107" i="5"/>
  <c r="W107" i="5"/>
  <c r="V107" i="5"/>
  <c r="U107" i="5"/>
  <c r="T107" i="5"/>
  <c r="AA106" i="5"/>
  <c r="Z106" i="5"/>
  <c r="Y106" i="5"/>
  <c r="X106" i="5"/>
  <c r="W106" i="5"/>
  <c r="V106" i="5"/>
  <c r="U106" i="5"/>
  <c r="T106" i="5"/>
  <c r="AA105" i="5"/>
  <c r="Z105" i="5"/>
  <c r="Y105" i="5"/>
  <c r="X105" i="5"/>
  <c r="W105" i="5"/>
  <c r="V105" i="5"/>
  <c r="U105" i="5"/>
  <c r="T105" i="5"/>
  <c r="AA104" i="5"/>
  <c r="Z104" i="5"/>
  <c r="Y104" i="5"/>
  <c r="X104" i="5"/>
  <c r="W104" i="5"/>
  <c r="V104" i="5"/>
  <c r="U104" i="5"/>
  <c r="T104" i="5"/>
  <c r="AA103" i="5"/>
  <c r="Z103" i="5"/>
  <c r="Y103" i="5"/>
  <c r="X103" i="5"/>
  <c r="W103" i="5"/>
  <c r="V103" i="5"/>
  <c r="U103" i="5"/>
  <c r="T103" i="5"/>
  <c r="AA102" i="5"/>
  <c r="Z102" i="5"/>
  <c r="Y102" i="5"/>
  <c r="X102" i="5"/>
  <c r="W102" i="5"/>
  <c r="V102" i="5"/>
  <c r="U102" i="5"/>
  <c r="T102" i="5"/>
  <c r="AA101" i="5"/>
  <c r="Z101" i="5"/>
  <c r="Y101" i="5"/>
  <c r="X101" i="5"/>
  <c r="W101" i="5"/>
  <c r="V101" i="5"/>
  <c r="U101" i="5"/>
  <c r="T101" i="5"/>
  <c r="AA100" i="5"/>
  <c r="Z100" i="5"/>
  <c r="Y100" i="5"/>
  <c r="X100" i="5"/>
  <c r="W100" i="5"/>
  <c r="V100" i="5"/>
  <c r="U100" i="5"/>
  <c r="T100" i="5"/>
  <c r="AA99" i="5"/>
  <c r="Z99" i="5"/>
  <c r="Y99" i="5"/>
  <c r="X99" i="5"/>
  <c r="W99" i="5"/>
  <c r="V99" i="5"/>
  <c r="U99" i="5"/>
  <c r="T99" i="5"/>
  <c r="AA98" i="5"/>
  <c r="Z98" i="5"/>
  <c r="Y98" i="5"/>
  <c r="X98" i="5"/>
  <c r="W98" i="5"/>
  <c r="V98" i="5"/>
  <c r="U98" i="5"/>
  <c r="T98" i="5"/>
  <c r="AA97" i="5"/>
  <c r="Z97" i="5"/>
  <c r="Y97" i="5"/>
  <c r="X97" i="5"/>
  <c r="W97" i="5"/>
  <c r="V97" i="5"/>
  <c r="U97" i="5"/>
  <c r="T97" i="5"/>
  <c r="AA96" i="5"/>
  <c r="Z96" i="5"/>
  <c r="Y96" i="5"/>
  <c r="X96" i="5"/>
  <c r="W96" i="5"/>
  <c r="V96" i="5"/>
  <c r="U96" i="5"/>
  <c r="T96" i="5"/>
  <c r="AA95" i="5"/>
  <c r="Z95" i="5"/>
  <c r="Y95" i="5"/>
  <c r="X95" i="5"/>
  <c r="W95" i="5"/>
  <c r="V95" i="5"/>
  <c r="U95" i="5"/>
  <c r="T95" i="5"/>
  <c r="AA94" i="5"/>
  <c r="Z94" i="5"/>
  <c r="Y94" i="5"/>
  <c r="X94" i="5"/>
  <c r="W94" i="5"/>
  <c r="V94" i="5"/>
  <c r="U94" i="5"/>
  <c r="T94" i="5"/>
  <c r="AA93" i="5"/>
  <c r="Z93" i="5"/>
  <c r="Y93" i="5"/>
  <c r="X93" i="5"/>
  <c r="W93" i="5"/>
  <c r="V93" i="5"/>
  <c r="U93" i="5"/>
  <c r="T93" i="5"/>
  <c r="AA92" i="5"/>
  <c r="Z92" i="5"/>
  <c r="Y92" i="5"/>
  <c r="X92" i="5"/>
  <c r="W92" i="5"/>
  <c r="V92" i="5"/>
  <c r="U92" i="5"/>
  <c r="T92" i="5"/>
  <c r="AA91" i="5"/>
  <c r="Z91" i="5"/>
  <c r="Y91" i="5"/>
  <c r="X91" i="5"/>
  <c r="W91" i="5"/>
  <c r="V91" i="5"/>
  <c r="U91" i="5"/>
  <c r="T91" i="5"/>
  <c r="AA90" i="5"/>
  <c r="Z90" i="5"/>
  <c r="Y90" i="5"/>
  <c r="X90" i="5"/>
  <c r="W90" i="5"/>
  <c r="V90" i="5"/>
  <c r="U90" i="5"/>
  <c r="T90" i="5"/>
  <c r="AA89" i="5"/>
  <c r="Z89" i="5"/>
  <c r="Y89" i="5"/>
  <c r="X89" i="5"/>
  <c r="W89" i="5"/>
  <c r="V89" i="5"/>
  <c r="U89" i="5"/>
  <c r="T89" i="5"/>
  <c r="AA88" i="5"/>
  <c r="Z88" i="5"/>
  <c r="Y88" i="5"/>
  <c r="X88" i="5"/>
  <c r="W88" i="5"/>
  <c r="V88" i="5"/>
  <c r="U88" i="5"/>
  <c r="T88" i="5"/>
  <c r="AA87" i="5"/>
  <c r="Z87" i="5"/>
  <c r="Y87" i="5"/>
  <c r="X87" i="5"/>
  <c r="W87" i="5"/>
  <c r="V87" i="5"/>
  <c r="U87" i="5"/>
  <c r="T87" i="5"/>
  <c r="AA86" i="5"/>
  <c r="Z86" i="5"/>
  <c r="Y86" i="5"/>
  <c r="X86" i="5"/>
  <c r="W86" i="5"/>
  <c r="V86" i="5"/>
  <c r="U86" i="5"/>
  <c r="T86" i="5"/>
  <c r="AA85" i="5"/>
  <c r="Z85" i="5"/>
  <c r="Y85" i="5"/>
  <c r="X85" i="5"/>
  <c r="W85" i="5"/>
  <c r="V85" i="5"/>
  <c r="U85" i="5"/>
  <c r="T85" i="5"/>
  <c r="AA84" i="5"/>
  <c r="Z84" i="5"/>
  <c r="Y84" i="5"/>
  <c r="X84" i="5"/>
  <c r="W84" i="5"/>
  <c r="V84" i="5"/>
  <c r="U84" i="5"/>
  <c r="T84" i="5"/>
  <c r="AA83" i="5"/>
  <c r="Z83" i="5"/>
  <c r="Y83" i="5"/>
  <c r="X83" i="5"/>
  <c r="W83" i="5"/>
  <c r="V83" i="5"/>
  <c r="U83" i="5"/>
  <c r="T83" i="5"/>
  <c r="AA82" i="5"/>
  <c r="Z82" i="5"/>
  <c r="Y82" i="5"/>
  <c r="X82" i="5"/>
  <c r="W82" i="5"/>
  <c r="V82" i="5"/>
  <c r="U82" i="5"/>
  <c r="T82" i="5"/>
  <c r="AA81" i="5"/>
  <c r="Z81" i="5"/>
  <c r="Y81" i="5"/>
  <c r="X81" i="5"/>
  <c r="W81" i="5"/>
  <c r="V81" i="5"/>
  <c r="U81" i="5"/>
  <c r="T81" i="5"/>
  <c r="AA80" i="5"/>
  <c r="Z80" i="5"/>
  <c r="Y80" i="5"/>
  <c r="X80" i="5"/>
  <c r="W80" i="5"/>
  <c r="V80" i="5"/>
  <c r="U80" i="5"/>
  <c r="T80" i="5"/>
  <c r="AA79" i="5"/>
  <c r="Z79" i="5"/>
  <c r="Y79" i="5"/>
  <c r="X79" i="5"/>
  <c r="W79" i="5"/>
  <c r="V79" i="5"/>
  <c r="U79" i="5"/>
  <c r="T79" i="5"/>
  <c r="AA78" i="5"/>
  <c r="Z78" i="5"/>
  <c r="Y78" i="5"/>
  <c r="X78" i="5"/>
  <c r="W78" i="5"/>
  <c r="V78" i="5"/>
  <c r="U78" i="5"/>
  <c r="T78" i="5"/>
  <c r="AA77" i="5"/>
  <c r="Z77" i="5"/>
  <c r="Y77" i="5"/>
  <c r="X77" i="5"/>
  <c r="W77" i="5"/>
  <c r="V77" i="5"/>
  <c r="U77" i="5"/>
  <c r="T77" i="5"/>
  <c r="AA76" i="5"/>
  <c r="Z76" i="5"/>
  <c r="Y76" i="5"/>
  <c r="X76" i="5"/>
  <c r="W76" i="5"/>
  <c r="V76" i="5"/>
  <c r="U76" i="5"/>
  <c r="T76" i="5"/>
  <c r="AA75" i="5"/>
  <c r="Z75" i="5"/>
  <c r="Y75" i="5"/>
  <c r="X75" i="5"/>
  <c r="W75" i="5"/>
  <c r="V75" i="5"/>
  <c r="U75" i="5"/>
  <c r="T75" i="5"/>
  <c r="AA74" i="5"/>
  <c r="Z74" i="5"/>
  <c r="Y74" i="5"/>
  <c r="X74" i="5"/>
  <c r="W74" i="5"/>
  <c r="V74" i="5"/>
  <c r="U74" i="5"/>
  <c r="T74" i="5"/>
  <c r="AA73" i="5"/>
  <c r="Z73" i="5"/>
  <c r="Y73" i="5"/>
  <c r="X73" i="5"/>
  <c r="W73" i="5"/>
  <c r="V73" i="5"/>
  <c r="U73" i="5"/>
  <c r="T73" i="5"/>
  <c r="AA72" i="5"/>
  <c r="Z72" i="5"/>
  <c r="Y72" i="5"/>
  <c r="X72" i="5"/>
  <c r="W72" i="5"/>
  <c r="V72" i="5"/>
  <c r="U72" i="5"/>
  <c r="T72" i="5"/>
  <c r="AA71" i="5"/>
  <c r="Z71" i="5"/>
  <c r="Y71" i="5"/>
  <c r="X71" i="5"/>
  <c r="W71" i="5"/>
  <c r="V71" i="5"/>
  <c r="U71" i="5"/>
  <c r="T71" i="5"/>
  <c r="AA70" i="5"/>
  <c r="Z70" i="5"/>
  <c r="Y70" i="5"/>
  <c r="X70" i="5"/>
  <c r="W70" i="5"/>
  <c r="V70" i="5"/>
  <c r="U70" i="5"/>
  <c r="T70" i="5"/>
  <c r="AA69" i="5"/>
  <c r="Z69" i="5"/>
  <c r="Y69" i="5"/>
  <c r="X69" i="5"/>
  <c r="W69" i="5"/>
  <c r="V69" i="5"/>
  <c r="U69" i="5"/>
  <c r="T69" i="5"/>
  <c r="AA68" i="5"/>
  <c r="Z68" i="5"/>
  <c r="Y68" i="5"/>
  <c r="X68" i="5"/>
  <c r="W68" i="5"/>
  <c r="V68" i="5"/>
  <c r="U68" i="5"/>
  <c r="T68" i="5"/>
  <c r="AA67" i="5"/>
  <c r="Z67" i="5"/>
  <c r="Y67" i="5"/>
  <c r="X67" i="5"/>
  <c r="W67" i="5"/>
  <c r="V67" i="5"/>
  <c r="U67" i="5"/>
  <c r="T67" i="5"/>
  <c r="AA66" i="5"/>
  <c r="Z66" i="5"/>
  <c r="Y66" i="5"/>
  <c r="X66" i="5"/>
  <c r="W66" i="5"/>
  <c r="V66" i="5"/>
  <c r="U66" i="5"/>
  <c r="T66" i="5"/>
  <c r="AA65" i="5"/>
  <c r="Z65" i="5"/>
  <c r="Y65" i="5"/>
  <c r="X65" i="5"/>
  <c r="W65" i="5"/>
  <c r="V65" i="5"/>
  <c r="U65" i="5"/>
  <c r="T65" i="5"/>
  <c r="AA64" i="5"/>
  <c r="Z64" i="5"/>
  <c r="Y64" i="5"/>
  <c r="X64" i="5"/>
  <c r="W64" i="5"/>
  <c r="V64" i="5"/>
  <c r="U64" i="5"/>
  <c r="T64" i="5"/>
  <c r="AA63" i="5"/>
  <c r="Z63" i="5"/>
  <c r="Y63" i="5"/>
  <c r="X63" i="5"/>
  <c r="W63" i="5"/>
  <c r="V63" i="5"/>
  <c r="U63" i="5"/>
  <c r="T63" i="5"/>
  <c r="AA62" i="5"/>
  <c r="Z62" i="5"/>
  <c r="Y62" i="5"/>
  <c r="X62" i="5"/>
  <c r="W62" i="5"/>
  <c r="V62" i="5"/>
  <c r="U62" i="5"/>
  <c r="T62" i="5"/>
  <c r="AA61" i="5"/>
  <c r="Z61" i="5"/>
  <c r="Y61" i="5"/>
  <c r="X61" i="5"/>
  <c r="W61" i="5"/>
  <c r="V61" i="5"/>
  <c r="U61" i="5"/>
  <c r="T61" i="5"/>
  <c r="AA60" i="5"/>
  <c r="Z60" i="5"/>
  <c r="Y60" i="5"/>
  <c r="X60" i="5"/>
  <c r="W60" i="5"/>
  <c r="V60" i="5"/>
  <c r="U60" i="5"/>
  <c r="T60" i="5"/>
  <c r="AA59" i="5"/>
  <c r="Z59" i="5"/>
  <c r="Y59" i="5"/>
  <c r="X59" i="5"/>
  <c r="W59" i="5"/>
  <c r="V59" i="5"/>
  <c r="U59" i="5"/>
  <c r="T59" i="5"/>
  <c r="AA58" i="5"/>
  <c r="Z58" i="5"/>
  <c r="Y58" i="5"/>
  <c r="X58" i="5"/>
  <c r="W58" i="5"/>
  <c r="V58" i="5"/>
  <c r="U58" i="5"/>
  <c r="T58" i="5"/>
  <c r="AA57" i="5"/>
  <c r="Z57" i="5"/>
  <c r="Y57" i="5"/>
  <c r="X57" i="5"/>
  <c r="W57" i="5"/>
  <c r="V57" i="5"/>
  <c r="U57" i="5"/>
  <c r="T57" i="5"/>
  <c r="AA56" i="5"/>
  <c r="Z56" i="5"/>
  <c r="Y56" i="5"/>
  <c r="X56" i="5"/>
  <c r="W56" i="5"/>
  <c r="V56" i="5"/>
  <c r="U56" i="5"/>
  <c r="T56" i="5"/>
  <c r="AA55" i="5"/>
  <c r="Z55" i="5"/>
  <c r="Y55" i="5"/>
  <c r="X55" i="5"/>
  <c r="W55" i="5"/>
  <c r="V55" i="5"/>
  <c r="U55" i="5"/>
  <c r="T55" i="5"/>
  <c r="AA54" i="5"/>
  <c r="Z54" i="5"/>
  <c r="Y54" i="5"/>
  <c r="X54" i="5"/>
  <c r="W54" i="5"/>
  <c r="V54" i="5"/>
  <c r="U54" i="5"/>
  <c r="T54" i="5"/>
  <c r="AA53" i="5"/>
  <c r="Z53" i="5"/>
  <c r="Y53" i="5"/>
  <c r="X53" i="5"/>
  <c r="W53" i="5"/>
  <c r="V53" i="5"/>
  <c r="U53" i="5"/>
  <c r="T53" i="5"/>
  <c r="AA52" i="5"/>
  <c r="Z52" i="5"/>
  <c r="Y52" i="5"/>
  <c r="X52" i="5"/>
  <c r="W52" i="5"/>
  <c r="V52" i="5"/>
  <c r="U52" i="5"/>
  <c r="T52" i="5"/>
  <c r="AA51" i="5"/>
  <c r="Z51" i="5"/>
  <c r="Y51" i="5"/>
  <c r="X51" i="5"/>
  <c r="W51" i="5"/>
  <c r="V51" i="5"/>
  <c r="U51" i="5"/>
  <c r="T51" i="5"/>
  <c r="AA50" i="5"/>
  <c r="Z50" i="5"/>
  <c r="Y50" i="5"/>
  <c r="X50" i="5"/>
  <c r="W50" i="5"/>
  <c r="V50" i="5"/>
  <c r="U50" i="5"/>
  <c r="T50" i="5"/>
  <c r="AA49" i="5"/>
  <c r="Z49" i="5"/>
  <c r="Y49" i="5"/>
  <c r="X49" i="5"/>
  <c r="W49" i="5"/>
  <c r="V49" i="5"/>
  <c r="U49" i="5"/>
  <c r="T49" i="5"/>
  <c r="AA48" i="5"/>
  <c r="Z48" i="5"/>
  <c r="Y48" i="5"/>
  <c r="X48" i="5"/>
  <c r="W48" i="5"/>
  <c r="V48" i="5"/>
  <c r="U48" i="5"/>
  <c r="T48" i="5"/>
  <c r="AA47" i="5"/>
  <c r="Z47" i="5"/>
  <c r="Y47" i="5"/>
  <c r="X47" i="5"/>
  <c r="W47" i="5"/>
  <c r="V47" i="5"/>
  <c r="U47" i="5"/>
  <c r="T47" i="5"/>
  <c r="AA46" i="5"/>
  <c r="Z46" i="5"/>
  <c r="Y46" i="5"/>
  <c r="X46" i="5"/>
  <c r="W46" i="5"/>
  <c r="V46" i="5"/>
  <c r="U46" i="5"/>
  <c r="T46" i="5"/>
  <c r="AA45" i="5"/>
  <c r="Z45" i="5"/>
  <c r="Y45" i="5"/>
  <c r="X45" i="5"/>
  <c r="W45" i="5"/>
  <c r="V45" i="5"/>
  <c r="U45" i="5"/>
  <c r="T45" i="5"/>
  <c r="AA44" i="5"/>
  <c r="Z44" i="5"/>
  <c r="Y44" i="5"/>
  <c r="X44" i="5"/>
  <c r="W44" i="5"/>
  <c r="V44" i="5"/>
  <c r="U44" i="5"/>
  <c r="T44" i="5"/>
  <c r="AA43" i="5"/>
  <c r="Z43" i="5"/>
  <c r="Y43" i="5"/>
  <c r="X43" i="5"/>
  <c r="W43" i="5"/>
  <c r="V43" i="5"/>
  <c r="U43" i="5"/>
  <c r="T43" i="5"/>
  <c r="AA42" i="5"/>
  <c r="Z42" i="5"/>
  <c r="Y42" i="5"/>
  <c r="X42" i="5"/>
  <c r="W42" i="5"/>
  <c r="V42" i="5"/>
  <c r="U42" i="5"/>
  <c r="T42" i="5"/>
  <c r="AA41" i="5"/>
  <c r="Z41" i="5"/>
  <c r="Y41" i="5"/>
  <c r="X41" i="5"/>
  <c r="W41" i="5"/>
  <c r="V41" i="5"/>
  <c r="U41" i="5"/>
  <c r="T41" i="5"/>
  <c r="AA40" i="5"/>
  <c r="Z40" i="5"/>
  <c r="Y40" i="5"/>
  <c r="X40" i="5"/>
  <c r="W40" i="5"/>
  <c r="V40" i="5"/>
  <c r="U40" i="5"/>
  <c r="T40" i="5"/>
  <c r="AA39" i="5"/>
  <c r="Z39" i="5"/>
  <c r="Y39" i="5"/>
  <c r="X39" i="5"/>
  <c r="W39" i="5"/>
  <c r="V39" i="5"/>
  <c r="U39" i="5"/>
  <c r="T39" i="5"/>
  <c r="AA38" i="5"/>
  <c r="Z38" i="5"/>
  <c r="Y38" i="5"/>
  <c r="X38" i="5"/>
  <c r="W38" i="5"/>
  <c r="V38" i="5"/>
  <c r="U38" i="5"/>
  <c r="T38" i="5"/>
  <c r="AA37" i="5"/>
  <c r="Z37" i="5"/>
  <c r="Y37" i="5"/>
  <c r="X37" i="5"/>
  <c r="W37" i="5"/>
  <c r="V37" i="5"/>
  <c r="U37" i="5"/>
  <c r="T37" i="5"/>
  <c r="AA36" i="5"/>
  <c r="Z36" i="5"/>
  <c r="Y36" i="5"/>
  <c r="X36" i="5"/>
  <c r="W36" i="5"/>
  <c r="V36" i="5"/>
  <c r="U36" i="5"/>
  <c r="T36" i="5"/>
  <c r="AA35" i="5"/>
  <c r="Z35" i="5"/>
  <c r="Y35" i="5"/>
  <c r="X35" i="5"/>
  <c r="W35" i="5"/>
  <c r="V35" i="5"/>
  <c r="U35" i="5"/>
  <c r="T35" i="5"/>
  <c r="AA34" i="5"/>
  <c r="Z34" i="5"/>
  <c r="Y34" i="5"/>
  <c r="X34" i="5"/>
  <c r="W34" i="5"/>
  <c r="V34" i="5"/>
  <c r="U34" i="5"/>
  <c r="T34" i="5"/>
  <c r="AA33" i="5"/>
  <c r="Z33" i="5"/>
  <c r="Y33" i="5"/>
  <c r="X33" i="5"/>
  <c r="W33" i="5"/>
  <c r="V33" i="5"/>
  <c r="U33" i="5"/>
  <c r="T33" i="5"/>
  <c r="AA32" i="5"/>
  <c r="Z32" i="5"/>
  <c r="Y32" i="5"/>
  <c r="X32" i="5"/>
  <c r="W32" i="5"/>
  <c r="V32" i="5"/>
  <c r="U32" i="5"/>
  <c r="T32" i="5"/>
  <c r="AA31" i="5"/>
  <c r="Z31" i="5"/>
  <c r="Y31" i="5"/>
  <c r="X31" i="5"/>
  <c r="W31" i="5"/>
  <c r="V31" i="5"/>
  <c r="U31" i="5"/>
  <c r="T31" i="5"/>
  <c r="AA30" i="5"/>
  <c r="Z30" i="5"/>
  <c r="Y30" i="5"/>
  <c r="X30" i="5"/>
  <c r="W30" i="5"/>
  <c r="V30" i="5"/>
  <c r="U30" i="5"/>
  <c r="T30" i="5"/>
  <c r="AA29" i="5"/>
  <c r="Z29" i="5"/>
  <c r="Y29" i="5"/>
  <c r="X29" i="5"/>
  <c r="W29" i="5"/>
  <c r="V29" i="5"/>
  <c r="U29" i="5"/>
  <c r="T29" i="5"/>
  <c r="AA28" i="5"/>
  <c r="Z28" i="5"/>
  <c r="Y28" i="5"/>
  <c r="X28" i="5"/>
  <c r="W28" i="5"/>
  <c r="V28" i="5"/>
  <c r="U28" i="5"/>
  <c r="T28" i="5"/>
  <c r="AA27" i="5"/>
  <c r="Z27" i="5"/>
  <c r="Y27" i="5"/>
  <c r="X27" i="5"/>
  <c r="W27" i="5"/>
  <c r="V27" i="5"/>
  <c r="U27" i="5"/>
  <c r="T27" i="5"/>
  <c r="AA26" i="5"/>
  <c r="Z26" i="5"/>
  <c r="Y26" i="5"/>
  <c r="X26" i="5"/>
  <c r="W26" i="5"/>
  <c r="V26" i="5"/>
  <c r="U26" i="5"/>
  <c r="T26" i="5"/>
  <c r="AA25" i="5"/>
  <c r="Z25" i="5"/>
  <c r="Y25" i="5"/>
  <c r="X25" i="5"/>
  <c r="W25" i="5"/>
  <c r="V25" i="5"/>
  <c r="U25" i="5"/>
  <c r="T25" i="5"/>
  <c r="AA24" i="5"/>
  <c r="Z24" i="5"/>
  <c r="Y24" i="5"/>
  <c r="X24" i="5"/>
  <c r="W24" i="5"/>
  <c r="V24" i="5"/>
  <c r="U24" i="5"/>
  <c r="T24" i="5"/>
  <c r="AA23" i="5"/>
  <c r="Z23" i="5"/>
  <c r="Y23" i="5"/>
  <c r="X23" i="5"/>
  <c r="W23" i="5"/>
  <c r="V23" i="5"/>
  <c r="U23" i="5"/>
  <c r="T23" i="5"/>
  <c r="AA22" i="5"/>
  <c r="Z22" i="5"/>
  <c r="Y22" i="5"/>
  <c r="X22" i="5"/>
  <c r="W22" i="5"/>
  <c r="V22" i="5"/>
  <c r="U22" i="5"/>
  <c r="T22" i="5"/>
  <c r="AA21" i="5"/>
  <c r="Z21" i="5"/>
  <c r="Y21" i="5"/>
  <c r="X21" i="5"/>
  <c r="W21" i="5"/>
  <c r="V21" i="5"/>
  <c r="U21" i="5"/>
  <c r="T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AA18" i="5"/>
  <c r="Z18" i="5"/>
  <c r="Y18" i="5"/>
  <c r="X18" i="5"/>
  <c r="W18" i="5"/>
  <c r="V18" i="5"/>
  <c r="U18" i="5"/>
  <c r="T18" i="5"/>
  <c r="AA17" i="5"/>
  <c r="Z17" i="5"/>
  <c r="Y17" i="5"/>
  <c r="X17" i="5"/>
  <c r="W17" i="5"/>
  <c r="V17" i="5"/>
  <c r="U17" i="5"/>
  <c r="T17" i="5"/>
  <c r="AA16" i="5"/>
  <c r="Z16" i="5"/>
  <c r="Y16" i="5"/>
  <c r="X16" i="5"/>
  <c r="W16" i="5"/>
  <c r="V16" i="5"/>
  <c r="U16" i="5"/>
  <c r="T16" i="5"/>
  <c r="AA15" i="5"/>
  <c r="Z15" i="5"/>
  <c r="Y15" i="5"/>
  <c r="X15" i="5"/>
  <c r="W15" i="5"/>
  <c r="V15" i="5"/>
  <c r="U15" i="5"/>
  <c r="T15" i="5"/>
  <c r="AA14" i="5"/>
  <c r="Z14" i="5"/>
  <c r="Y14" i="5"/>
  <c r="X14" i="5"/>
  <c r="W14" i="5"/>
  <c r="V14" i="5"/>
  <c r="U14" i="5"/>
  <c r="T14" i="5"/>
  <c r="AA13" i="5"/>
  <c r="Z13" i="5"/>
  <c r="Y13" i="5"/>
  <c r="X13" i="5"/>
  <c r="W13" i="5"/>
  <c r="V13" i="5"/>
  <c r="U13" i="5"/>
  <c r="T13" i="5"/>
  <c r="AA12" i="5"/>
  <c r="Z12" i="5"/>
  <c r="Y12" i="5"/>
  <c r="X12" i="5"/>
  <c r="W12" i="5"/>
  <c r="V12" i="5"/>
  <c r="U12" i="5"/>
  <c r="T12" i="5"/>
  <c r="AA11" i="5"/>
  <c r="Z11" i="5"/>
  <c r="Y11" i="5"/>
  <c r="X11" i="5"/>
  <c r="W11" i="5"/>
  <c r="V11" i="5"/>
  <c r="U11" i="5"/>
  <c r="T11" i="5"/>
  <c r="AA10" i="5"/>
  <c r="Z10" i="5"/>
  <c r="Y10" i="5"/>
  <c r="X10" i="5"/>
  <c r="W10" i="5"/>
  <c r="V10" i="5"/>
  <c r="U10" i="5"/>
  <c r="T10" i="5"/>
  <c r="AA9" i="5"/>
  <c r="Z9" i="5"/>
  <c r="Y9" i="5"/>
  <c r="X9" i="5"/>
  <c r="W9" i="5"/>
  <c r="V9" i="5"/>
  <c r="U9" i="5"/>
  <c r="T9" i="5"/>
  <c r="AA8" i="5"/>
  <c r="Z8" i="5"/>
  <c r="Y8" i="5"/>
  <c r="X8" i="5"/>
  <c r="W8" i="5"/>
  <c r="V8" i="5"/>
  <c r="U8" i="5"/>
  <c r="T8" i="5"/>
  <c r="AA7" i="5"/>
  <c r="Z7" i="5"/>
  <c r="Z6" i="5" s="1"/>
  <c r="Y7" i="5"/>
  <c r="X7" i="5"/>
  <c r="W6" i="5"/>
  <c r="V6" i="5"/>
  <c r="N6" i="5"/>
  <c r="H6" i="5"/>
  <c r="G6" i="5"/>
  <c r="F6" i="5"/>
  <c r="E6" i="5"/>
  <c r="D6" i="5"/>
  <c r="U6" i="5" l="1"/>
  <c r="Y6" i="5"/>
  <c r="X6" i="5"/>
  <c r="T6" i="5"/>
  <c r="AA6" i="5"/>
  <c r="BR108" i="4"/>
  <c r="BZ7" i="1" l="1"/>
  <c r="I20" i="4" l="1"/>
  <c r="J20" i="4" s="1"/>
  <c r="O20" i="4"/>
  <c r="P20" i="4" s="1"/>
  <c r="U20" i="4"/>
  <c r="V20" i="4" s="1"/>
  <c r="AA20" i="4"/>
  <c r="AB20" i="4" s="1"/>
  <c r="AG20" i="4"/>
  <c r="AH20" i="4"/>
  <c r="AL20" i="4"/>
  <c r="AM20" i="4"/>
  <c r="AN20" i="4"/>
  <c r="AP20" i="4" s="1"/>
  <c r="AQ20" i="4"/>
  <c r="AR20" i="4" s="1"/>
  <c r="AT20" i="4"/>
  <c r="AV20" i="4" s="1"/>
  <c r="BF20" i="4"/>
  <c r="BI20" i="4"/>
  <c r="BR20" i="4"/>
  <c r="BS20" i="4" s="1"/>
  <c r="BU20" i="4"/>
  <c r="BV20" i="4" s="1"/>
  <c r="BX20" i="4"/>
  <c r="BY20" i="4" s="1"/>
  <c r="CA20" i="4"/>
  <c r="CB20" i="4" s="1"/>
  <c r="BG20" i="4" l="1"/>
  <c r="BH20" i="4"/>
  <c r="BJ20" i="4"/>
  <c r="BK20" i="4"/>
  <c r="K20" i="4"/>
  <c r="AU20" i="4"/>
  <c r="BZ20" i="4"/>
  <c r="BW20" i="4"/>
  <c r="AS20" i="4"/>
  <c r="BT20" i="4"/>
  <c r="CC20" i="4"/>
  <c r="AO20" i="4"/>
  <c r="AC20" i="4"/>
  <c r="W20" i="4"/>
  <c r="Q20" i="4"/>
  <c r="AL102" i="4"/>
  <c r="CA124" i="4" l="1"/>
  <c r="CB124" i="4" s="1"/>
  <c r="CA6" i="4"/>
  <c r="CB6" i="4" s="1"/>
  <c r="CA7" i="4"/>
  <c r="CB7" i="4" s="1"/>
  <c r="CA8" i="4"/>
  <c r="CB8" i="4" s="1"/>
  <c r="CA9" i="4"/>
  <c r="CB9" i="4" s="1"/>
  <c r="CA10" i="4"/>
  <c r="CB10" i="4" s="1"/>
  <c r="CA11" i="4"/>
  <c r="CB11" i="4" s="1"/>
  <c r="CA12" i="4"/>
  <c r="CB12" i="4" s="1"/>
  <c r="CA13" i="4"/>
  <c r="CB13" i="4" s="1"/>
  <c r="CA14" i="4"/>
  <c r="CB14" i="4" s="1"/>
  <c r="CA15" i="4"/>
  <c r="CB15" i="4"/>
  <c r="CA16" i="4"/>
  <c r="CB16" i="4" s="1"/>
  <c r="CA17" i="4"/>
  <c r="CB17" i="4" s="1"/>
  <c r="CA18" i="4"/>
  <c r="CB18" i="4" s="1"/>
  <c r="CA19" i="4"/>
  <c r="CB19" i="4" s="1"/>
  <c r="CA21" i="4"/>
  <c r="CB21" i="4" s="1"/>
  <c r="CA22" i="4"/>
  <c r="CB22" i="4" s="1"/>
  <c r="CA23" i="4"/>
  <c r="CB23" i="4" s="1"/>
  <c r="CA24" i="4"/>
  <c r="CB24" i="4" s="1"/>
  <c r="CA25" i="4"/>
  <c r="CB25" i="4" s="1"/>
  <c r="CA26" i="4"/>
  <c r="CB26" i="4" s="1"/>
  <c r="CA27" i="4"/>
  <c r="CB27" i="4" s="1"/>
  <c r="CA28" i="4"/>
  <c r="CB28" i="4" s="1"/>
  <c r="CA29" i="4"/>
  <c r="CB29" i="4" s="1"/>
  <c r="CA30" i="4"/>
  <c r="CB30" i="4" s="1"/>
  <c r="CA31" i="4"/>
  <c r="CB31" i="4" s="1"/>
  <c r="CA32" i="4"/>
  <c r="CB32" i="4" s="1"/>
  <c r="CA33" i="4"/>
  <c r="CB33" i="4" s="1"/>
  <c r="CA34" i="4"/>
  <c r="CB34" i="4" s="1"/>
  <c r="CA35" i="4"/>
  <c r="CB35" i="4" s="1"/>
  <c r="CA36" i="4"/>
  <c r="CB36" i="4" s="1"/>
  <c r="CA37" i="4"/>
  <c r="CB37" i="4" s="1"/>
  <c r="CA38" i="4"/>
  <c r="CB38" i="4" s="1"/>
  <c r="CA39" i="4"/>
  <c r="CB39" i="4" s="1"/>
  <c r="CA40" i="4"/>
  <c r="CB40" i="4" s="1"/>
  <c r="CA41" i="4"/>
  <c r="CB41" i="4" s="1"/>
  <c r="CA42" i="4"/>
  <c r="CB42" i="4" s="1"/>
  <c r="CA43" i="4"/>
  <c r="CB43" i="4" s="1"/>
  <c r="CA44" i="4"/>
  <c r="CB44" i="4" s="1"/>
  <c r="CA45" i="4"/>
  <c r="CB45" i="4" s="1"/>
  <c r="CA46" i="4"/>
  <c r="CB46" i="4" s="1"/>
  <c r="CA47" i="4"/>
  <c r="CB47" i="4" s="1"/>
  <c r="CA48" i="4"/>
  <c r="CB48" i="4" s="1"/>
  <c r="CA49" i="4"/>
  <c r="CB49" i="4" s="1"/>
  <c r="CA50" i="4"/>
  <c r="CB50" i="4" s="1"/>
  <c r="CA51" i="4"/>
  <c r="CB51" i="4" s="1"/>
  <c r="CA52" i="4"/>
  <c r="CB52" i="4" s="1"/>
  <c r="CA53" i="4"/>
  <c r="CB53" i="4" s="1"/>
  <c r="CA54" i="4"/>
  <c r="CB54" i="4" s="1"/>
  <c r="CA55" i="4"/>
  <c r="CB55" i="4" s="1"/>
  <c r="CA56" i="4"/>
  <c r="CB56" i="4" s="1"/>
  <c r="CA57" i="4"/>
  <c r="CB57" i="4" s="1"/>
  <c r="CA58" i="4"/>
  <c r="CB58" i="4" s="1"/>
  <c r="CA59" i="4"/>
  <c r="CB59" i="4" s="1"/>
  <c r="CA60" i="4"/>
  <c r="CB60" i="4" s="1"/>
  <c r="CA61" i="4"/>
  <c r="CB61" i="4" s="1"/>
  <c r="CA62" i="4"/>
  <c r="CB62" i="4" s="1"/>
  <c r="CA63" i="4"/>
  <c r="CB63" i="4" s="1"/>
  <c r="CA64" i="4"/>
  <c r="CB64" i="4" s="1"/>
  <c r="CA65" i="4"/>
  <c r="CB65" i="4" s="1"/>
  <c r="CA66" i="4"/>
  <c r="CB66" i="4" s="1"/>
  <c r="CA67" i="4"/>
  <c r="CB67" i="4" s="1"/>
  <c r="CA68" i="4"/>
  <c r="CB68" i="4" s="1"/>
  <c r="CA69" i="4"/>
  <c r="CB69" i="4" s="1"/>
  <c r="CA70" i="4"/>
  <c r="CB70" i="4" s="1"/>
  <c r="CA71" i="4"/>
  <c r="CB71" i="4" s="1"/>
  <c r="CA72" i="4"/>
  <c r="CB72" i="4" s="1"/>
  <c r="CA73" i="4"/>
  <c r="CB73" i="4" s="1"/>
  <c r="CA74" i="4"/>
  <c r="CB74" i="4" s="1"/>
  <c r="CA75" i="4"/>
  <c r="CB75" i="4" s="1"/>
  <c r="CA76" i="4"/>
  <c r="CB76" i="4" s="1"/>
  <c r="CA77" i="4"/>
  <c r="CB77" i="4" s="1"/>
  <c r="CA78" i="4"/>
  <c r="CA79" i="4"/>
  <c r="CB79" i="4" s="1"/>
  <c r="CA80" i="4"/>
  <c r="CB80" i="4" s="1"/>
  <c r="CA81" i="4"/>
  <c r="CB81" i="4" s="1"/>
  <c r="CA82" i="4"/>
  <c r="CB82" i="4" s="1"/>
  <c r="CA83" i="4"/>
  <c r="CB83" i="4" s="1"/>
  <c r="CA84" i="4"/>
  <c r="CB84" i="4" s="1"/>
  <c r="CA85" i="4"/>
  <c r="CB85" i="4" s="1"/>
  <c r="CA86" i="4"/>
  <c r="CB86" i="4" s="1"/>
  <c r="CA87" i="4"/>
  <c r="CB87" i="4" s="1"/>
  <c r="CA88" i="4"/>
  <c r="CB88" i="4" s="1"/>
  <c r="CA89" i="4"/>
  <c r="CB89" i="4" s="1"/>
  <c r="CA90" i="4"/>
  <c r="CB90" i="4" s="1"/>
  <c r="CA91" i="4"/>
  <c r="CB91" i="4" s="1"/>
  <c r="CA92" i="4"/>
  <c r="CB92" i="4" s="1"/>
  <c r="CA93" i="4"/>
  <c r="CB93" i="4" s="1"/>
  <c r="CA94" i="4"/>
  <c r="CB94" i="4" s="1"/>
  <c r="CA95" i="4"/>
  <c r="CB95" i="4" s="1"/>
  <c r="CA96" i="4"/>
  <c r="CB96" i="4" s="1"/>
  <c r="CA97" i="4"/>
  <c r="CB97" i="4" s="1"/>
  <c r="CA98" i="4"/>
  <c r="CB98" i="4" s="1"/>
  <c r="CA99" i="4"/>
  <c r="CB99" i="4" s="1"/>
  <c r="CA100" i="4"/>
  <c r="CB100" i="4" s="1"/>
  <c r="CA101" i="4"/>
  <c r="CB101" i="4" s="1"/>
  <c r="CA102" i="4"/>
  <c r="CB102" i="4" s="1"/>
  <c r="CA103" i="4"/>
  <c r="CB103" i="4" s="1"/>
  <c r="CA104" i="4"/>
  <c r="CB104" i="4" s="1"/>
  <c r="CA105" i="4"/>
  <c r="CB105" i="4" s="1"/>
  <c r="CA106" i="4"/>
  <c r="CB106" i="4" s="1"/>
  <c r="CA107" i="4"/>
  <c r="CB107" i="4" s="1"/>
  <c r="CA108" i="4"/>
  <c r="CB108" i="4" s="1"/>
  <c r="CA109" i="4"/>
  <c r="CB109" i="4" s="1"/>
  <c r="CA110" i="4"/>
  <c r="CB110" i="4" s="1"/>
  <c r="CA111" i="4"/>
  <c r="CB111" i="4" s="1"/>
  <c r="CA112" i="4"/>
  <c r="CB112" i="4" s="1"/>
  <c r="CA113" i="4"/>
  <c r="CB113" i="4" s="1"/>
  <c r="CA114" i="4"/>
  <c r="CB114" i="4" s="1"/>
  <c r="CA115" i="4"/>
  <c r="CB115" i="4" s="1"/>
  <c r="CA116" i="4"/>
  <c r="CB116" i="4" s="1"/>
  <c r="CA117" i="4"/>
  <c r="CB117" i="4" s="1"/>
  <c r="CA118" i="4"/>
  <c r="CB118" i="4" s="1"/>
  <c r="CA119" i="4"/>
  <c r="CB119" i="4" s="1"/>
  <c r="CA120" i="4"/>
  <c r="CB120" i="4" s="1"/>
  <c r="CA121" i="4"/>
  <c r="CB121" i="4" s="1"/>
  <c r="CA122" i="4"/>
  <c r="CB122" i="4" s="1"/>
  <c r="CA123" i="4"/>
  <c r="CB123" i="4" s="1"/>
  <c r="CA5" i="4"/>
  <c r="CB5" i="4" s="1"/>
  <c r="CA4" i="4"/>
  <c r="BZ68" i="1"/>
  <c r="CA68" i="1" s="1"/>
  <c r="BZ27" i="1"/>
  <c r="CA27" i="1" s="1"/>
  <c r="BZ28" i="1"/>
  <c r="CA28" i="1" s="1"/>
  <c r="BZ29" i="1"/>
  <c r="CA29" i="1" s="1"/>
  <c r="BZ30" i="1"/>
  <c r="CA30" i="1" s="1"/>
  <c r="BZ31" i="1"/>
  <c r="CA31" i="1" s="1"/>
  <c r="BZ32" i="1"/>
  <c r="CA32" i="1" s="1"/>
  <c r="BZ33" i="1"/>
  <c r="CA33" i="1" s="1"/>
  <c r="BZ34" i="1"/>
  <c r="CA34" i="1" s="1"/>
  <c r="BZ35" i="1"/>
  <c r="CA35" i="1" s="1"/>
  <c r="BZ36" i="1"/>
  <c r="CA36" i="1" s="1"/>
  <c r="BZ37" i="1"/>
  <c r="CA37" i="1" s="1"/>
  <c r="BZ38" i="1"/>
  <c r="CA38" i="1" s="1"/>
  <c r="BZ39" i="1"/>
  <c r="CA39" i="1" s="1"/>
  <c r="BZ40" i="1"/>
  <c r="CA40" i="1" s="1"/>
  <c r="BZ41" i="1"/>
  <c r="CA41" i="1" s="1"/>
  <c r="BZ42" i="1"/>
  <c r="CA42" i="1" s="1"/>
  <c r="BZ43" i="1"/>
  <c r="CA43" i="1" s="1"/>
  <c r="BZ44" i="1"/>
  <c r="CA44" i="1" s="1"/>
  <c r="BZ45" i="1"/>
  <c r="CA45" i="1" s="1"/>
  <c r="BZ46" i="1"/>
  <c r="CA46" i="1" s="1"/>
  <c r="BZ47" i="1"/>
  <c r="CA47" i="1" s="1"/>
  <c r="BZ48" i="1"/>
  <c r="CA48" i="1" s="1"/>
  <c r="BZ49" i="1"/>
  <c r="CA49" i="1" s="1"/>
  <c r="BZ50" i="1"/>
  <c r="CA50" i="1" s="1"/>
  <c r="BZ51" i="1"/>
  <c r="CA51" i="1" s="1"/>
  <c r="BZ52" i="1"/>
  <c r="CA52" i="1" s="1"/>
  <c r="BZ53" i="1"/>
  <c r="CA53" i="1" s="1"/>
  <c r="BZ54" i="1"/>
  <c r="CA54" i="1" s="1"/>
  <c r="BZ55" i="1"/>
  <c r="CA55" i="1" s="1"/>
  <c r="BZ56" i="1"/>
  <c r="CA56" i="1" s="1"/>
  <c r="BZ57" i="1"/>
  <c r="CA57" i="1" s="1"/>
  <c r="BZ58" i="1"/>
  <c r="CA58" i="1" s="1"/>
  <c r="BZ59" i="1"/>
  <c r="CA59" i="1" s="1"/>
  <c r="BZ60" i="1"/>
  <c r="CA60" i="1" s="1"/>
  <c r="BZ61" i="1"/>
  <c r="CA61" i="1" s="1"/>
  <c r="BZ62" i="1"/>
  <c r="CA62" i="1" s="1"/>
  <c r="BZ63" i="1"/>
  <c r="CA63" i="1" s="1"/>
  <c r="BZ64" i="1"/>
  <c r="CA64" i="1" s="1"/>
  <c r="BZ65" i="1"/>
  <c r="CA65" i="1" s="1"/>
  <c r="BZ66" i="1"/>
  <c r="CA66" i="1" s="1"/>
  <c r="BZ67" i="1"/>
  <c r="CA67" i="1" s="1"/>
  <c r="BZ26" i="1"/>
  <c r="CA26" i="1" s="1"/>
  <c r="BZ25" i="1"/>
  <c r="CA25" i="1" s="1"/>
  <c r="CB78" i="4" l="1"/>
  <c r="CB4" i="4"/>
  <c r="BZ9" i="1" l="1"/>
  <c r="CA9" i="1" s="1"/>
  <c r="BZ10" i="1"/>
  <c r="CA10" i="1" s="1"/>
  <c r="BZ11" i="1"/>
  <c r="CA11" i="1" s="1"/>
  <c r="BZ12" i="1"/>
  <c r="CA12" i="1" s="1"/>
  <c r="BZ13" i="1"/>
  <c r="CA13" i="1" s="1"/>
  <c r="BZ14" i="1"/>
  <c r="CA14" i="1" s="1"/>
  <c r="BZ15" i="1"/>
  <c r="CA15" i="1" s="1"/>
  <c r="BZ16" i="1"/>
  <c r="CA16" i="1" s="1"/>
  <c r="BZ17" i="1"/>
  <c r="CA17" i="1" s="1"/>
  <c r="BZ18" i="1"/>
  <c r="CA18" i="1" s="1"/>
  <c r="BZ19" i="1"/>
  <c r="CA19" i="1" s="1"/>
  <c r="BZ20" i="1"/>
  <c r="CA20" i="1" s="1"/>
  <c r="BZ21" i="1"/>
  <c r="CA21" i="1" s="1"/>
  <c r="BZ22" i="1"/>
  <c r="CA22" i="1" s="1"/>
  <c r="BZ23" i="1"/>
  <c r="CA23" i="1" s="1"/>
  <c r="BZ24" i="1"/>
  <c r="CA24" i="1" s="1"/>
  <c r="BZ8" i="1"/>
  <c r="CA8" i="1" s="1"/>
  <c r="CA7" i="1"/>
  <c r="BR4" i="4" l="1"/>
  <c r="U4" i="4"/>
  <c r="T7" i="1"/>
  <c r="U7" i="1" s="1"/>
  <c r="V7" i="1" l="1"/>
  <c r="O4" i="4"/>
  <c r="Q4" i="4" s="1"/>
  <c r="CC6" i="4"/>
  <c r="CC8" i="4"/>
  <c r="CC9" i="4"/>
  <c r="CC10" i="4"/>
  <c r="CC12" i="4"/>
  <c r="CC13" i="4"/>
  <c r="CC14" i="4"/>
  <c r="CC16" i="4"/>
  <c r="CC17" i="4"/>
  <c r="CC18" i="4"/>
  <c r="CC21" i="4"/>
  <c r="CC22" i="4"/>
  <c r="CC24" i="4"/>
  <c r="CC25" i="4"/>
  <c r="CC26" i="4"/>
  <c r="CC28" i="4"/>
  <c r="CC29" i="4"/>
  <c r="CC30" i="4"/>
  <c r="CC32" i="4"/>
  <c r="CC33" i="4"/>
  <c r="CC34" i="4"/>
  <c r="CC36" i="4"/>
  <c r="CC37" i="4"/>
  <c r="CC38" i="4"/>
  <c r="CC40" i="4"/>
  <c r="CC41" i="4"/>
  <c r="CC42" i="4"/>
  <c r="CC44" i="4"/>
  <c r="CC45" i="4"/>
  <c r="CC46" i="4"/>
  <c r="CC48" i="4"/>
  <c r="CC49" i="4"/>
  <c r="CC50" i="4"/>
  <c r="CC52" i="4"/>
  <c r="CC53" i="4"/>
  <c r="CC54" i="4"/>
  <c r="CC56" i="4"/>
  <c r="CC57" i="4"/>
  <c r="CC58" i="4"/>
  <c r="CC60" i="4"/>
  <c r="CC61" i="4"/>
  <c r="CC62" i="4"/>
  <c r="CC64" i="4"/>
  <c r="CC65" i="4"/>
  <c r="CC66" i="4"/>
  <c r="CC68" i="4"/>
  <c r="CC69" i="4"/>
  <c r="CC70" i="4"/>
  <c r="CC72" i="4"/>
  <c r="CC73" i="4"/>
  <c r="CC74" i="4"/>
  <c r="CC76" i="4"/>
  <c r="CC77" i="4"/>
  <c r="CC78" i="4"/>
  <c r="CC80" i="4"/>
  <c r="CC81" i="4"/>
  <c r="CC82" i="4"/>
  <c r="CC84" i="4"/>
  <c r="CC85" i="4"/>
  <c r="CC86" i="4"/>
  <c r="CC88" i="4"/>
  <c r="CC89" i="4"/>
  <c r="CC90" i="4"/>
  <c r="CC92" i="4"/>
  <c r="CC93" i="4"/>
  <c r="CC94" i="4"/>
  <c r="CC96" i="4"/>
  <c r="CC97" i="4"/>
  <c r="CC98" i="4"/>
  <c r="CC100" i="4"/>
  <c r="CC101" i="4"/>
  <c r="CC102" i="4"/>
  <c r="CC104" i="4"/>
  <c r="CC105" i="4"/>
  <c r="CC106" i="4"/>
  <c r="CC108" i="4"/>
  <c r="CC109" i="4"/>
  <c r="CC110" i="4"/>
  <c r="CC112" i="4"/>
  <c r="CC113" i="4"/>
  <c r="CC114" i="4"/>
  <c r="CC116" i="4"/>
  <c r="CC117" i="4"/>
  <c r="CC118" i="4"/>
  <c r="CC120" i="4"/>
  <c r="CC121" i="4"/>
  <c r="CC122" i="4"/>
  <c r="CC124" i="4"/>
  <c r="CC5" i="4"/>
  <c r="CC4" i="4"/>
  <c r="BF6" i="4"/>
  <c r="BI6" i="4"/>
  <c r="BK6" i="4" s="1"/>
  <c r="BF7" i="4"/>
  <c r="BI7" i="4"/>
  <c r="BK7" i="4" s="1"/>
  <c r="BF8" i="4"/>
  <c r="BI8" i="4"/>
  <c r="BK8" i="4" s="1"/>
  <c r="BF9" i="4"/>
  <c r="BI9" i="4"/>
  <c r="BF10" i="4"/>
  <c r="BI10" i="4"/>
  <c r="BK10" i="4" s="1"/>
  <c r="BF11" i="4"/>
  <c r="BI11" i="4"/>
  <c r="BF12" i="4"/>
  <c r="BI12" i="4"/>
  <c r="BK12" i="4" s="1"/>
  <c r="BF13" i="4"/>
  <c r="BI13" i="4"/>
  <c r="BF14" i="4"/>
  <c r="BI14" i="4"/>
  <c r="BK14" i="4" s="1"/>
  <c r="BF15" i="4"/>
  <c r="BH15" i="4" s="1"/>
  <c r="BG15" i="4"/>
  <c r="BI15" i="4"/>
  <c r="BF16" i="4"/>
  <c r="BI16" i="4"/>
  <c r="BK16" i="4" s="1"/>
  <c r="BF17" i="4"/>
  <c r="BI17" i="4"/>
  <c r="BF18" i="4"/>
  <c r="BI18" i="4"/>
  <c r="BK18" i="4" s="1"/>
  <c r="BF19" i="4"/>
  <c r="BI19" i="4"/>
  <c r="BF21" i="4"/>
  <c r="BI21" i="4"/>
  <c r="BF22" i="4"/>
  <c r="BI22" i="4"/>
  <c r="BK22" i="4" s="1"/>
  <c r="BF23" i="4"/>
  <c r="BH23" i="4" s="1"/>
  <c r="BI23" i="4"/>
  <c r="BK23" i="4" s="1"/>
  <c r="BF24" i="4"/>
  <c r="BI24" i="4"/>
  <c r="BK24" i="4" s="1"/>
  <c r="BF25" i="4"/>
  <c r="BH25" i="4" s="1"/>
  <c r="BI25" i="4"/>
  <c r="BF26" i="4"/>
  <c r="BI26" i="4"/>
  <c r="BK26" i="4" s="1"/>
  <c r="BF27" i="4"/>
  <c r="BH27" i="4" s="1"/>
  <c r="BI27" i="4"/>
  <c r="BK27" i="4" s="1"/>
  <c r="BF28" i="4"/>
  <c r="BI28" i="4"/>
  <c r="BK28" i="4" s="1"/>
  <c r="BF29" i="4"/>
  <c r="BH29" i="4" s="1"/>
  <c r="BI29" i="4"/>
  <c r="BF30" i="4"/>
  <c r="BI30" i="4"/>
  <c r="BK30" i="4" s="1"/>
  <c r="BF31" i="4"/>
  <c r="BI31" i="4"/>
  <c r="BF32" i="4"/>
  <c r="BI32" i="4"/>
  <c r="BK32" i="4" s="1"/>
  <c r="BF33" i="4"/>
  <c r="BI33" i="4"/>
  <c r="BK33" i="4" s="1"/>
  <c r="BF34" i="4"/>
  <c r="BI34" i="4"/>
  <c r="BK34" i="4" s="1"/>
  <c r="BF35" i="4"/>
  <c r="BH35" i="4" s="1"/>
  <c r="BI35" i="4"/>
  <c r="BF36" i="4"/>
  <c r="BI36" i="4"/>
  <c r="BK36" i="4" s="1"/>
  <c r="BF37" i="4"/>
  <c r="BI37" i="4"/>
  <c r="BF38" i="4"/>
  <c r="BI38" i="4"/>
  <c r="BK38" i="4" s="1"/>
  <c r="BF39" i="4"/>
  <c r="BI39" i="4"/>
  <c r="BF40" i="4"/>
  <c r="BI40" i="4"/>
  <c r="BK40" i="4" s="1"/>
  <c r="BF41" i="4"/>
  <c r="BI41" i="4"/>
  <c r="BK41" i="4" s="1"/>
  <c r="BF42" i="4"/>
  <c r="BI42" i="4"/>
  <c r="BK42" i="4" s="1"/>
  <c r="BF43" i="4"/>
  <c r="BI43" i="4"/>
  <c r="BF44" i="4"/>
  <c r="BI44" i="4"/>
  <c r="BK44" i="4" s="1"/>
  <c r="BF45" i="4"/>
  <c r="BI45" i="4"/>
  <c r="BF46" i="4"/>
  <c r="BI46" i="4"/>
  <c r="BK46" i="4" s="1"/>
  <c r="BF47" i="4"/>
  <c r="BI47" i="4"/>
  <c r="BK47" i="4" s="1"/>
  <c r="BF48" i="4"/>
  <c r="BI48" i="4"/>
  <c r="BK48" i="4" s="1"/>
  <c r="BF49" i="4"/>
  <c r="BI49" i="4"/>
  <c r="BF50" i="4"/>
  <c r="BI50" i="4"/>
  <c r="BK50" i="4" s="1"/>
  <c r="BF51" i="4"/>
  <c r="BH51" i="4" s="1"/>
  <c r="BI51" i="4"/>
  <c r="BF52" i="4"/>
  <c r="BH52" i="4" s="1"/>
  <c r="BI52" i="4"/>
  <c r="BK52" i="4" s="1"/>
  <c r="BF53" i="4"/>
  <c r="BI53" i="4"/>
  <c r="BF54" i="4"/>
  <c r="BH54" i="4" s="1"/>
  <c r="BI54" i="4"/>
  <c r="BK54" i="4" s="1"/>
  <c r="BF55" i="4"/>
  <c r="BI55" i="4"/>
  <c r="BF56" i="4"/>
  <c r="BH56" i="4" s="1"/>
  <c r="BI56" i="4"/>
  <c r="BK56" i="4" s="1"/>
  <c r="BF57" i="4"/>
  <c r="BH57" i="4" s="1"/>
  <c r="BI57" i="4"/>
  <c r="BF58" i="4"/>
  <c r="BH58" i="4" s="1"/>
  <c r="BI58" i="4"/>
  <c r="BK58" i="4" s="1"/>
  <c r="BF59" i="4"/>
  <c r="BH59" i="4" s="1"/>
  <c r="BI59" i="4"/>
  <c r="BF60" i="4"/>
  <c r="BH60" i="4" s="1"/>
  <c r="BI60" i="4"/>
  <c r="BK60" i="4" s="1"/>
  <c r="BF61" i="4"/>
  <c r="BI61" i="4"/>
  <c r="BF62" i="4"/>
  <c r="BH62" i="4" s="1"/>
  <c r="BI62" i="4"/>
  <c r="BK62" i="4" s="1"/>
  <c r="BF63" i="4"/>
  <c r="BI63" i="4"/>
  <c r="BK63" i="4" s="1"/>
  <c r="BF64" i="4"/>
  <c r="BH64" i="4" s="1"/>
  <c r="BI64" i="4"/>
  <c r="BK64" i="4" s="1"/>
  <c r="BF65" i="4"/>
  <c r="BI65" i="4"/>
  <c r="BK65" i="4" s="1"/>
  <c r="BF66" i="4"/>
  <c r="BH66" i="4" s="1"/>
  <c r="BI66" i="4"/>
  <c r="BK66" i="4" s="1"/>
  <c r="BF67" i="4"/>
  <c r="BI67" i="4"/>
  <c r="BF68" i="4"/>
  <c r="BH68" i="4" s="1"/>
  <c r="BI68" i="4"/>
  <c r="BK68" i="4" s="1"/>
  <c r="BF69" i="4"/>
  <c r="BH69" i="4" s="1"/>
  <c r="BI69" i="4"/>
  <c r="BI70" i="4"/>
  <c r="BK70" i="4" s="1"/>
  <c r="BF71" i="4"/>
  <c r="BH71" i="4" s="1"/>
  <c r="BI71" i="4"/>
  <c r="BF72" i="4"/>
  <c r="BH72" i="4" s="1"/>
  <c r="BI72" i="4"/>
  <c r="BK72" i="4" s="1"/>
  <c r="BF73" i="4"/>
  <c r="BH73" i="4" s="1"/>
  <c r="BI73" i="4"/>
  <c r="BF74" i="4"/>
  <c r="BH74" i="4" s="1"/>
  <c r="BI74" i="4"/>
  <c r="BK74" i="4" s="1"/>
  <c r="BF75" i="4"/>
  <c r="BH75" i="4" s="1"/>
  <c r="BI75" i="4"/>
  <c r="BF76" i="4"/>
  <c r="BH76" i="4" s="1"/>
  <c r="BI76" i="4"/>
  <c r="BK76" i="4" s="1"/>
  <c r="BF77" i="4"/>
  <c r="BI77" i="4"/>
  <c r="BK77" i="4" s="1"/>
  <c r="BF78" i="4"/>
  <c r="BH78" i="4" s="1"/>
  <c r="BI78" i="4"/>
  <c r="BK78" i="4" s="1"/>
  <c r="BF79" i="4"/>
  <c r="BI79" i="4"/>
  <c r="BF80" i="4"/>
  <c r="BH80" i="4" s="1"/>
  <c r="BI80" i="4"/>
  <c r="BK80" i="4" s="1"/>
  <c r="BF81" i="4"/>
  <c r="BH81" i="4" s="1"/>
  <c r="BI81" i="4"/>
  <c r="BF82" i="4"/>
  <c r="BH82" i="4" s="1"/>
  <c r="BI82" i="4"/>
  <c r="BK82" i="4" s="1"/>
  <c r="BF83" i="4"/>
  <c r="BH83" i="4" s="1"/>
  <c r="BI83" i="4"/>
  <c r="BF84" i="4"/>
  <c r="BI84" i="4"/>
  <c r="BK84" i="4" s="1"/>
  <c r="BF85" i="4"/>
  <c r="BI85" i="4"/>
  <c r="BF86" i="4"/>
  <c r="BI86" i="4"/>
  <c r="BK86" i="4" s="1"/>
  <c r="BF87" i="4"/>
  <c r="BI87" i="4"/>
  <c r="BK87" i="4" s="1"/>
  <c r="BF88" i="4"/>
  <c r="BI88" i="4"/>
  <c r="BK88" i="4" s="1"/>
  <c r="BF89" i="4"/>
  <c r="BI89" i="4"/>
  <c r="BK89" i="4" s="1"/>
  <c r="BF90" i="4"/>
  <c r="BI90" i="4"/>
  <c r="BF91" i="4"/>
  <c r="BH91" i="4" s="1"/>
  <c r="BI91" i="4"/>
  <c r="BF92" i="4"/>
  <c r="BI92" i="4"/>
  <c r="BF93" i="4"/>
  <c r="BH93" i="4" s="1"/>
  <c r="BI93" i="4"/>
  <c r="BF94" i="4"/>
  <c r="BI94" i="4"/>
  <c r="BF95" i="4"/>
  <c r="BH95" i="4" s="1"/>
  <c r="BI95" i="4"/>
  <c r="BF96" i="4"/>
  <c r="BH96" i="4" s="1"/>
  <c r="BI96" i="4"/>
  <c r="BF97" i="4"/>
  <c r="BH97" i="4" s="1"/>
  <c r="BI97" i="4"/>
  <c r="BF98" i="4"/>
  <c r="BI98" i="4"/>
  <c r="BF99" i="4"/>
  <c r="BH99" i="4" s="1"/>
  <c r="BI99" i="4"/>
  <c r="BF100" i="4"/>
  <c r="BI100" i="4"/>
  <c r="BF101" i="4"/>
  <c r="BH101" i="4" s="1"/>
  <c r="BI101" i="4"/>
  <c r="BF102" i="4"/>
  <c r="BI102" i="4"/>
  <c r="BF103" i="4"/>
  <c r="BH103" i="4" s="1"/>
  <c r="BI103" i="4"/>
  <c r="BF104" i="4"/>
  <c r="BI104" i="4"/>
  <c r="BF105" i="4"/>
  <c r="BH105" i="4" s="1"/>
  <c r="BI105" i="4"/>
  <c r="BF106" i="4"/>
  <c r="BI106" i="4"/>
  <c r="BF107" i="4"/>
  <c r="BH107" i="4" s="1"/>
  <c r="BI107" i="4"/>
  <c r="BF108" i="4"/>
  <c r="BH108" i="4" s="1"/>
  <c r="BI108" i="4"/>
  <c r="BF109" i="4"/>
  <c r="BH109" i="4" s="1"/>
  <c r="BI109" i="4"/>
  <c r="BF110" i="4"/>
  <c r="BH110" i="4" s="1"/>
  <c r="BI110" i="4"/>
  <c r="BF111" i="4"/>
  <c r="BH111" i="4" s="1"/>
  <c r="BI111" i="4"/>
  <c r="BF112" i="4"/>
  <c r="BH112" i="4" s="1"/>
  <c r="BI112" i="4"/>
  <c r="BF113" i="4"/>
  <c r="BH113" i="4" s="1"/>
  <c r="BI113" i="4"/>
  <c r="BF114" i="4"/>
  <c r="BI114" i="4"/>
  <c r="BF115" i="4"/>
  <c r="BH115" i="4" s="1"/>
  <c r="BI115" i="4"/>
  <c r="BF116" i="4"/>
  <c r="BI116" i="4"/>
  <c r="BF117" i="4"/>
  <c r="BH117" i="4" s="1"/>
  <c r="BI117" i="4"/>
  <c r="BF118" i="4"/>
  <c r="BH118" i="4" s="1"/>
  <c r="BI118" i="4"/>
  <c r="BF119" i="4"/>
  <c r="BH119" i="4" s="1"/>
  <c r="BI119" i="4"/>
  <c r="BF120" i="4"/>
  <c r="BI120" i="4"/>
  <c r="BF121" i="4"/>
  <c r="BH121" i="4" s="1"/>
  <c r="BI121" i="4"/>
  <c r="BF122" i="4"/>
  <c r="BI122" i="4"/>
  <c r="BF123" i="4"/>
  <c r="BH123" i="4" s="1"/>
  <c r="BI123" i="4"/>
  <c r="BF124" i="4"/>
  <c r="BI124" i="4"/>
  <c r="BI5" i="4"/>
  <c r="BK5" i="4" s="1"/>
  <c r="BF5" i="4"/>
  <c r="BI4" i="4"/>
  <c r="BT4" i="4"/>
  <c r="BS4" i="4"/>
  <c r="AQ4" i="4"/>
  <c r="AS7" i="1"/>
  <c r="AP7" i="1"/>
  <c r="AL6" i="4"/>
  <c r="AM6" i="4"/>
  <c r="AL7" i="4"/>
  <c r="AM7" i="4"/>
  <c r="AL8" i="4"/>
  <c r="AM8" i="4"/>
  <c r="AL9" i="4"/>
  <c r="AM9" i="4"/>
  <c r="AL10" i="4"/>
  <c r="AM10" i="4"/>
  <c r="AL11" i="4"/>
  <c r="AM11" i="4"/>
  <c r="AL12" i="4"/>
  <c r="AM12" i="4"/>
  <c r="AL13" i="4"/>
  <c r="AM13" i="4"/>
  <c r="AL14" i="4"/>
  <c r="AM14" i="4"/>
  <c r="AL15" i="4"/>
  <c r="AM15" i="4"/>
  <c r="AL16" i="4"/>
  <c r="AM16" i="4"/>
  <c r="AL17" i="4"/>
  <c r="AM17" i="4"/>
  <c r="AL18" i="4"/>
  <c r="AM18" i="4"/>
  <c r="AL19" i="4"/>
  <c r="AM19" i="4"/>
  <c r="AL21" i="4"/>
  <c r="AM21" i="4"/>
  <c r="AL22" i="4"/>
  <c r="AM22" i="4"/>
  <c r="AL23" i="4"/>
  <c r="AM23" i="4"/>
  <c r="AL24" i="4"/>
  <c r="AM24" i="4"/>
  <c r="AL25" i="4"/>
  <c r="AM25" i="4"/>
  <c r="AL26" i="4"/>
  <c r="AM26" i="4"/>
  <c r="AL27" i="4"/>
  <c r="AM27" i="4"/>
  <c r="AL28" i="4"/>
  <c r="AM28" i="4"/>
  <c r="AL29" i="4"/>
  <c r="AM29" i="4"/>
  <c r="AL30" i="4"/>
  <c r="AM30" i="4"/>
  <c r="AL31" i="4"/>
  <c r="AM31" i="4"/>
  <c r="AL32" i="4"/>
  <c r="AM32" i="4"/>
  <c r="AL33" i="4"/>
  <c r="AM33" i="4"/>
  <c r="AL34" i="4"/>
  <c r="AM34" i="4"/>
  <c r="AL35" i="4"/>
  <c r="AM35" i="4"/>
  <c r="AL36" i="4"/>
  <c r="AM36" i="4"/>
  <c r="AL37" i="4"/>
  <c r="AM37" i="4"/>
  <c r="AL38" i="4"/>
  <c r="AM38" i="4"/>
  <c r="AL39" i="4"/>
  <c r="AM39" i="4"/>
  <c r="AL40" i="4"/>
  <c r="AM40" i="4"/>
  <c r="AL41" i="4"/>
  <c r="AM41" i="4"/>
  <c r="AL42" i="4"/>
  <c r="AM42" i="4"/>
  <c r="AL43" i="4"/>
  <c r="AM43" i="4"/>
  <c r="AL44" i="4"/>
  <c r="AM44" i="4"/>
  <c r="AL45" i="4"/>
  <c r="AM45" i="4"/>
  <c r="AL46" i="4"/>
  <c r="AM46" i="4"/>
  <c r="AL47" i="4"/>
  <c r="AM47" i="4"/>
  <c r="AL48" i="4"/>
  <c r="AM48" i="4"/>
  <c r="AL49" i="4"/>
  <c r="AM49" i="4"/>
  <c r="AL50" i="4"/>
  <c r="AM50" i="4"/>
  <c r="AL51" i="4"/>
  <c r="AM51" i="4"/>
  <c r="AL52" i="4"/>
  <c r="AM52" i="4"/>
  <c r="AL53" i="4"/>
  <c r="AM53" i="4"/>
  <c r="AL54" i="4"/>
  <c r="AM54" i="4"/>
  <c r="AL55" i="4"/>
  <c r="AM55" i="4"/>
  <c r="AL56" i="4"/>
  <c r="AM56" i="4"/>
  <c r="AL57" i="4"/>
  <c r="AM57" i="4"/>
  <c r="AL58" i="4"/>
  <c r="AM58" i="4"/>
  <c r="AL59" i="4"/>
  <c r="AM59" i="4"/>
  <c r="AL60" i="4"/>
  <c r="AM60" i="4"/>
  <c r="AL61" i="4"/>
  <c r="AM61" i="4"/>
  <c r="AL62" i="4"/>
  <c r="AM62" i="4"/>
  <c r="AL63" i="4"/>
  <c r="AM63" i="4"/>
  <c r="AL64" i="4"/>
  <c r="AM64" i="4"/>
  <c r="AL65" i="4"/>
  <c r="AM65" i="4"/>
  <c r="AL66" i="4"/>
  <c r="AM66" i="4"/>
  <c r="AL67" i="4"/>
  <c r="AM67" i="4"/>
  <c r="AL68" i="4"/>
  <c r="AM68" i="4"/>
  <c r="AL69" i="4"/>
  <c r="AM69" i="4"/>
  <c r="AL70" i="4"/>
  <c r="AM70" i="4"/>
  <c r="AL71" i="4"/>
  <c r="AM71" i="4"/>
  <c r="AL72" i="4"/>
  <c r="AM72" i="4"/>
  <c r="AL73" i="4"/>
  <c r="AM73" i="4"/>
  <c r="AL74" i="4"/>
  <c r="AM74" i="4"/>
  <c r="AL75" i="4"/>
  <c r="AM75" i="4"/>
  <c r="AL76" i="4"/>
  <c r="AM76" i="4"/>
  <c r="AL77" i="4"/>
  <c r="AM77" i="4"/>
  <c r="AL78" i="4"/>
  <c r="AM78" i="4"/>
  <c r="AL79" i="4"/>
  <c r="AM79" i="4"/>
  <c r="AL80" i="4"/>
  <c r="AM80" i="4"/>
  <c r="AL81" i="4"/>
  <c r="AM81" i="4"/>
  <c r="AL82" i="4"/>
  <c r="AM82" i="4"/>
  <c r="AL83" i="4"/>
  <c r="AM83" i="4"/>
  <c r="AL84" i="4"/>
  <c r="AM84" i="4"/>
  <c r="AL85" i="4"/>
  <c r="AM85" i="4"/>
  <c r="AL86" i="4"/>
  <c r="AM86" i="4"/>
  <c r="AL87" i="4"/>
  <c r="AM87" i="4"/>
  <c r="AL88" i="4"/>
  <c r="AM88" i="4"/>
  <c r="AL89" i="4"/>
  <c r="AM89" i="4"/>
  <c r="AL90" i="4"/>
  <c r="AM90" i="4"/>
  <c r="AL91" i="4"/>
  <c r="AM91" i="4"/>
  <c r="AL92" i="4"/>
  <c r="AM92" i="4"/>
  <c r="AL93" i="4"/>
  <c r="AM93" i="4"/>
  <c r="AL94" i="4"/>
  <c r="AM94" i="4"/>
  <c r="AL95" i="4"/>
  <c r="AM95" i="4"/>
  <c r="AL96" i="4"/>
  <c r="AM96" i="4"/>
  <c r="AL97" i="4"/>
  <c r="AM97" i="4"/>
  <c r="AL98" i="4"/>
  <c r="AM98" i="4"/>
  <c r="AL99" i="4"/>
  <c r="AM99" i="4"/>
  <c r="AL100" i="4"/>
  <c r="AM100" i="4"/>
  <c r="AL101" i="4"/>
  <c r="AM101" i="4"/>
  <c r="AM102" i="4"/>
  <c r="AL103" i="4"/>
  <c r="AM103" i="4"/>
  <c r="AL104" i="4"/>
  <c r="AM104" i="4"/>
  <c r="AL105" i="4"/>
  <c r="AM105" i="4"/>
  <c r="AL106" i="4"/>
  <c r="AM106" i="4"/>
  <c r="AL107" i="4"/>
  <c r="AM107" i="4"/>
  <c r="AL108" i="4"/>
  <c r="AM108" i="4"/>
  <c r="AL109" i="4"/>
  <c r="AM109" i="4"/>
  <c r="AL110" i="4"/>
  <c r="AM110" i="4"/>
  <c r="AL111" i="4"/>
  <c r="AM111" i="4"/>
  <c r="AL112" i="4"/>
  <c r="AM112" i="4"/>
  <c r="AL113" i="4"/>
  <c r="AM113" i="4"/>
  <c r="AL114" i="4"/>
  <c r="AM114" i="4"/>
  <c r="AL115" i="4"/>
  <c r="AM115" i="4"/>
  <c r="AL116" i="4"/>
  <c r="AM116" i="4"/>
  <c r="AL117" i="4"/>
  <c r="AM117" i="4"/>
  <c r="AL118" i="4"/>
  <c r="AM118" i="4"/>
  <c r="AL119" i="4"/>
  <c r="AM119" i="4"/>
  <c r="AL120" i="4"/>
  <c r="AM120" i="4"/>
  <c r="AL121" i="4"/>
  <c r="AM121" i="4"/>
  <c r="AL122" i="4"/>
  <c r="AM122" i="4"/>
  <c r="AL123" i="4"/>
  <c r="AM123" i="4"/>
  <c r="AL124" i="4"/>
  <c r="AM124" i="4"/>
  <c r="AM5" i="4"/>
  <c r="AL5" i="4"/>
  <c r="AM4" i="4"/>
  <c r="AL4" i="4"/>
  <c r="AG6" i="4"/>
  <c r="AH6" i="4"/>
  <c r="AG7" i="4"/>
  <c r="AH7" i="4"/>
  <c r="AG8" i="4"/>
  <c r="AH8" i="4"/>
  <c r="AG9" i="4"/>
  <c r="AH9" i="4"/>
  <c r="AG10" i="4"/>
  <c r="AH10" i="4"/>
  <c r="AG11" i="4"/>
  <c r="AH11" i="4"/>
  <c r="AG12" i="4"/>
  <c r="AH12" i="4"/>
  <c r="AG13" i="4"/>
  <c r="AH13" i="4"/>
  <c r="AG14" i="4"/>
  <c r="AH14" i="4"/>
  <c r="AG15" i="4"/>
  <c r="AH15" i="4"/>
  <c r="AG16" i="4"/>
  <c r="AH16" i="4"/>
  <c r="AG17" i="4"/>
  <c r="AH17" i="4"/>
  <c r="AG18" i="4"/>
  <c r="AH18" i="4"/>
  <c r="AG19" i="4"/>
  <c r="AH19" i="4"/>
  <c r="AG21" i="4"/>
  <c r="AH21" i="4"/>
  <c r="AG22" i="4"/>
  <c r="AH22" i="4"/>
  <c r="AG23" i="4"/>
  <c r="AH23" i="4"/>
  <c r="AG24" i="4"/>
  <c r="AH24" i="4"/>
  <c r="AG25" i="4"/>
  <c r="AH25" i="4"/>
  <c r="AG26" i="4"/>
  <c r="AH26" i="4"/>
  <c r="AG27" i="4"/>
  <c r="AH27" i="4"/>
  <c r="AG28" i="4"/>
  <c r="AH28" i="4"/>
  <c r="AG29" i="4"/>
  <c r="AH29" i="4"/>
  <c r="AG30" i="4"/>
  <c r="AH30" i="4"/>
  <c r="AG31" i="4"/>
  <c r="AH31" i="4"/>
  <c r="AG32" i="4"/>
  <c r="AH32" i="4"/>
  <c r="AG33" i="4"/>
  <c r="AH33" i="4"/>
  <c r="AG34" i="4"/>
  <c r="AH34" i="4"/>
  <c r="AG35" i="4"/>
  <c r="AH35" i="4"/>
  <c r="AG36" i="4"/>
  <c r="AH36" i="4"/>
  <c r="AG37" i="4"/>
  <c r="AH37" i="4"/>
  <c r="AG38" i="4"/>
  <c r="AH38" i="4"/>
  <c r="AG39" i="4"/>
  <c r="AH39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G47" i="4"/>
  <c r="AH47" i="4"/>
  <c r="AG48" i="4"/>
  <c r="AH48" i="4"/>
  <c r="AG49" i="4"/>
  <c r="AH49" i="4"/>
  <c r="AG50" i="4"/>
  <c r="AH50" i="4"/>
  <c r="AG51" i="4"/>
  <c r="AH51" i="4"/>
  <c r="AG52" i="4"/>
  <c r="AH52" i="4"/>
  <c r="AG53" i="4"/>
  <c r="AH53" i="4"/>
  <c r="AG54" i="4"/>
  <c r="AH54" i="4"/>
  <c r="AG55" i="4"/>
  <c r="AH55" i="4"/>
  <c r="AG56" i="4"/>
  <c r="AH56" i="4"/>
  <c r="AG57" i="4"/>
  <c r="AH57" i="4"/>
  <c r="AG58" i="4"/>
  <c r="AH58" i="4"/>
  <c r="AG59" i="4"/>
  <c r="AH59" i="4"/>
  <c r="AG60" i="4"/>
  <c r="AH60" i="4"/>
  <c r="AG61" i="4"/>
  <c r="AH61" i="4"/>
  <c r="AG62" i="4"/>
  <c r="AH62" i="4"/>
  <c r="AG63" i="4"/>
  <c r="AH63" i="4"/>
  <c r="AG64" i="4"/>
  <c r="AH64" i="4"/>
  <c r="AG65" i="4"/>
  <c r="AH65" i="4"/>
  <c r="AG66" i="4"/>
  <c r="AH66" i="4"/>
  <c r="AG67" i="4"/>
  <c r="AH67" i="4"/>
  <c r="AG68" i="4"/>
  <c r="AH68" i="4"/>
  <c r="AG69" i="4"/>
  <c r="AH69" i="4"/>
  <c r="AG70" i="4"/>
  <c r="AH70" i="4"/>
  <c r="AG71" i="4"/>
  <c r="AH71" i="4"/>
  <c r="AG72" i="4"/>
  <c r="AH72" i="4"/>
  <c r="AG73" i="4"/>
  <c r="AH73" i="4"/>
  <c r="AG74" i="4"/>
  <c r="AH74" i="4"/>
  <c r="AG75" i="4"/>
  <c r="AH75" i="4"/>
  <c r="AG76" i="4"/>
  <c r="AH76" i="4"/>
  <c r="AG77" i="4"/>
  <c r="AH77" i="4"/>
  <c r="AG78" i="4"/>
  <c r="AH78" i="4"/>
  <c r="AG79" i="4"/>
  <c r="AH79" i="4"/>
  <c r="AG80" i="4"/>
  <c r="AH80" i="4"/>
  <c r="AG81" i="4"/>
  <c r="AH81" i="4"/>
  <c r="AG82" i="4"/>
  <c r="AH82" i="4"/>
  <c r="AG83" i="4"/>
  <c r="AH83" i="4"/>
  <c r="AG84" i="4"/>
  <c r="AH84" i="4"/>
  <c r="AG85" i="4"/>
  <c r="AH85" i="4"/>
  <c r="AG86" i="4"/>
  <c r="AH86" i="4"/>
  <c r="AG87" i="4"/>
  <c r="AH87" i="4"/>
  <c r="AG88" i="4"/>
  <c r="AH88" i="4"/>
  <c r="AG89" i="4"/>
  <c r="AH89" i="4"/>
  <c r="AG90" i="4"/>
  <c r="AH90" i="4"/>
  <c r="AG91" i="4"/>
  <c r="AH91" i="4"/>
  <c r="AG92" i="4"/>
  <c r="AH92" i="4"/>
  <c r="AG93" i="4"/>
  <c r="AH93" i="4"/>
  <c r="AG94" i="4"/>
  <c r="AH94" i="4"/>
  <c r="AG95" i="4"/>
  <c r="AH95" i="4"/>
  <c r="AG96" i="4"/>
  <c r="AH96" i="4"/>
  <c r="AG97" i="4"/>
  <c r="AH97" i="4"/>
  <c r="AG98" i="4"/>
  <c r="AH98" i="4"/>
  <c r="AG99" i="4"/>
  <c r="AH99" i="4"/>
  <c r="AG100" i="4"/>
  <c r="AH100" i="4"/>
  <c r="AG101" i="4"/>
  <c r="AH101" i="4"/>
  <c r="AG102" i="4"/>
  <c r="AH102" i="4"/>
  <c r="AG103" i="4"/>
  <c r="AH103" i="4"/>
  <c r="AG104" i="4"/>
  <c r="AH104" i="4"/>
  <c r="AG105" i="4"/>
  <c r="AH105" i="4"/>
  <c r="AG106" i="4"/>
  <c r="AH106" i="4"/>
  <c r="AG107" i="4"/>
  <c r="AH107" i="4"/>
  <c r="AG108" i="4"/>
  <c r="AH108" i="4"/>
  <c r="AG109" i="4"/>
  <c r="AH109" i="4"/>
  <c r="AG110" i="4"/>
  <c r="AH110" i="4"/>
  <c r="AG111" i="4"/>
  <c r="AH111" i="4"/>
  <c r="AG112" i="4"/>
  <c r="AH112" i="4"/>
  <c r="AG113" i="4"/>
  <c r="AH113" i="4"/>
  <c r="AG114" i="4"/>
  <c r="AH114" i="4"/>
  <c r="AG115" i="4"/>
  <c r="AH115" i="4"/>
  <c r="AG116" i="4"/>
  <c r="AH116" i="4"/>
  <c r="AG117" i="4"/>
  <c r="AH117" i="4"/>
  <c r="AG118" i="4"/>
  <c r="AH118" i="4"/>
  <c r="AG119" i="4"/>
  <c r="AH119" i="4"/>
  <c r="AG120" i="4"/>
  <c r="AH120" i="4"/>
  <c r="AG121" i="4"/>
  <c r="AH121" i="4"/>
  <c r="AG122" i="4"/>
  <c r="AH122" i="4"/>
  <c r="AG123" i="4"/>
  <c r="AH123" i="4"/>
  <c r="AG124" i="4"/>
  <c r="AH124" i="4"/>
  <c r="AH5" i="4"/>
  <c r="AG5" i="4"/>
  <c r="AH4" i="4"/>
  <c r="AG4" i="4"/>
  <c r="W4" i="4"/>
  <c r="V4" i="4"/>
  <c r="Z7" i="1"/>
  <c r="BJ122" i="4" l="1"/>
  <c r="BK122" i="4"/>
  <c r="BJ114" i="4"/>
  <c r="BK114" i="4"/>
  <c r="BJ106" i="4"/>
  <c r="BK106" i="4"/>
  <c r="BJ98" i="4"/>
  <c r="BK98" i="4"/>
  <c r="BG46" i="4"/>
  <c r="BH46" i="4"/>
  <c r="BG40" i="4"/>
  <c r="BH40" i="4"/>
  <c r="BG34" i="4"/>
  <c r="BH34" i="4"/>
  <c r="BG26" i="4"/>
  <c r="BH26" i="4"/>
  <c r="BG19" i="4"/>
  <c r="BH19" i="4"/>
  <c r="BJ13" i="4"/>
  <c r="BK13" i="4"/>
  <c r="BJ9" i="4"/>
  <c r="BK9" i="4"/>
  <c r="BG124" i="4"/>
  <c r="BH124" i="4"/>
  <c r="BG122" i="4"/>
  <c r="BH122" i="4"/>
  <c r="BG120" i="4"/>
  <c r="BH120" i="4"/>
  <c r="BG116" i="4"/>
  <c r="BH116" i="4"/>
  <c r="BG114" i="4"/>
  <c r="BH114" i="4"/>
  <c r="BG106" i="4"/>
  <c r="BH106" i="4"/>
  <c r="BG104" i="4"/>
  <c r="BH104" i="4"/>
  <c r="BG102" i="4"/>
  <c r="BH102" i="4"/>
  <c r="BG100" i="4"/>
  <c r="BH100" i="4"/>
  <c r="BG98" i="4"/>
  <c r="BH98" i="4"/>
  <c r="BG94" i="4"/>
  <c r="BH94" i="4"/>
  <c r="BG92" i="4"/>
  <c r="BH92" i="4"/>
  <c r="BG90" i="4"/>
  <c r="BH90" i="4"/>
  <c r="BG88" i="4"/>
  <c r="BH88" i="4"/>
  <c r="BG86" i="4"/>
  <c r="BH86" i="4"/>
  <c r="BG84" i="4"/>
  <c r="BH84" i="4"/>
  <c r="BJ69" i="4"/>
  <c r="BK69" i="4"/>
  <c r="BJ67" i="4"/>
  <c r="BK67" i="4"/>
  <c r="BJ61" i="4"/>
  <c r="BK61" i="4"/>
  <c r="BJ59" i="4"/>
  <c r="BK59" i="4"/>
  <c r="BJ57" i="4"/>
  <c r="BK57" i="4"/>
  <c r="BJ55" i="4"/>
  <c r="BK55" i="4"/>
  <c r="BJ53" i="4"/>
  <c r="BK53" i="4"/>
  <c r="BJ51" i="4"/>
  <c r="BK51" i="4"/>
  <c r="BJ49" i="4"/>
  <c r="BK49" i="4"/>
  <c r="BJ45" i="4"/>
  <c r="BK45" i="4"/>
  <c r="BJ43" i="4"/>
  <c r="BK43" i="4"/>
  <c r="BJ39" i="4"/>
  <c r="BK39" i="4"/>
  <c r="BJ37" i="4"/>
  <c r="BK37" i="4"/>
  <c r="BJ35" i="4"/>
  <c r="BK35" i="4"/>
  <c r="BJ31" i="4"/>
  <c r="BK31" i="4"/>
  <c r="BJ29" i="4"/>
  <c r="BK29" i="4"/>
  <c r="BJ25" i="4"/>
  <c r="BK25" i="4"/>
  <c r="BJ21" i="4"/>
  <c r="BK21" i="4"/>
  <c r="BG13" i="4"/>
  <c r="BH13" i="4"/>
  <c r="BG11" i="4"/>
  <c r="BH11" i="4"/>
  <c r="BG9" i="4"/>
  <c r="BH9" i="4"/>
  <c r="BG7" i="4"/>
  <c r="BH7" i="4"/>
  <c r="BJ120" i="4"/>
  <c r="BK120" i="4"/>
  <c r="BJ116" i="4"/>
  <c r="BK116" i="4"/>
  <c r="BJ110" i="4"/>
  <c r="BK110" i="4"/>
  <c r="BJ104" i="4"/>
  <c r="BK104" i="4"/>
  <c r="BJ100" i="4"/>
  <c r="BK100" i="4"/>
  <c r="BJ94" i="4"/>
  <c r="BK94" i="4"/>
  <c r="BJ90" i="4"/>
  <c r="BK90" i="4"/>
  <c r="BG50" i="4"/>
  <c r="BH50" i="4"/>
  <c r="BG44" i="4"/>
  <c r="BH44" i="4"/>
  <c r="BG38" i="4"/>
  <c r="BH38" i="4"/>
  <c r="BG32" i="4"/>
  <c r="BH32" i="4"/>
  <c r="BG24" i="4"/>
  <c r="BH24" i="4"/>
  <c r="BG5" i="4"/>
  <c r="BH5" i="4"/>
  <c r="BJ123" i="4"/>
  <c r="BK123" i="4"/>
  <c r="BJ121" i="4"/>
  <c r="BK121" i="4"/>
  <c r="BJ119" i="4"/>
  <c r="BK119" i="4"/>
  <c r="BJ117" i="4"/>
  <c r="BK117" i="4"/>
  <c r="BJ115" i="4"/>
  <c r="BK115" i="4"/>
  <c r="BJ113" i="4"/>
  <c r="BK113" i="4"/>
  <c r="BJ111" i="4"/>
  <c r="BK111" i="4"/>
  <c r="BJ109" i="4"/>
  <c r="BK109" i="4"/>
  <c r="BJ107" i="4"/>
  <c r="BK107" i="4"/>
  <c r="BJ105" i="4"/>
  <c r="BK105" i="4"/>
  <c r="BJ103" i="4"/>
  <c r="BK103" i="4"/>
  <c r="BJ101" i="4"/>
  <c r="BK101" i="4"/>
  <c r="BJ99" i="4"/>
  <c r="BK99" i="4"/>
  <c r="BJ97" i="4"/>
  <c r="BK97" i="4"/>
  <c r="BJ95" i="4"/>
  <c r="BK95" i="4"/>
  <c r="BJ93" i="4"/>
  <c r="BK93" i="4"/>
  <c r="BJ91" i="4"/>
  <c r="BK91" i="4"/>
  <c r="BJ85" i="4"/>
  <c r="BK85" i="4"/>
  <c r="BJ83" i="4"/>
  <c r="BK83" i="4"/>
  <c r="BJ81" i="4"/>
  <c r="BK81" i="4"/>
  <c r="BJ79" i="4"/>
  <c r="BK79" i="4"/>
  <c r="BJ75" i="4"/>
  <c r="BK75" i="4"/>
  <c r="BJ73" i="4"/>
  <c r="BK73" i="4"/>
  <c r="BJ71" i="4"/>
  <c r="BK71" i="4"/>
  <c r="BG67" i="4"/>
  <c r="BH67" i="4"/>
  <c r="BG65" i="4"/>
  <c r="BH65" i="4"/>
  <c r="BG63" i="4"/>
  <c r="BH63" i="4"/>
  <c r="BG61" i="4"/>
  <c r="BH61" i="4"/>
  <c r="BG55" i="4"/>
  <c r="BH55" i="4"/>
  <c r="BG53" i="4"/>
  <c r="BH53" i="4"/>
  <c r="BG49" i="4"/>
  <c r="BH49" i="4"/>
  <c r="BG47" i="4"/>
  <c r="BH47" i="4"/>
  <c r="BG45" i="4"/>
  <c r="BH45" i="4"/>
  <c r="BG43" i="4"/>
  <c r="BH43" i="4"/>
  <c r="BG41" i="4"/>
  <c r="BH41" i="4"/>
  <c r="BG39" i="4"/>
  <c r="BH39" i="4"/>
  <c r="BG37" i="4"/>
  <c r="BH37" i="4"/>
  <c r="BG33" i="4"/>
  <c r="BH33" i="4"/>
  <c r="BG31" i="4"/>
  <c r="BH31" i="4"/>
  <c r="BG21" i="4"/>
  <c r="BH21" i="4"/>
  <c r="BG18" i="4"/>
  <c r="BH18" i="4"/>
  <c r="BG16" i="4"/>
  <c r="BH16" i="4"/>
  <c r="BJ124" i="4"/>
  <c r="BK124" i="4"/>
  <c r="BJ118" i="4"/>
  <c r="BK118" i="4"/>
  <c r="BJ112" i="4"/>
  <c r="BK112" i="4"/>
  <c r="BJ108" i="4"/>
  <c r="BK108" i="4"/>
  <c r="BJ102" i="4"/>
  <c r="BK102" i="4"/>
  <c r="BJ96" i="4"/>
  <c r="BK96" i="4"/>
  <c r="BJ92" i="4"/>
  <c r="BK92" i="4"/>
  <c r="BG48" i="4"/>
  <c r="BH48" i="4"/>
  <c r="BG42" i="4"/>
  <c r="BH42" i="4"/>
  <c r="BG36" i="4"/>
  <c r="BH36" i="4"/>
  <c r="BG30" i="4"/>
  <c r="BH30" i="4"/>
  <c r="BG28" i="4"/>
  <c r="BH28" i="4"/>
  <c r="BG22" i="4"/>
  <c r="BH22" i="4"/>
  <c r="BG17" i="4"/>
  <c r="BH17" i="4"/>
  <c r="BJ11" i="4"/>
  <c r="BK11" i="4"/>
  <c r="BG89" i="4"/>
  <c r="BH89" i="4"/>
  <c r="BG87" i="4"/>
  <c r="BH87" i="4"/>
  <c r="BG85" i="4"/>
  <c r="BH85" i="4"/>
  <c r="BG79" i="4"/>
  <c r="BH79" i="4"/>
  <c r="BG77" i="4"/>
  <c r="BH77" i="4"/>
  <c r="BJ19" i="4"/>
  <c r="BK19" i="4"/>
  <c r="BJ17" i="4"/>
  <c r="BK17" i="4"/>
  <c r="BJ15" i="4"/>
  <c r="BK15" i="4"/>
  <c r="BG14" i="4"/>
  <c r="BH14" i="4"/>
  <c r="BG12" i="4"/>
  <c r="BH12" i="4"/>
  <c r="BG10" i="4"/>
  <c r="BH10" i="4"/>
  <c r="BG8" i="4"/>
  <c r="BH8" i="4"/>
  <c r="BG6" i="4"/>
  <c r="BH6" i="4"/>
  <c r="BJ4" i="4"/>
  <c r="BK4" i="4"/>
  <c r="P4" i="4"/>
  <c r="BG57" i="4"/>
  <c r="BJ27" i="4"/>
  <c r="BG69" i="4"/>
  <c r="AH3" i="4"/>
  <c r="AM3" i="4"/>
  <c r="BG112" i="4"/>
  <c r="BJ77" i="4"/>
  <c r="BG75" i="4"/>
  <c r="BJ47" i="4"/>
  <c r="BG25" i="4"/>
  <c r="AG3" i="4"/>
  <c r="AL3" i="4"/>
  <c r="BG103" i="4"/>
  <c r="BG83" i="4"/>
  <c r="BJ52" i="4"/>
  <c r="BJ7" i="4"/>
  <c r="AR4" i="4"/>
  <c r="BG111" i="4"/>
  <c r="BG110" i="4"/>
  <c r="BG23" i="4"/>
  <c r="AS4" i="4"/>
  <c r="BJ33" i="4"/>
  <c r="BJ54" i="4"/>
  <c r="BJ80" i="4"/>
  <c r="BJ41" i="4"/>
  <c r="BG91" i="4"/>
  <c r="BG95" i="4"/>
  <c r="BG27" i="4"/>
  <c r="BJ68" i="4"/>
  <c r="BG93" i="4"/>
  <c r="BG59" i="4"/>
  <c r="BJ64" i="4"/>
  <c r="BG29" i="4"/>
  <c r="BJ65" i="4"/>
  <c r="BG107" i="4"/>
  <c r="BJ56" i="4"/>
  <c r="BG97" i="4"/>
  <c r="BJ50" i="4"/>
  <c r="BG115" i="4"/>
  <c r="BG71" i="4"/>
  <c r="BJ72" i="4"/>
  <c r="BG113" i="4"/>
  <c r="BG101" i="4"/>
  <c r="BG99" i="4"/>
  <c r="BG73" i="4"/>
  <c r="BJ60" i="4"/>
  <c r="BG119" i="4"/>
  <c r="BG109" i="4"/>
  <c r="BG108" i="4"/>
  <c r="BJ89" i="4"/>
  <c r="BG81" i="4"/>
  <c r="BG123" i="4"/>
  <c r="BJ76" i="4"/>
  <c r="BG51" i="4"/>
  <c r="BG121" i="4"/>
  <c r="BJ23" i="4"/>
  <c r="BG35" i="4"/>
  <c r="BG118" i="4"/>
  <c r="BG117" i="4"/>
  <c r="BG105" i="4"/>
  <c r="BJ63" i="4"/>
  <c r="BJ87" i="4"/>
  <c r="BG96" i="4"/>
  <c r="CC123" i="4"/>
  <c r="CC119" i="4"/>
  <c r="CC115" i="4"/>
  <c r="CC111" i="4"/>
  <c r="CC107" i="4"/>
  <c r="CC103" i="4"/>
  <c r="CC99" i="4"/>
  <c r="CC95" i="4"/>
  <c r="CC91" i="4"/>
  <c r="CC87" i="4"/>
  <c r="CC83" i="4"/>
  <c r="CC79" i="4"/>
  <c r="CC75" i="4"/>
  <c r="CC71" i="4"/>
  <c r="CC67" i="4"/>
  <c r="CC63" i="4"/>
  <c r="CC59" i="4"/>
  <c r="CC55" i="4"/>
  <c r="CC51" i="4"/>
  <c r="CC47" i="4"/>
  <c r="CC43" i="4"/>
  <c r="CC39" i="4"/>
  <c r="CC35" i="4"/>
  <c r="CC31" i="4"/>
  <c r="CC27" i="4"/>
  <c r="CC23" i="4"/>
  <c r="CC19" i="4"/>
  <c r="CC15" i="4"/>
  <c r="CC11" i="4"/>
  <c r="CC7" i="4"/>
  <c r="BG64" i="4"/>
  <c r="BG54" i="4"/>
  <c r="BJ86" i="4"/>
  <c r="BJ82" i="4"/>
  <c r="BG78" i="4"/>
  <c r="BJ74" i="4"/>
  <c r="BG70" i="4"/>
  <c r="BJ66" i="4"/>
  <c r="BG62" i="4"/>
  <c r="BJ58" i="4"/>
  <c r="BG80" i="4"/>
  <c r="BG56" i="4"/>
  <c r="BG76" i="4"/>
  <c r="BG68" i="4"/>
  <c r="BG60" i="4"/>
  <c r="BJ48" i="4"/>
  <c r="BJ46" i="4"/>
  <c r="BJ44" i="4"/>
  <c r="BJ42" i="4"/>
  <c r="BJ40" i="4"/>
  <c r="BJ38" i="4"/>
  <c r="BJ36" i="4"/>
  <c r="BJ34" i="4"/>
  <c r="BJ32" i="4"/>
  <c r="BJ30" i="4"/>
  <c r="BJ28" i="4"/>
  <c r="BJ26" i="4"/>
  <c r="BJ24" i="4"/>
  <c r="BJ22" i="4"/>
  <c r="BJ18" i="4"/>
  <c r="BJ16" i="4"/>
  <c r="BJ14" i="4"/>
  <c r="BJ12" i="4"/>
  <c r="BJ10" i="4"/>
  <c r="BJ8" i="4"/>
  <c r="BJ6" i="4"/>
  <c r="BG72" i="4"/>
  <c r="BG52" i="4"/>
  <c r="BJ88" i="4"/>
  <c r="BJ84" i="4"/>
  <c r="BG82" i="4"/>
  <c r="BJ78" i="4"/>
  <c r="BG74" i="4"/>
  <c r="BJ70" i="4"/>
  <c r="BG66" i="4"/>
  <c r="BJ62" i="4"/>
  <c r="BG58" i="4"/>
  <c r="BG4" i="4"/>
  <c r="BJ5" i="4"/>
  <c r="I4" i="4" l="1"/>
  <c r="BH9" i="1"/>
  <c r="BI9" i="1" s="1"/>
  <c r="BH10" i="1"/>
  <c r="BI10" i="1" s="1"/>
  <c r="BH11" i="1"/>
  <c r="BI11" i="1" s="1"/>
  <c r="BH12" i="1"/>
  <c r="BI12" i="1" s="1"/>
  <c r="BH13" i="1"/>
  <c r="BI13" i="1" s="1"/>
  <c r="BH14" i="1"/>
  <c r="BI14" i="1" s="1"/>
  <c r="BH15" i="1"/>
  <c r="BI15" i="1" s="1"/>
  <c r="BH16" i="1"/>
  <c r="BI16" i="1" s="1"/>
  <c r="BH17" i="1"/>
  <c r="BI17" i="1" s="1"/>
  <c r="BH18" i="1"/>
  <c r="BI18" i="1" s="1"/>
  <c r="BH19" i="1"/>
  <c r="BJ19" i="1" s="1"/>
  <c r="BH20" i="1"/>
  <c r="BI20" i="1" s="1"/>
  <c r="BH21" i="1"/>
  <c r="BI21" i="1" s="1"/>
  <c r="BH22" i="1"/>
  <c r="BI22" i="1" s="1"/>
  <c r="BH23" i="1"/>
  <c r="BI23" i="1" s="1"/>
  <c r="BH24" i="1"/>
  <c r="BH25" i="1"/>
  <c r="BI25" i="1" s="1"/>
  <c r="BH26" i="1"/>
  <c r="BI26" i="1" s="1"/>
  <c r="BH27" i="1"/>
  <c r="BI27" i="1" s="1"/>
  <c r="BH28" i="1"/>
  <c r="BI28" i="1" s="1"/>
  <c r="BH29" i="1"/>
  <c r="BI29" i="1" s="1"/>
  <c r="BH30" i="1"/>
  <c r="BI30" i="1" s="1"/>
  <c r="BH31" i="1"/>
  <c r="BI31" i="1" s="1"/>
  <c r="BH32" i="1"/>
  <c r="BI32" i="1" s="1"/>
  <c r="BH33" i="1"/>
  <c r="BI33" i="1" s="1"/>
  <c r="BH34" i="1"/>
  <c r="BI34" i="1" s="1"/>
  <c r="BH35" i="1"/>
  <c r="BJ35" i="1" s="1"/>
  <c r="BH36" i="1"/>
  <c r="BI36" i="1" s="1"/>
  <c r="BH37" i="1"/>
  <c r="BI37" i="1" s="1"/>
  <c r="BH38" i="1"/>
  <c r="BI38" i="1" s="1"/>
  <c r="BH39" i="1"/>
  <c r="BJ39" i="1" s="1"/>
  <c r="BH40" i="1"/>
  <c r="BI40" i="1" s="1"/>
  <c r="BH41" i="1"/>
  <c r="BI41" i="1" s="1"/>
  <c r="BH42" i="1"/>
  <c r="BI42" i="1" s="1"/>
  <c r="BH43" i="1"/>
  <c r="BI43" i="1" s="1"/>
  <c r="BH44" i="1"/>
  <c r="BI44" i="1" s="1"/>
  <c r="BH45" i="1"/>
  <c r="BI45" i="1" s="1"/>
  <c r="BH46" i="1"/>
  <c r="BI46" i="1" s="1"/>
  <c r="BH47" i="1"/>
  <c r="BJ47" i="1" s="1"/>
  <c r="BH48" i="1"/>
  <c r="BI48" i="1" s="1"/>
  <c r="BH49" i="1"/>
  <c r="BI49" i="1" s="1"/>
  <c r="BH50" i="1"/>
  <c r="BI50" i="1" s="1"/>
  <c r="BH51" i="1"/>
  <c r="BI51" i="1" s="1"/>
  <c r="BH52" i="1"/>
  <c r="BI52" i="1" s="1"/>
  <c r="BH53" i="1"/>
  <c r="BI53" i="1" s="1"/>
  <c r="BH54" i="1"/>
  <c r="BI54" i="1" s="1"/>
  <c r="BH55" i="1"/>
  <c r="BJ55" i="1" s="1"/>
  <c r="BH56" i="1"/>
  <c r="BI56" i="1" s="1"/>
  <c r="BH57" i="1"/>
  <c r="BI57" i="1" s="1"/>
  <c r="BH58" i="1"/>
  <c r="BI58" i="1" s="1"/>
  <c r="BH59" i="1"/>
  <c r="BJ59" i="1" s="1"/>
  <c r="BH60" i="1"/>
  <c r="BI60" i="1" s="1"/>
  <c r="BH61" i="1"/>
  <c r="BI61" i="1" s="1"/>
  <c r="BH62" i="1"/>
  <c r="BI62" i="1" s="1"/>
  <c r="BH63" i="1"/>
  <c r="BJ63" i="1" s="1"/>
  <c r="BH64" i="1"/>
  <c r="BI64" i="1" s="1"/>
  <c r="BH65" i="1"/>
  <c r="BI65" i="1" s="1"/>
  <c r="BH66" i="1"/>
  <c r="BI66" i="1" s="1"/>
  <c r="BH67" i="1"/>
  <c r="BJ67" i="1" s="1"/>
  <c r="BH68" i="1"/>
  <c r="BI68" i="1" s="1"/>
  <c r="BH8" i="1"/>
  <c r="BJ8" i="1" s="1"/>
  <c r="BH7" i="1"/>
  <c r="BJ7" i="1" s="1"/>
  <c r="BE9" i="1"/>
  <c r="BF9" i="1" s="1"/>
  <c r="BE10" i="1"/>
  <c r="BF10" i="1" s="1"/>
  <c r="BE11" i="1"/>
  <c r="BF11" i="1" s="1"/>
  <c r="BE12" i="1"/>
  <c r="BG12" i="1" s="1"/>
  <c r="BE13" i="1"/>
  <c r="BF13" i="1" s="1"/>
  <c r="BE14" i="1"/>
  <c r="BF14" i="1" s="1"/>
  <c r="BE15" i="1"/>
  <c r="BF15" i="1" s="1"/>
  <c r="BE16" i="1"/>
  <c r="BF16" i="1" s="1"/>
  <c r="BE17" i="1"/>
  <c r="BF17" i="1" s="1"/>
  <c r="BE18" i="1"/>
  <c r="BF18" i="1" s="1"/>
  <c r="BE19" i="1"/>
  <c r="BF19" i="1" s="1"/>
  <c r="BE20" i="1"/>
  <c r="BF20" i="1" s="1"/>
  <c r="BE21" i="1"/>
  <c r="BF21" i="1" s="1"/>
  <c r="BE22" i="1"/>
  <c r="BF22" i="1" s="1"/>
  <c r="BE23" i="1"/>
  <c r="BG23" i="1" s="1"/>
  <c r="BE24" i="1"/>
  <c r="BE25" i="1"/>
  <c r="BF25" i="1" s="1"/>
  <c r="BE26" i="1"/>
  <c r="BF26" i="1" s="1"/>
  <c r="BE27" i="1"/>
  <c r="BG27" i="1" s="1"/>
  <c r="BE28" i="1"/>
  <c r="BG28" i="1" s="1"/>
  <c r="BE29" i="1"/>
  <c r="BF29" i="1" s="1"/>
  <c r="BE30" i="1"/>
  <c r="BF30" i="1" s="1"/>
  <c r="BE31" i="1"/>
  <c r="BG31" i="1" s="1"/>
  <c r="BE32" i="1"/>
  <c r="BF32" i="1" s="1"/>
  <c r="BE33" i="1"/>
  <c r="BF33" i="1" s="1"/>
  <c r="BE34" i="1"/>
  <c r="BF34" i="1" s="1"/>
  <c r="BE35" i="1"/>
  <c r="BG35" i="1" s="1"/>
  <c r="BE36" i="1"/>
  <c r="BF36" i="1" s="1"/>
  <c r="BE37" i="1"/>
  <c r="BF37" i="1" s="1"/>
  <c r="BE38" i="1"/>
  <c r="BF38" i="1" s="1"/>
  <c r="BE39" i="1"/>
  <c r="BG39" i="1" s="1"/>
  <c r="BE40" i="1"/>
  <c r="BG40" i="1" s="1"/>
  <c r="BE41" i="1"/>
  <c r="BF41" i="1" s="1"/>
  <c r="BE42" i="1"/>
  <c r="BF42" i="1" s="1"/>
  <c r="BE43" i="1"/>
  <c r="BG43" i="1" s="1"/>
  <c r="BE44" i="1"/>
  <c r="BF44" i="1" s="1"/>
  <c r="BE45" i="1"/>
  <c r="BF45" i="1" s="1"/>
  <c r="BE46" i="1"/>
  <c r="BF46" i="1" s="1"/>
  <c r="BE47" i="1"/>
  <c r="BG47" i="1" s="1"/>
  <c r="BE48" i="1"/>
  <c r="BG48" i="1" s="1"/>
  <c r="BE49" i="1"/>
  <c r="BF49" i="1" s="1"/>
  <c r="BE50" i="1"/>
  <c r="BF50" i="1" s="1"/>
  <c r="BE51" i="1"/>
  <c r="BG51" i="1" s="1"/>
  <c r="BE52" i="1"/>
  <c r="BF52" i="1" s="1"/>
  <c r="BE53" i="1"/>
  <c r="BF53" i="1" s="1"/>
  <c r="BE54" i="1"/>
  <c r="BF54" i="1" s="1"/>
  <c r="BE55" i="1"/>
  <c r="BG55" i="1" s="1"/>
  <c r="BE56" i="1"/>
  <c r="BF56" i="1" s="1"/>
  <c r="BE57" i="1"/>
  <c r="BF57" i="1" s="1"/>
  <c r="BE58" i="1"/>
  <c r="BF58" i="1" s="1"/>
  <c r="BE59" i="1"/>
  <c r="BG59" i="1" s="1"/>
  <c r="BE60" i="1"/>
  <c r="BG60" i="1" s="1"/>
  <c r="BE61" i="1"/>
  <c r="BF61" i="1" s="1"/>
  <c r="BE62" i="1"/>
  <c r="BF62" i="1" s="1"/>
  <c r="BE63" i="1"/>
  <c r="BG63" i="1" s="1"/>
  <c r="BE64" i="1"/>
  <c r="BF64" i="1" s="1"/>
  <c r="BE65" i="1"/>
  <c r="BF65" i="1" s="1"/>
  <c r="BE66" i="1"/>
  <c r="BF66" i="1" s="1"/>
  <c r="BE67" i="1"/>
  <c r="BG67" i="1" s="1"/>
  <c r="BE68" i="1"/>
  <c r="BF68" i="1" s="1"/>
  <c r="BE8" i="1"/>
  <c r="BG8" i="1" s="1"/>
  <c r="BE7" i="1"/>
  <c r="BF7" i="1" s="1"/>
  <c r="CB65" i="1"/>
  <c r="CB66" i="1"/>
  <c r="CB9" i="1"/>
  <c r="CB11" i="1"/>
  <c r="CB12" i="1"/>
  <c r="CB13" i="1"/>
  <c r="CB15" i="1"/>
  <c r="CB16" i="1"/>
  <c r="CB17" i="1"/>
  <c r="CB19" i="1"/>
  <c r="CB20" i="1"/>
  <c r="CB21" i="1"/>
  <c r="CB23" i="1"/>
  <c r="CB24" i="1"/>
  <c r="CB25" i="1"/>
  <c r="CB27" i="1"/>
  <c r="CB28" i="1"/>
  <c r="CB29" i="1"/>
  <c r="CB31" i="1"/>
  <c r="CB32" i="1"/>
  <c r="CB33" i="1"/>
  <c r="CB35" i="1"/>
  <c r="CB36" i="1"/>
  <c r="CB37" i="1"/>
  <c r="CB39" i="1"/>
  <c r="CB40" i="1"/>
  <c r="CB41" i="1"/>
  <c r="CB43" i="1"/>
  <c r="CB44" i="1"/>
  <c r="CB45" i="1"/>
  <c r="CB47" i="1"/>
  <c r="CB48" i="1"/>
  <c r="CB49" i="1"/>
  <c r="CB51" i="1"/>
  <c r="CB52" i="1"/>
  <c r="CB53" i="1"/>
  <c r="CB55" i="1"/>
  <c r="CB56" i="1"/>
  <c r="CB57" i="1"/>
  <c r="CB59" i="1"/>
  <c r="CB60" i="1"/>
  <c r="CB61" i="1"/>
  <c r="CB8" i="1"/>
  <c r="J7" i="1"/>
  <c r="BF51" i="1" l="1"/>
  <c r="BF12" i="1"/>
  <c r="BG24" i="1"/>
  <c r="BF24" i="1"/>
  <c r="BJ24" i="1"/>
  <c r="BI24" i="1"/>
  <c r="BI67" i="1"/>
  <c r="BJ64" i="1"/>
  <c r="BJ51" i="1"/>
  <c r="BJ31" i="1"/>
  <c r="BJ28" i="1"/>
  <c r="BG57" i="1"/>
  <c r="BJ52" i="1"/>
  <c r="BI19" i="1"/>
  <c r="J4" i="4"/>
  <c r="K4" i="4"/>
  <c r="BI47" i="1"/>
  <c r="BJ15" i="1"/>
  <c r="BF60" i="1"/>
  <c r="BF47" i="1"/>
  <c r="BF28" i="1"/>
  <c r="BG25" i="1"/>
  <c r="BI59" i="1"/>
  <c r="BI63" i="1"/>
  <c r="BJ60" i="1"/>
  <c r="BG56" i="1"/>
  <c r="BF43" i="1"/>
  <c r="BF40" i="1"/>
  <c r="BG33" i="1"/>
  <c r="BJ27" i="1"/>
  <c r="BG68" i="1"/>
  <c r="BJ68" i="1"/>
  <c r="BF67" i="1"/>
  <c r="BG61" i="1"/>
  <c r="BF59" i="1"/>
  <c r="BI55" i="1"/>
  <c r="BF55" i="1"/>
  <c r="BG53" i="1"/>
  <c r="BG52" i="1"/>
  <c r="BG49" i="1"/>
  <c r="BF48" i="1"/>
  <c r="BJ48" i="1"/>
  <c r="BG45" i="1"/>
  <c r="BG44" i="1"/>
  <c r="BJ44" i="1"/>
  <c r="BG41" i="1"/>
  <c r="BG36" i="1"/>
  <c r="BJ36" i="1"/>
  <c r="BI35" i="1"/>
  <c r="BF35" i="1"/>
  <c r="BG32" i="1"/>
  <c r="BJ32" i="1"/>
  <c r="BF31" i="1"/>
  <c r="BG29" i="1"/>
  <c r="BF23" i="1"/>
  <c r="BJ23" i="1"/>
  <c r="BG20" i="1"/>
  <c r="BJ20" i="1"/>
  <c r="BG19" i="1"/>
  <c r="BG16" i="1"/>
  <c r="BJ16" i="1"/>
  <c r="BG15" i="1"/>
  <c r="BJ11" i="1"/>
  <c r="BG11" i="1"/>
  <c r="BF8" i="1"/>
  <c r="BI8" i="1"/>
  <c r="BG7" i="1"/>
  <c r="BI7" i="1"/>
  <c r="I7" i="1"/>
  <c r="BI39" i="1"/>
  <c r="BJ56" i="1"/>
  <c r="BJ43" i="1"/>
  <c r="BF39" i="1"/>
  <c r="BF27" i="1"/>
  <c r="BG65" i="1"/>
  <c r="BG37" i="1"/>
  <c r="BG64" i="1"/>
  <c r="BF63" i="1"/>
  <c r="BJ12" i="1"/>
  <c r="BJ40" i="1"/>
  <c r="BJ65" i="1"/>
  <c r="BJ61" i="1"/>
  <c r="BJ57" i="1"/>
  <c r="BJ53" i="1"/>
  <c r="BJ49" i="1"/>
  <c r="BJ45" i="1"/>
  <c r="BJ41" i="1"/>
  <c r="BJ37" i="1"/>
  <c r="BJ33" i="1"/>
  <c r="BJ29" i="1"/>
  <c r="BJ25" i="1"/>
  <c r="BJ21" i="1"/>
  <c r="BJ17" i="1"/>
  <c r="BJ13" i="1"/>
  <c r="BJ9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21" i="1"/>
  <c r="BG17" i="1"/>
  <c r="BG13" i="1"/>
  <c r="BG9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CB67" i="1"/>
  <c r="CB63" i="1"/>
  <c r="CB68" i="1"/>
  <c r="CB64" i="1"/>
  <c r="CB62" i="1"/>
  <c r="CB58" i="1"/>
  <c r="CB54" i="1"/>
  <c r="CB50" i="1"/>
  <c r="CB34" i="1"/>
  <c r="CB46" i="1"/>
  <c r="CB42" i="1"/>
  <c r="CB38" i="1"/>
  <c r="CB30" i="1"/>
  <c r="CB26" i="1"/>
  <c r="CB22" i="1"/>
  <c r="CB18" i="1"/>
  <c r="CB14" i="1"/>
  <c r="CB10" i="1"/>
  <c r="CB7" i="1"/>
  <c r="AA4" i="4"/>
  <c r="AN4" i="4"/>
  <c r="AT4" i="4"/>
  <c r="AC4" i="4" l="1"/>
  <c r="AB4" i="4"/>
  <c r="AU4" i="4"/>
  <c r="AV4" i="4"/>
  <c r="AP4" i="4"/>
  <c r="AO4" i="4"/>
  <c r="AM50" i="1"/>
  <c r="AO50" i="1" s="1"/>
  <c r="I91" i="4" l="1"/>
  <c r="J91" i="4" l="1"/>
  <c r="K91" i="4"/>
  <c r="BK6" i="1" l="1"/>
  <c r="BX124" i="4" l="1"/>
  <c r="BU124" i="4"/>
  <c r="BR124" i="4"/>
  <c r="AT124" i="4"/>
  <c r="AQ124" i="4"/>
  <c r="AN124" i="4"/>
  <c r="AA124" i="4"/>
  <c r="U124" i="4"/>
  <c r="O124" i="4"/>
  <c r="I124" i="4"/>
  <c r="BX123" i="4"/>
  <c r="BU123" i="4"/>
  <c r="BR123" i="4"/>
  <c r="AT123" i="4"/>
  <c r="AQ123" i="4"/>
  <c r="AN123" i="4"/>
  <c r="AA123" i="4"/>
  <c r="U123" i="4"/>
  <c r="O123" i="4"/>
  <c r="I123" i="4"/>
  <c r="BX122" i="4"/>
  <c r="BU122" i="4"/>
  <c r="BR122" i="4"/>
  <c r="AT122" i="4"/>
  <c r="AQ122" i="4"/>
  <c r="AN122" i="4"/>
  <c r="AA122" i="4"/>
  <c r="U122" i="4"/>
  <c r="O122" i="4"/>
  <c r="I122" i="4"/>
  <c r="BX121" i="4"/>
  <c r="BU121" i="4"/>
  <c r="BR121" i="4"/>
  <c r="AT121" i="4"/>
  <c r="AQ121" i="4"/>
  <c r="AN121" i="4"/>
  <c r="AA121" i="4"/>
  <c r="U121" i="4"/>
  <c r="O121" i="4"/>
  <c r="I121" i="4"/>
  <c r="BX120" i="4"/>
  <c r="BU120" i="4"/>
  <c r="BR120" i="4"/>
  <c r="AT120" i="4"/>
  <c r="AQ120" i="4"/>
  <c r="AN120" i="4"/>
  <c r="AA120" i="4"/>
  <c r="U120" i="4"/>
  <c r="O120" i="4"/>
  <c r="I120" i="4"/>
  <c r="BX119" i="4"/>
  <c r="BU119" i="4"/>
  <c r="BR119" i="4"/>
  <c r="AT119" i="4"/>
  <c r="AQ119" i="4"/>
  <c r="AN119" i="4"/>
  <c r="AA119" i="4"/>
  <c r="U119" i="4"/>
  <c r="O119" i="4"/>
  <c r="I119" i="4"/>
  <c r="BX118" i="4"/>
  <c r="BU118" i="4"/>
  <c r="BR118" i="4"/>
  <c r="AT118" i="4"/>
  <c r="AQ118" i="4"/>
  <c r="AN118" i="4"/>
  <c r="AA118" i="4"/>
  <c r="U118" i="4"/>
  <c r="O118" i="4"/>
  <c r="I118" i="4"/>
  <c r="BX117" i="4"/>
  <c r="BU117" i="4"/>
  <c r="BR117" i="4"/>
  <c r="AT117" i="4"/>
  <c r="AQ117" i="4"/>
  <c r="AN117" i="4"/>
  <c r="AA117" i="4"/>
  <c r="U117" i="4"/>
  <c r="O117" i="4"/>
  <c r="I117" i="4"/>
  <c r="BX116" i="4"/>
  <c r="BU116" i="4"/>
  <c r="BR116" i="4"/>
  <c r="AT116" i="4"/>
  <c r="AQ116" i="4"/>
  <c r="AN116" i="4"/>
  <c r="AA116" i="4"/>
  <c r="U116" i="4"/>
  <c r="O116" i="4"/>
  <c r="I116" i="4"/>
  <c r="BX115" i="4"/>
  <c r="BU115" i="4"/>
  <c r="BR115" i="4"/>
  <c r="AT115" i="4"/>
  <c r="AQ115" i="4"/>
  <c r="AN115" i="4"/>
  <c r="AA115" i="4"/>
  <c r="U115" i="4"/>
  <c r="O115" i="4"/>
  <c r="I115" i="4"/>
  <c r="BX114" i="4"/>
  <c r="BU114" i="4"/>
  <c r="BR114" i="4"/>
  <c r="AT114" i="4"/>
  <c r="AQ114" i="4"/>
  <c r="AN114" i="4"/>
  <c r="AA114" i="4"/>
  <c r="U114" i="4"/>
  <c r="O114" i="4"/>
  <c r="I114" i="4"/>
  <c r="BX113" i="4"/>
  <c r="BU113" i="4"/>
  <c r="BR113" i="4"/>
  <c r="AT113" i="4"/>
  <c r="AQ113" i="4"/>
  <c r="AN113" i="4"/>
  <c r="AA113" i="4"/>
  <c r="U113" i="4"/>
  <c r="O113" i="4"/>
  <c r="I113" i="4"/>
  <c r="BX112" i="4"/>
  <c r="BU112" i="4"/>
  <c r="BR112" i="4"/>
  <c r="AT112" i="4"/>
  <c r="AQ112" i="4"/>
  <c r="AN112" i="4"/>
  <c r="AA112" i="4"/>
  <c r="U112" i="4"/>
  <c r="O112" i="4"/>
  <c r="I112" i="4"/>
  <c r="BX111" i="4"/>
  <c r="BU111" i="4"/>
  <c r="BR111" i="4"/>
  <c r="AT111" i="4"/>
  <c r="AQ111" i="4"/>
  <c r="AN111" i="4"/>
  <c r="AA111" i="4"/>
  <c r="U111" i="4"/>
  <c r="O111" i="4"/>
  <c r="I111" i="4"/>
  <c r="BX110" i="4"/>
  <c r="BU110" i="4"/>
  <c r="BR110" i="4"/>
  <c r="AT110" i="4"/>
  <c r="AQ110" i="4"/>
  <c r="AN110" i="4"/>
  <c r="AA110" i="4"/>
  <c r="U110" i="4"/>
  <c r="O110" i="4"/>
  <c r="I110" i="4"/>
  <c r="BX109" i="4"/>
  <c r="BU109" i="4"/>
  <c r="BR109" i="4"/>
  <c r="AT109" i="4"/>
  <c r="AQ109" i="4"/>
  <c r="AN109" i="4"/>
  <c r="AA109" i="4"/>
  <c r="U109" i="4"/>
  <c r="O109" i="4"/>
  <c r="I109" i="4"/>
  <c r="BX108" i="4"/>
  <c r="BU108" i="4"/>
  <c r="AT108" i="4"/>
  <c r="AQ108" i="4"/>
  <c r="AN108" i="4"/>
  <c r="AA108" i="4"/>
  <c r="U108" i="4"/>
  <c r="O108" i="4"/>
  <c r="I108" i="4"/>
  <c r="BX107" i="4"/>
  <c r="BU107" i="4"/>
  <c r="BR107" i="4"/>
  <c r="AT107" i="4"/>
  <c r="AQ107" i="4"/>
  <c r="AN107" i="4"/>
  <c r="AA107" i="4"/>
  <c r="U107" i="4"/>
  <c r="O107" i="4"/>
  <c r="I107" i="4"/>
  <c r="BX106" i="4"/>
  <c r="BU106" i="4"/>
  <c r="BR106" i="4"/>
  <c r="AT106" i="4"/>
  <c r="AQ106" i="4"/>
  <c r="AN106" i="4"/>
  <c r="AA106" i="4"/>
  <c r="U106" i="4"/>
  <c r="O106" i="4"/>
  <c r="I106" i="4"/>
  <c r="BX105" i="4"/>
  <c r="BU105" i="4"/>
  <c r="BR105" i="4"/>
  <c r="AT105" i="4"/>
  <c r="AQ105" i="4"/>
  <c r="AN105" i="4"/>
  <c r="AA105" i="4"/>
  <c r="U105" i="4"/>
  <c r="O105" i="4"/>
  <c r="I105" i="4"/>
  <c r="BX104" i="4"/>
  <c r="BU104" i="4"/>
  <c r="BR104" i="4"/>
  <c r="AT104" i="4"/>
  <c r="AQ104" i="4"/>
  <c r="AN104" i="4"/>
  <c r="AA104" i="4"/>
  <c r="U104" i="4"/>
  <c r="O104" i="4"/>
  <c r="I104" i="4"/>
  <c r="BX103" i="4"/>
  <c r="BU103" i="4"/>
  <c r="BR103" i="4"/>
  <c r="AT103" i="4"/>
  <c r="AQ103" i="4"/>
  <c r="AN103" i="4"/>
  <c r="AA103" i="4"/>
  <c r="U103" i="4"/>
  <c r="O103" i="4"/>
  <c r="I103" i="4"/>
  <c r="BX102" i="4"/>
  <c r="BU102" i="4"/>
  <c r="BR102" i="4"/>
  <c r="AT102" i="4"/>
  <c r="AQ102" i="4"/>
  <c r="AN102" i="4"/>
  <c r="AA102" i="4"/>
  <c r="U102" i="4"/>
  <c r="O102" i="4"/>
  <c r="I102" i="4"/>
  <c r="BX101" i="4"/>
  <c r="BU101" i="4"/>
  <c r="BR101" i="4"/>
  <c r="AT101" i="4"/>
  <c r="AQ101" i="4"/>
  <c r="AN101" i="4"/>
  <c r="AA101" i="4"/>
  <c r="U101" i="4"/>
  <c r="O101" i="4"/>
  <c r="I101" i="4"/>
  <c r="BX100" i="4"/>
  <c r="BU100" i="4"/>
  <c r="BR100" i="4"/>
  <c r="AT100" i="4"/>
  <c r="AQ100" i="4"/>
  <c r="AN100" i="4"/>
  <c r="AA100" i="4"/>
  <c r="U100" i="4"/>
  <c r="O100" i="4"/>
  <c r="I100" i="4"/>
  <c r="BX99" i="4"/>
  <c r="BU99" i="4"/>
  <c r="BR99" i="4"/>
  <c r="AT99" i="4"/>
  <c r="AQ99" i="4"/>
  <c r="AN99" i="4"/>
  <c r="AA99" i="4"/>
  <c r="U99" i="4"/>
  <c r="O99" i="4"/>
  <c r="I99" i="4"/>
  <c r="BX98" i="4"/>
  <c r="BU98" i="4"/>
  <c r="BR98" i="4"/>
  <c r="AT98" i="4"/>
  <c r="AQ98" i="4"/>
  <c r="AN98" i="4"/>
  <c r="AA98" i="4"/>
  <c r="U98" i="4"/>
  <c r="O98" i="4"/>
  <c r="I98" i="4"/>
  <c r="BX97" i="4"/>
  <c r="BU97" i="4"/>
  <c r="BR97" i="4"/>
  <c r="AT97" i="4"/>
  <c r="AQ97" i="4"/>
  <c r="AN97" i="4"/>
  <c r="AA97" i="4"/>
  <c r="U97" i="4"/>
  <c r="O97" i="4"/>
  <c r="I97" i="4"/>
  <c r="BX96" i="4"/>
  <c r="BU96" i="4"/>
  <c r="BR96" i="4"/>
  <c r="AT96" i="4"/>
  <c r="AQ96" i="4"/>
  <c r="AN96" i="4"/>
  <c r="AA96" i="4"/>
  <c r="U96" i="4"/>
  <c r="O96" i="4"/>
  <c r="Q96" i="4" s="1"/>
  <c r="I96" i="4"/>
  <c r="BX95" i="4"/>
  <c r="BU95" i="4"/>
  <c r="BR95" i="4"/>
  <c r="AT95" i="4"/>
  <c r="AQ95" i="4"/>
  <c r="AN95" i="4"/>
  <c r="AA95" i="4"/>
  <c r="U95" i="4"/>
  <c r="O95" i="4"/>
  <c r="I95" i="4"/>
  <c r="BX94" i="4"/>
  <c r="BU94" i="4"/>
  <c r="BR94" i="4"/>
  <c r="AT94" i="4"/>
  <c r="AQ94" i="4"/>
  <c r="AN94" i="4"/>
  <c r="AA94" i="4"/>
  <c r="U94" i="4"/>
  <c r="O94" i="4"/>
  <c r="I94" i="4"/>
  <c r="BX93" i="4"/>
  <c r="BU93" i="4"/>
  <c r="BR93" i="4"/>
  <c r="AT93" i="4"/>
  <c r="AQ93" i="4"/>
  <c r="AN93" i="4"/>
  <c r="AA93" i="4"/>
  <c r="U93" i="4"/>
  <c r="O93" i="4"/>
  <c r="I93" i="4"/>
  <c r="BX92" i="4"/>
  <c r="BU92" i="4"/>
  <c r="BR92" i="4"/>
  <c r="AT92" i="4"/>
  <c r="AQ92" i="4"/>
  <c r="AN92" i="4"/>
  <c r="AA92" i="4"/>
  <c r="U92" i="4"/>
  <c r="O92" i="4"/>
  <c r="I92" i="4"/>
  <c r="BX91" i="4"/>
  <c r="BU91" i="4"/>
  <c r="BR91" i="4"/>
  <c r="AT91" i="4"/>
  <c r="AQ91" i="4"/>
  <c r="AN91" i="4"/>
  <c r="AA91" i="4"/>
  <c r="U91" i="4"/>
  <c r="O91" i="4"/>
  <c r="BX90" i="4"/>
  <c r="BU90" i="4"/>
  <c r="BR90" i="4"/>
  <c r="AT90" i="4"/>
  <c r="AQ90" i="4"/>
  <c r="AN90" i="4"/>
  <c r="AA90" i="4"/>
  <c r="U90" i="4"/>
  <c r="O90" i="4"/>
  <c r="I90" i="4"/>
  <c r="BX89" i="4"/>
  <c r="BU89" i="4"/>
  <c r="BR89" i="4"/>
  <c r="AT89" i="4"/>
  <c r="AQ89" i="4"/>
  <c r="AN89" i="4"/>
  <c r="AA89" i="4"/>
  <c r="U89" i="4"/>
  <c r="O89" i="4"/>
  <c r="I89" i="4"/>
  <c r="BX88" i="4"/>
  <c r="BU88" i="4"/>
  <c r="BR88" i="4"/>
  <c r="AT88" i="4"/>
  <c r="AQ88" i="4"/>
  <c r="AN88" i="4"/>
  <c r="AA88" i="4"/>
  <c r="U88" i="4"/>
  <c r="O88" i="4"/>
  <c r="I88" i="4"/>
  <c r="BX87" i="4"/>
  <c r="BU87" i="4"/>
  <c r="BR87" i="4"/>
  <c r="AT87" i="4"/>
  <c r="AQ87" i="4"/>
  <c r="AN87" i="4"/>
  <c r="AA87" i="4"/>
  <c r="U87" i="4"/>
  <c r="O87" i="4"/>
  <c r="I87" i="4"/>
  <c r="BX86" i="4"/>
  <c r="BU86" i="4"/>
  <c r="BR86" i="4"/>
  <c r="AT86" i="4"/>
  <c r="AQ86" i="4"/>
  <c r="AN86" i="4"/>
  <c r="AA86" i="4"/>
  <c r="U86" i="4"/>
  <c r="O86" i="4"/>
  <c r="I86" i="4"/>
  <c r="BX85" i="4"/>
  <c r="BU85" i="4"/>
  <c r="BR85" i="4"/>
  <c r="AT85" i="4"/>
  <c r="AQ85" i="4"/>
  <c r="AN85" i="4"/>
  <c r="AA85" i="4"/>
  <c r="U85" i="4"/>
  <c r="O85" i="4"/>
  <c r="I85" i="4"/>
  <c r="BX84" i="4"/>
  <c r="BU84" i="4"/>
  <c r="BR84" i="4"/>
  <c r="AT84" i="4"/>
  <c r="AQ84" i="4"/>
  <c r="AN84" i="4"/>
  <c r="AA84" i="4"/>
  <c r="U84" i="4"/>
  <c r="O84" i="4"/>
  <c r="I84" i="4"/>
  <c r="BX83" i="4"/>
  <c r="BU83" i="4"/>
  <c r="BR83" i="4"/>
  <c r="AT83" i="4"/>
  <c r="AQ83" i="4"/>
  <c r="AN83" i="4"/>
  <c r="AA83" i="4"/>
  <c r="U83" i="4"/>
  <c r="O83" i="4"/>
  <c r="I83" i="4"/>
  <c r="BX82" i="4"/>
  <c r="BU82" i="4"/>
  <c r="BR82" i="4"/>
  <c r="AT82" i="4"/>
  <c r="AQ82" i="4"/>
  <c r="AN82" i="4"/>
  <c r="AA82" i="4"/>
  <c r="U82" i="4"/>
  <c r="O82" i="4"/>
  <c r="I82" i="4"/>
  <c r="BX81" i="4"/>
  <c r="BU81" i="4"/>
  <c r="BR81" i="4"/>
  <c r="AT81" i="4"/>
  <c r="AQ81" i="4"/>
  <c r="AN81" i="4"/>
  <c r="AA81" i="4"/>
  <c r="U81" i="4"/>
  <c r="O81" i="4"/>
  <c r="I81" i="4"/>
  <c r="BX80" i="4"/>
  <c r="BU80" i="4"/>
  <c r="BR80" i="4"/>
  <c r="AT80" i="4"/>
  <c r="AQ80" i="4"/>
  <c r="AN80" i="4"/>
  <c r="AA80" i="4"/>
  <c r="U80" i="4"/>
  <c r="O80" i="4"/>
  <c r="I80" i="4"/>
  <c r="BX79" i="4"/>
  <c r="BU79" i="4"/>
  <c r="BR79" i="4"/>
  <c r="AT79" i="4"/>
  <c r="AQ79" i="4"/>
  <c r="AN79" i="4"/>
  <c r="AA79" i="4"/>
  <c r="U79" i="4"/>
  <c r="O79" i="4"/>
  <c r="I79" i="4"/>
  <c r="BX78" i="4"/>
  <c r="BU78" i="4"/>
  <c r="BR78" i="4"/>
  <c r="AT78" i="4"/>
  <c r="AQ78" i="4"/>
  <c r="AN78" i="4"/>
  <c r="AA78" i="4"/>
  <c r="U78" i="4"/>
  <c r="O78" i="4"/>
  <c r="I78" i="4"/>
  <c r="BX77" i="4"/>
  <c r="BU77" i="4"/>
  <c r="BR77" i="4"/>
  <c r="AT77" i="4"/>
  <c r="AQ77" i="4"/>
  <c r="AN77" i="4"/>
  <c r="AA77" i="4"/>
  <c r="U77" i="4"/>
  <c r="O77" i="4"/>
  <c r="I77" i="4"/>
  <c r="BX76" i="4"/>
  <c r="BU76" i="4"/>
  <c r="BR76" i="4"/>
  <c r="AT76" i="4"/>
  <c r="AQ76" i="4"/>
  <c r="AN76" i="4"/>
  <c r="AA76" i="4"/>
  <c r="U76" i="4"/>
  <c r="O76" i="4"/>
  <c r="I76" i="4"/>
  <c r="BX75" i="4"/>
  <c r="BU75" i="4"/>
  <c r="BR75" i="4"/>
  <c r="AT75" i="4"/>
  <c r="AQ75" i="4"/>
  <c r="AN75" i="4"/>
  <c r="AA75" i="4"/>
  <c r="U75" i="4"/>
  <c r="O75" i="4"/>
  <c r="I75" i="4"/>
  <c r="BX74" i="4"/>
  <c r="BU74" i="4"/>
  <c r="BR74" i="4"/>
  <c r="AT74" i="4"/>
  <c r="AQ74" i="4"/>
  <c r="AN74" i="4"/>
  <c r="AA74" i="4"/>
  <c r="U74" i="4"/>
  <c r="O74" i="4"/>
  <c r="I74" i="4"/>
  <c r="BX73" i="4"/>
  <c r="BU73" i="4"/>
  <c r="BR73" i="4"/>
  <c r="AT73" i="4"/>
  <c r="AQ73" i="4"/>
  <c r="AN73" i="4"/>
  <c r="AA73" i="4"/>
  <c r="U73" i="4"/>
  <c r="O73" i="4"/>
  <c r="I73" i="4"/>
  <c r="BX72" i="4"/>
  <c r="BU72" i="4"/>
  <c r="BR72" i="4"/>
  <c r="AT72" i="4"/>
  <c r="AQ72" i="4"/>
  <c r="AN72" i="4"/>
  <c r="AA72" i="4"/>
  <c r="U72" i="4"/>
  <c r="O72" i="4"/>
  <c r="I72" i="4"/>
  <c r="BX71" i="4"/>
  <c r="BU71" i="4"/>
  <c r="BR71" i="4"/>
  <c r="AT71" i="4"/>
  <c r="AQ71" i="4"/>
  <c r="AN71" i="4"/>
  <c r="AA71" i="4"/>
  <c r="U71" i="4"/>
  <c r="O71" i="4"/>
  <c r="I71" i="4"/>
  <c r="BX70" i="4"/>
  <c r="BU70" i="4"/>
  <c r="BR70" i="4"/>
  <c r="AT70" i="4"/>
  <c r="AQ70" i="4"/>
  <c r="AN70" i="4"/>
  <c r="AA70" i="4"/>
  <c r="U70" i="4"/>
  <c r="O70" i="4"/>
  <c r="I70" i="4"/>
  <c r="BX69" i="4"/>
  <c r="BU69" i="4"/>
  <c r="BR69" i="4"/>
  <c r="AT69" i="4"/>
  <c r="AQ69" i="4"/>
  <c r="AN69" i="4"/>
  <c r="AA69" i="4"/>
  <c r="U69" i="4"/>
  <c r="O69" i="4"/>
  <c r="I69" i="4"/>
  <c r="BX68" i="4"/>
  <c r="BU68" i="4"/>
  <c r="BR68" i="4"/>
  <c r="AT68" i="4"/>
  <c r="AQ68" i="4"/>
  <c r="AN68" i="4"/>
  <c r="AA68" i="4"/>
  <c r="U68" i="4"/>
  <c r="O68" i="4"/>
  <c r="I68" i="4"/>
  <c r="BX67" i="4"/>
  <c r="BU67" i="4"/>
  <c r="BR67" i="4"/>
  <c r="AT67" i="4"/>
  <c r="AQ67" i="4"/>
  <c r="AN67" i="4"/>
  <c r="AA67" i="4"/>
  <c r="U67" i="4"/>
  <c r="O67" i="4"/>
  <c r="I67" i="4"/>
  <c r="BX66" i="4"/>
  <c r="BU66" i="4"/>
  <c r="BR66" i="4"/>
  <c r="AT66" i="4"/>
  <c r="AQ66" i="4"/>
  <c r="AN66" i="4"/>
  <c r="AA66" i="4"/>
  <c r="U66" i="4"/>
  <c r="O66" i="4"/>
  <c r="I66" i="4"/>
  <c r="BX65" i="4"/>
  <c r="BU65" i="4"/>
  <c r="BR65" i="4"/>
  <c r="AT65" i="4"/>
  <c r="AQ65" i="4"/>
  <c r="AN65" i="4"/>
  <c r="AA65" i="4"/>
  <c r="U65" i="4"/>
  <c r="O65" i="4"/>
  <c r="I65" i="4"/>
  <c r="BX64" i="4"/>
  <c r="BU64" i="4"/>
  <c r="BR64" i="4"/>
  <c r="AT64" i="4"/>
  <c r="AQ64" i="4"/>
  <c r="AN64" i="4"/>
  <c r="AA64" i="4"/>
  <c r="U64" i="4"/>
  <c r="O64" i="4"/>
  <c r="I64" i="4"/>
  <c r="BX63" i="4"/>
  <c r="BU63" i="4"/>
  <c r="BR63" i="4"/>
  <c r="AT63" i="4"/>
  <c r="AQ63" i="4"/>
  <c r="AN63" i="4"/>
  <c r="AA63" i="4"/>
  <c r="U63" i="4"/>
  <c r="O63" i="4"/>
  <c r="I63" i="4"/>
  <c r="BX62" i="4"/>
  <c r="BU62" i="4"/>
  <c r="BR62" i="4"/>
  <c r="AT62" i="4"/>
  <c r="AQ62" i="4"/>
  <c r="AN62" i="4"/>
  <c r="AA62" i="4"/>
  <c r="U62" i="4"/>
  <c r="O62" i="4"/>
  <c r="I62" i="4"/>
  <c r="BX61" i="4"/>
  <c r="BU61" i="4"/>
  <c r="BR61" i="4"/>
  <c r="AT61" i="4"/>
  <c r="AQ61" i="4"/>
  <c r="AN61" i="4"/>
  <c r="AA61" i="4"/>
  <c r="U61" i="4"/>
  <c r="O61" i="4"/>
  <c r="I61" i="4"/>
  <c r="BX60" i="4"/>
  <c r="BU60" i="4"/>
  <c r="BR60" i="4"/>
  <c r="AT60" i="4"/>
  <c r="AQ60" i="4"/>
  <c r="AN60" i="4"/>
  <c r="AA60" i="4"/>
  <c r="U60" i="4"/>
  <c r="O60" i="4"/>
  <c r="I60" i="4"/>
  <c r="BX59" i="4"/>
  <c r="BU59" i="4"/>
  <c r="BR59" i="4"/>
  <c r="AT59" i="4"/>
  <c r="AQ59" i="4"/>
  <c r="AN59" i="4"/>
  <c r="AA59" i="4"/>
  <c r="U59" i="4"/>
  <c r="O59" i="4"/>
  <c r="I59" i="4"/>
  <c r="BX58" i="4"/>
  <c r="BU58" i="4"/>
  <c r="BR58" i="4"/>
  <c r="AT58" i="4"/>
  <c r="AQ58" i="4"/>
  <c r="AN58" i="4"/>
  <c r="AA58" i="4"/>
  <c r="U58" i="4"/>
  <c r="O58" i="4"/>
  <c r="I58" i="4"/>
  <c r="BX57" i="4"/>
  <c r="BU57" i="4"/>
  <c r="BR57" i="4"/>
  <c r="AT57" i="4"/>
  <c r="AQ57" i="4"/>
  <c r="AN57" i="4"/>
  <c r="AA57" i="4"/>
  <c r="U57" i="4"/>
  <c r="O57" i="4"/>
  <c r="I57" i="4"/>
  <c r="BX56" i="4"/>
  <c r="BU56" i="4"/>
  <c r="BR56" i="4"/>
  <c r="AT56" i="4"/>
  <c r="AQ56" i="4"/>
  <c r="AN56" i="4"/>
  <c r="AA56" i="4"/>
  <c r="U56" i="4"/>
  <c r="O56" i="4"/>
  <c r="I56" i="4"/>
  <c r="BX55" i="4"/>
  <c r="BU55" i="4"/>
  <c r="BR55" i="4"/>
  <c r="AT55" i="4"/>
  <c r="AQ55" i="4"/>
  <c r="AN55" i="4"/>
  <c r="AA55" i="4"/>
  <c r="U55" i="4"/>
  <c r="O55" i="4"/>
  <c r="I55" i="4"/>
  <c r="BX54" i="4"/>
  <c r="BU54" i="4"/>
  <c r="BR54" i="4"/>
  <c r="AT54" i="4"/>
  <c r="AQ54" i="4"/>
  <c r="AN54" i="4"/>
  <c r="AA54" i="4"/>
  <c r="U54" i="4"/>
  <c r="O54" i="4"/>
  <c r="I54" i="4"/>
  <c r="BX53" i="4"/>
  <c r="BU53" i="4"/>
  <c r="BR53" i="4"/>
  <c r="AT53" i="4"/>
  <c r="AQ53" i="4"/>
  <c r="AN53" i="4"/>
  <c r="AA53" i="4"/>
  <c r="U53" i="4"/>
  <c r="O53" i="4"/>
  <c r="I53" i="4"/>
  <c r="BX52" i="4"/>
  <c r="BU52" i="4"/>
  <c r="BR52" i="4"/>
  <c r="AT52" i="4"/>
  <c r="AQ52" i="4"/>
  <c r="AN52" i="4"/>
  <c r="AA52" i="4"/>
  <c r="U52" i="4"/>
  <c r="O52" i="4"/>
  <c r="I52" i="4"/>
  <c r="BX51" i="4"/>
  <c r="BU51" i="4"/>
  <c r="BR51" i="4"/>
  <c r="AT51" i="4"/>
  <c r="AQ51" i="4"/>
  <c r="AN51" i="4"/>
  <c r="AA51" i="4"/>
  <c r="U51" i="4"/>
  <c r="O51" i="4"/>
  <c r="I51" i="4"/>
  <c r="BX50" i="4"/>
  <c r="BU50" i="4"/>
  <c r="BR50" i="4"/>
  <c r="AT50" i="4"/>
  <c r="AQ50" i="4"/>
  <c r="AN50" i="4"/>
  <c r="AA50" i="4"/>
  <c r="U50" i="4"/>
  <c r="O50" i="4"/>
  <c r="I50" i="4"/>
  <c r="BX49" i="4"/>
  <c r="BU49" i="4"/>
  <c r="BR49" i="4"/>
  <c r="AT49" i="4"/>
  <c r="AQ49" i="4"/>
  <c r="AN49" i="4"/>
  <c r="AA49" i="4"/>
  <c r="U49" i="4"/>
  <c r="O49" i="4"/>
  <c r="I49" i="4"/>
  <c r="BX48" i="4"/>
  <c r="BU48" i="4"/>
  <c r="BR48" i="4"/>
  <c r="AT48" i="4"/>
  <c r="AQ48" i="4"/>
  <c r="AN48" i="4"/>
  <c r="AA48" i="4"/>
  <c r="U48" i="4"/>
  <c r="O48" i="4"/>
  <c r="I48" i="4"/>
  <c r="BX47" i="4"/>
  <c r="BU47" i="4"/>
  <c r="BR47" i="4"/>
  <c r="AT47" i="4"/>
  <c r="AQ47" i="4"/>
  <c r="AN47" i="4"/>
  <c r="AA47" i="4"/>
  <c r="U47" i="4"/>
  <c r="O47" i="4"/>
  <c r="I47" i="4"/>
  <c r="BX46" i="4"/>
  <c r="BU46" i="4"/>
  <c r="BR46" i="4"/>
  <c r="AT46" i="4"/>
  <c r="AQ46" i="4"/>
  <c r="AN46" i="4"/>
  <c r="AA46" i="4"/>
  <c r="U46" i="4"/>
  <c r="O46" i="4"/>
  <c r="I46" i="4"/>
  <c r="BX45" i="4"/>
  <c r="BU45" i="4"/>
  <c r="BR45" i="4"/>
  <c r="AT45" i="4"/>
  <c r="AQ45" i="4"/>
  <c r="AN45" i="4"/>
  <c r="AA45" i="4"/>
  <c r="U45" i="4"/>
  <c r="O45" i="4"/>
  <c r="I45" i="4"/>
  <c r="BX44" i="4"/>
  <c r="BU44" i="4"/>
  <c r="BR44" i="4"/>
  <c r="AT44" i="4"/>
  <c r="AQ44" i="4"/>
  <c r="AN44" i="4"/>
  <c r="AA44" i="4"/>
  <c r="U44" i="4"/>
  <c r="O44" i="4"/>
  <c r="I44" i="4"/>
  <c r="BX43" i="4"/>
  <c r="BU43" i="4"/>
  <c r="BR43" i="4"/>
  <c r="AT43" i="4"/>
  <c r="AQ43" i="4"/>
  <c r="AN43" i="4"/>
  <c r="AA43" i="4"/>
  <c r="U43" i="4"/>
  <c r="O43" i="4"/>
  <c r="I43" i="4"/>
  <c r="BX42" i="4"/>
  <c r="BU42" i="4"/>
  <c r="BR42" i="4"/>
  <c r="AT42" i="4"/>
  <c r="AQ42" i="4"/>
  <c r="AN42" i="4"/>
  <c r="AA42" i="4"/>
  <c r="U42" i="4"/>
  <c r="O42" i="4"/>
  <c r="I42" i="4"/>
  <c r="BX41" i="4"/>
  <c r="BU41" i="4"/>
  <c r="BR41" i="4"/>
  <c r="AT41" i="4"/>
  <c r="AQ41" i="4"/>
  <c r="AN41" i="4"/>
  <c r="AA41" i="4"/>
  <c r="U41" i="4"/>
  <c r="O41" i="4"/>
  <c r="I41" i="4"/>
  <c r="BX40" i="4"/>
  <c r="BU40" i="4"/>
  <c r="BR40" i="4"/>
  <c r="AT40" i="4"/>
  <c r="AQ40" i="4"/>
  <c r="AN40" i="4"/>
  <c r="AA40" i="4"/>
  <c r="U40" i="4"/>
  <c r="O40" i="4"/>
  <c r="I40" i="4"/>
  <c r="BX39" i="4"/>
  <c r="BU39" i="4"/>
  <c r="BR39" i="4"/>
  <c r="AT39" i="4"/>
  <c r="AQ39" i="4"/>
  <c r="AN39" i="4"/>
  <c r="AA39" i="4"/>
  <c r="U39" i="4"/>
  <c r="O39" i="4"/>
  <c r="I39" i="4"/>
  <c r="BX38" i="4"/>
  <c r="BU38" i="4"/>
  <c r="BR38" i="4"/>
  <c r="AT38" i="4"/>
  <c r="AQ38" i="4"/>
  <c r="AN38" i="4"/>
  <c r="AA38" i="4"/>
  <c r="U38" i="4"/>
  <c r="O38" i="4"/>
  <c r="I38" i="4"/>
  <c r="BX37" i="4"/>
  <c r="BU37" i="4"/>
  <c r="BR37" i="4"/>
  <c r="AT37" i="4"/>
  <c r="AQ37" i="4"/>
  <c r="AN37" i="4"/>
  <c r="AA37" i="4"/>
  <c r="U37" i="4"/>
  <c r="O37" i="4"/>
  <c r="I37" i="4"/>
  <c r="BX36" i="4"/>
  <c r="BU36" i="4"/>
  <c r="BR36" i="4"/>
  <c r="AT36" i="4"/>
  <c r="AQ36" i="4"/>
  <c r="AN36" i="4"/>
  <c r="AA36" i="4"/>
  <c r="U36" i="4"/>
  <c r="O36" i="4"/>
  <c r="I36" i="4"/>
  <c r="BX35" i="4"/>
  <c r="BU35" i="4"/>
  <c r="BR35" i="4"/>
  <c r="AT35" i="4"/>
  <c r="AQ35" i="4"/>
  <c r="AN35" i="4"/>
  <c r="AA35" i="4"/>
  <c r="U35" i="4"/>
  <c r="O35" i="4"/>
  <c r="I35" i="4"/>
  <c r="BX34" i="4"/>
  <c r="BU34" i="4"/>
  <c r="BR34" i="4"/>
  <c r="AT34" i="4"/>
  <c r="AQ34" i="4"/>
  <c r="AN34" i="4"/>
  <c r="AA34" i="4"/>
  <c r="U34" i="4"/>
  <c r="O34" i="4"/>
  <c r="I34" i="4"/>
  <c r="BX33" i="4"/>
  <c r="BU33" i="4"/>
  <c r="BR33" i="4"/>
  <c r="AT33" i="4"/>
  <c r="AQ33" i="4"/>
  <c r="AN33" i="4"/>
  <c r="AA33" i="4"/>
  <c r="U33" i="4"/>
  <c r="O33" i="4"/>
  <c r="I33" i="4"/>
  <c r="BX32" i="4"/>
  <c r="BU32" i="4"/>
  <c r="BR32" i="4"/>
  <c r="AT32" i="4"/>
  <c r="AQ32" i="4"/>
  <c r="AN32" i="4"/>
  <c r="AA32" i="4"/>
  <c r="U32" i="4"/>
  <c r="O32" i="4"/>
  <c r="I32" i="4"/>
  <c r="BX31" i="4"/>
  <c r="BU31" i="4"/>
  <c r="BR31" i="4"/>
  <c r="AT31" i="4"/>
  <c r="AQ31" i="4"/>
  <c r="AN31" i="4"/>
  <c r="AA31" i="4"/>
  <c r="U31" i="4"/>
  <c r="O31" i="4"/>
  <c r="I31" i="4"/>
  <c r="BX30" i="4"/>
  <c r="BU30" i="4"/>
  <c r="BR30" i="4"/>
  <c r="AT30" i="4"/>
  <c r="AQ30" i="4"/>
  <c r="AN30" i="4"/>
  <c r="AA30" i="4"/>
  <c r="U30" i="4"/>
  <c r="O30" i="4"/>
  <c r="I30" i="4"/>
  <c r="BX29" i="4"/>
  <c r="BU29" i="4"/>
  <c r="BR29" i="4"/>
  <c r="AT29" i="4"/>
  <c r="AQ29" i="4"/>
  <c r="AN29" i="4"/>
  <c r="AA29" i="4"/>
  <c r="U29" i="4"/>
  <c r="O29" i="4"/>
  <c r="I29" i="4"/>
  <c r="BX28" i="4"/>
  <c r="BU28" i="4"/>
  <c r="BR28" i="4"/>
  <c r="AT28" i="4"/>
  <c r="AQ28" i="4"/>
  <c r="AN28" i="4"/>
  <c r="AA28" i="4"/>
  <c r="U28" i="4"/>
  <c r="O28" i="4"/>
  <c r="I28" i="4"/>
  <c r="BX27" i="4"/>
  <c r="BU27" i="4"/>
  <c r="BR27" i="4"/>
  <c r="AT27" i="4"/>
  <c r="AQ27" i="4"/>
  <c r="AN27" i="4"/>
  <c r="AA27" i="4"/>
  <c r="U27" i="4"/>
  <c r="O27" i="4"/>
  <c r="I27" i="4"/>
  <c r="BX26" i="4"/>
  <c r="BU26" i="4"/>
  <c r="BR26" i="4"/>
  <c r="AT26" i="4"/>
  <c r="AQ26" i="4"/>
  <c r="AN26" i="4"/>
  <c r="AA26" i="4"/>
  <c r="U26" i="4"/>
  <c r="O26" i="4"/>
  <c r="I26" i="4"/>
  <c r="BX25" i="4"/>
  <c r="BU25" i="4"/>
  <c r="BR25" i="4"/>
  <c r="AT25" i="4"/>
  <c r="AQ25" i="4"/>
  <c r="AN25" i="4"/>
  <c r="AA25" i="4"/>
  <c r="U25" i="4"/>
  <c r="O25" i="4"/>
  <c r="I25" i="4"/>
  <c r="BX24" i="4"/>
  <c r="BU24" i="4"/>
  <c r="BR24" i="4"/>
  <c r="AT24" i="4"/>
  <c r="AQ24" i="4"/>
  <c r="AN24" i="4"/>
  <c r="AA24" i="4"/>
  <c r="U24" i="4"/>
  <c r="O24" i="4"/>
  <c r="I24" i="4"/>
  <c r="BX23" i="4"/>
  <c r="BU23" i="4"/>
  <c r="BR23" i="4"/>
  <c r="AT23" i="4"/>
  <c r="AQ23" i="4"/>
  <c r="AN23" i="4"/>
  <c r="AA23" i="4"/>
  <c r="U23" i="4"/>
  <c r="O23" i="4"/>
  <c r="I23" i="4"/>
  <c r="BX22" i="4"/>
  <c r="BU22" i="4"/>
  <c r="BR22" i="4"/>
  <c r="AT22" i="4"/>
  <c r="AQ22" i="4"/>
  <c r="AN22" i="4"/>
  <c r="AA22" i="4"/>
  <c r="U22" i="4"/>
  <c r="O22" i="4"/>
  <c r="I22" i="4"/>
  <c r="BX21" i="4"/>
  <c r="BU21" i="4"/>
  <c r="BR21" i="4"/>
  <c r="AT21" i="4"/>
  <c r="AQ21" i="4"/>
  <c r="AN21" i="4"/>
  <c r="AA21" i="4"/>
  <c r="U21" i="4"/>
  <c r="O21" i="4"/>
  <c r="I21" i="4"/>
  <c r="BX19" i="4"/>
  <c r="BU19" i="4"/>
  <c r="BR19" i="4"/>
  <c r="AT19" i="4"/>
  <c r="AQ19" i="4"/>
  <c r="AN19" i="4"/>
  <c r="AA19" i="4"/>
  <c r="U19" i="4"/>
  <c r="O19" i="4"/>
  <c r="I19" i="4"/>
  <c r="BX18" i="4"/>
  <c r="BU18" i="4"/>
  <c r="BR18" i="4"/>
  <c r="AT18" i="4"/>
  <c r="AQ18" i="4"/>
  <c r="AN18" i="4"/>
  <c r="AA18" i="4"/>
  <c r="U18" i="4"/>
  <c r="O18" i="4"/>
  <c r="I18" i="4"/>
  <c r="BX17" i="4"/>
  <c r="BU17" i="4"/>
  <c r="BR17" i="4"/>
  <c r="AT17" i="4"/>
  <c r="AQ17" i="4"/>
  <c r="AN17" i="4"/>
  <c r="AA17" i="4"/>
  <c r="U17" i="4"/>
  <c r="O17" i="4"/>
  <c r="I17" i="4"/>
  <c r="BX16" i="4"/>
  <c r="BU16" i="4"/>
  <c r="BR16" i="4"/>
  <c r="AT16" i="4"/>
  <c r="AQ16" i="4"/>
  <c r="AN16" i="4"/>
  <c r="AA16" i="4"/>
  <c r="U16" i="4"/>
  <c r="O16" i="4"/>
  <c r="I16" i="4"/>
  <c r="BX15" i="4"/>
  <c r="BU15" i="4"/>
  <c r="BR15" i="4"/>
  <c r="AT15" i="4"/>
  <c r="AQ15" i="4"/>
  <c r="AN15" i="4"/>
  <c r="AA15" i="4"/>
  <c r="U15" i="4"/>
  <c r="O15" i="4"/>
  <c r="I15" i="4"/>
  <c r="BX14" i="4"/>
  <c r="BU14" i="4"/>
  <c r="BR14" i="4"/>
  <c r="AT14" i="4"/>
  <c r="AQ14" i="4"/>
  <c r="AN14" i="4"/>
  <c r="AA14" i="4"/>
  <c r="U14" i="4"/>
  <c r="O14" i="4"/>
  <c r="I14" i="4"/>
  <c r="BX13" i="4"/>
  <c r="BU13" i="4"/>
  <c r="BR13" i="4"/>
  <c r="AT13" i="4"/>
  <c r="AQ13" i="4"/>
  <c r="AN13" i="4"/>
  <c r="AA13" i="4"/>
  <c r="U13" i="4"/>
  <c r="O13" i="4"/>
  <c r="I13" i="4"/>
  <c r="BX12" i="4"/>
  <c r="BU12" i="4"/>
  <c r="BR12" i="4"/>
  <c r="AT12" i="4"/>
  <c r="AQ12" i="4"/>
  <c r="AN12" i="4"/>
  <c r="AA12" i="4"/>
  <c r="U12" i="4"/>
  <c r="O12" i="4"/>
  <c r="I12" i="4"/>
  <c r="BX11" i="4"/>
  <c r="BU11" i="4"/>
  <c r="BR11" i="4"/>
  <c r="AT11" i="4"/>
  <c r="AQ11" i="4"/>
  <c r="AN11" i="4"/>
  <c r="AA11" i="4"/>
  <c r="U11" i="4"/>
  <c r="O11" i="4"/>
  <c r="I11" i="4"/>
  <c r="BX10" i="4"/>
  <c r="BU10" i="4"/>
  <c r="BR10" i="4"/>
  <c r="AT10" i="4"/>
  <c r="AQ10" i="4"/>
  <c r="AN10" i="4"/>
  <c r="AA10" i="4"/>
  <c r="U10" i="4"/>
  <c r="O10" i="4"/>
  <c r="I10" i="4"/>
  <c r="BX9" i="4"/>
  <c r="BU9" i="4"/>
  <c r="BR9" i="4"/>
  <c r="AT9" i="4"/>
  <c r="AQ9" i="4"/>
  <c r="AN9" i="4"/>
  <c r="AA9" i="4"/>
  <c r="U9" i="4"/>
  <c r="O9" i="4"/>
  <c r="I9" i="4"/>
  <c r="BX8" i="4"/>
  <c r="BU8" i="4"/>
  <c r="BR8" i="4"/>
  <c r="AT8" i="4"/>
  <c r="AQ8" i="4"/>
  <c r="AN8" i="4"/>
  <c r="AA8" i="4"/>
  <c r="U8" i="4"/>
  <c r="O8" i="4"/>
  <c r="I8" i="4"/>
  <c r="BX7" i="4"/>
  <c r="BU7" i="4"/>
  <c r="BR7" i="4"/>
  <c r="AT7" i="4"/>
  <c r="AQ7" i="4"/>
  <c r="AN7" i="4"/>
  <c r="AA7" i="4"/>
  <c r="U7" i="4"/>
  <c r="O7" i="4"/>
  <c r="BX6" i="4"/>
  <c r="BU6" i="4"/>
  <c r="BR6" i="4"/>
  <c r="AT6" i="4"/>
  <c r="AQ6" i="4"/>
  <c r="AN6" i="4"/>
  <c r="AA6" i="4"/>
  <c r="U6" i="4"/>
  <c r="O6" i="4"/>
  <c r="I6" i="4"/>
  <c r="BX5" i="4"/>
  <c r="BU5" i="4"/>
  <c r="BR5" i="4"/>
  <c r="AT5" i="4"/>
  <c r="AQ5" i="4"/>
  <c r="AN5" i="4"/>
  <c r="AA5" i="4"/>
  <c r="O5" i="4"/>
  <c r="I5" i="4"/>
  <c r="BX4" i="4"/>
  <c r="BU4" i="4"/>
  <c r="BY25" i="4" l="1"/>
  <c r="BZ25" i="4"/>
  <c r="AB25" i="4"/>
  <c r="AC25" i="4"/>
  <c r="P25" i="4"/>
  <c r="Q25" i="4"/>
  <c r="BT25" i="4"/>
  <c r="BS25" i="4"/>
  <c r="BV25" i="4"/>
  <c r="BW25" i="4"/>
  <c r="W25" i="4"/>
  <c r="V25" i="4"/>
  <c r="AV25" i="4"/>
  <c r="AU25" i="4"/>
  <c r="J25" i="4"/>
  <c r="K25" i="4"/>
  <c r="AP25" i="4"/>
  <c r="AO25" i="4"/>
  <c r="AR25" i="4"/>
  <c r="AS25" i="4"/>
  <c r="BY4" i="4"/>
  <c r="BZ4" i="4"/>
  <c r="BW4" i="4"/>
  <c r="BV4" i="4"/>
  <c r="BZ11" i="4"/>
  <c r="BY11" i="4"/>
  <c r="W11" i="4"/>
  <c r="V11" i="4"/>
  <c r="AB11" i="4"/>
  <c r="AC11" i="4"/>
  <c r="BS11" i="4"/>
  <c r="BT11" i="4"/>
  <c r="Q11" i="4"/>
  <c r="P11" i="4"/>
  <c r="AU11" i="4"/>
  <c r="AV11" i="4"/>
  <c r="BV11" i="4"/>
  <c r="BW11" i="4"/>
  <c r="AS11" i="4"/>
  <c r="AR11" i="4"/>
  <c r="J11" i="4"/>
  <c r="K11" i="4"/>
  <c r="AP11" i="4"/>
  <c r="AO11" i="4"/>
  <c r="BY33" i="4"/>
  <c r="BZ33" i="4"/>
  <c r="AB33" i="4"/>
  <c r="AC33" i="4"/>
  <c r="BS33" i="4"/>
  <c r="BT33" i="4"/>
  <c r="P33" i="4"/>
  <c r="Q33" i="4"/>
  <c r="BW33" i="4"/>
  <c r="BV33" i="4"/>
  <c r="V33" i="4"/>
  <c r="W33" i="4"/>
  <c r="AU33" i="4"/>
  <c r="AV33" i="4"/>
  <c r="J33" i="4"/>
  <c r="K33" i="4"/>
  <c r="AR33" i="4"/>
  <c r="AS33" i="4"/>
  <c r="AO33" i="4"/>
  <c r="AP33" i="4"/>
  <c r="BY54" i="4"/>
  <c r="BZ54" i="4"/>
  <c r="BT54" i="4"/>
  <c r="BS54" i="4"/>
  <c r="P54" i="4"/>
  <c r="Q54" i="4"/>
  <c r="V54" i="4"/>
  <c r="W54" i="4"/>
  <c r="AU54" i="4"/>
  <c r="AV54" i="4"/>
  <c r="AB54" i="4"/>
  <c r="AC54" i="4"/>
  <c r="BW54" i="4"/>
  <c r="BV54" i="4"/>
  <c r="AS54" i="4"/>
  <c r="AR54" i="4"/>
  <c r="K54" i="4"/>
  <c r="J54" i="4"/>
  <c r="AP54" i="4"/>
  <c r="AO54" i="4"/>
  <c r="BZ84" i="4"/>
  <c r="BY84" i="4"/>
  <c r="P84" i="4"/>
  <c r="Q84" i="4"/>
  <c r="V84" i="4"/>
  <c r="W84" i="4"/>
  <c r="AU84" i="4"/>
  <c r="AV84" i="4"/>
  <c r="AB84" i="4"/>
  <c r="AC84" i="4"/>
  <c r="BS84" i="4"/>
  <c r="BT84" i="4"/>
  <c r="BW84" i="4"/>
  <c r="BV84" i="4"/>
  <c r="AS84" i="4"/>
  <c r="AR84" i="4"/>
  <c r="J84" i="4"/>
  <c r="K84" i="4"/>
  <c r="AP84" i="4"/>
  <c r="AO84" i="4"/>
  <c r="AB77" i="4"/>
  <c r="AC77" i="4"/>
  <c r="P77" i="4"/>
  <c r="Q77" i="4"/>
  <c r="BS77" i="4"/>
  <c r="BT77" i="4"/>
  <c r="V77" i="4"/>
  <c r="W77" i="4"/>
  <c r="AV77" i="4"/>
  <c r="AU77" i="4"/>
  <c r="J77" i="4"/>
  <c r="K77" i="4"/>
  <c r="AO77" i="4"/>
  <c r="AP77" i="4"/>
  <c r="AS77" i="4"/>
  <c r="AR77" i="4"/>
  <c r="BV77" i="4"/>
  <c r="BW77" i="4"/>
  <c r="BZ77" i="4"/>
  <c r="BY77" i="4"/>
  <c r="BZ9" i="4"/>
  <c r="BY9" i="4"/>
  <c r="AB9" i="4"/>
  <c r="AC9" i="4"/>
  <c r="BT9" i="4"/>
  <c r="BS9" i="4"/>
  <c r="BW9" i="4"/>
  <c r="BV9" i="4"/>
  <c r="P9" i="4"/>
  <c r="Q9" i="4"/>
  <c r="V9" i="4"/>
  <c r="W9" i="4"/>
  <c r="AV9" i="4"/>
  <c r="AU9" i="4"/>
  <c r="J9" i="4"/>
  <c r="K9" i="4"/>
  <c r="AO9" i="4"/>
  <c r="AP9" i="4"/>
  <c r="AS9" i="4"/>
  <c r="AR9" i="4"/>
  <c r="BZ80" i="4"/>
  <c r="BY80" i="4"/>
  <c r="W80" i="4"/>
  <c r="V80" i="4"/>
  <c r="AC80" i="4"/>
  <c r="AB80" i="4"/>
  <c r="BS80" i="4"/>
  <c r="BT80" i="4"/>
  <c r="Q80" i="4"/>
  <c r="P80" i="4"/>
  <c r="AU80" i="4"/>
  <c r="AV80" i="4"/>
  <c r="BW80" i="4"/>
  <c r="BV80" i="4"/>
  <c r="J80" i="4"/>
  <c r="K80" i="4"/>
  <c r="AO80" i="4"/>
  <c r="AP80" i="4"/>
  <c r="AR80" i="4"/>
  <c r="AS80" i="4"/>
  <c r="BY57" i="4"/>
  <c r="BZ57" i="4"/>
  <c r="AB57" i="4"/>
  <c r="AC57" i="4"/>
  <c r="P57" i="4"/>
  <c r="Q57" i="4"/>
  <c r="BS57" i="4"/>
  <c r="BT57" i="4"/>
  <c r="BW57" i="4"/>
  <c r="BV57" i="4"/>
  <c r="W57" i="4"/>
  <c r="V57" i="4"/>
  <c r="AV57" i="4"/>
  <c r="AU57" i="4"/>
  <c r="J57" i="4"/>
  <c r="K57" i="4"/>
  <c r="AS57" i="4"/>
  <c r="AR57" i="4"/>
  <c r="AP57" i="4"/>
  <c r="AO57" i="4"/>
  <c r="BY43" i="4"/>
  <c r="BZ43" i="4"/>
  <c r="BT43" i="4"/>
  <c r="BS43" i="4"/>
  <c r="P43" i="4"/>
  <c r="Q43" i="4"/>
  <c r="AB43" i="4"/>
  <c r="AC43" i="4"/>
  <c r="BW43" i="4"/>
  <c r="BV43" i="4"/>
  <c r="V43" i="4"/>
  <c r="W43" i="4"/>
  <c r="AU43" i="4"/>
  <c r="AV43" i="4"/>
  <c r="AO43" i="4"/>
  <c r="AP43" i="4"/>
  <c r="AS43" i="4"/>
  <c r="AR43" i="4"/>
  <c r="J43" i="4"/>
  <c r="K43" i="4"/>
  <c r="BZ12" i="4"/>
  <c r="BY12" i="4"/>
  <c r="BS12" i="4"/>
  <c r="BT12" i="4"/>
  <c r="P12" i="4"/>
  <c r="Q12" i="4"/>
  <c r="AB12" i="4"/>
  <c r="AC12" i="4"/>
  <c r="BW12" i="4"/>
  <c r="BV12" i="4"/>
  <c r="V12" i="4"/>
  <c r="W12" i="4"/>
  <c r="AV12" i="4"/>
  <c r="AU12" i="4"/>
  <c r="J12" i="4"/>
  <c r="K12" i="4"/>
  <c r="AR12" i="4"/>
  <c r="AS12" i="4"/>
  <c r="AP12" i="4"/>
  <c r="AO12" i="4"/>
  <c r="BZ5" i="4"/>
  <c r="BY5" i="4"/>
  <c r="AV5" i="4"/>
  <c r="AU5" i="4"/>
  <c r="AB5" i="4"/>
  <c r="AC5" i="4"/>
  <c r="BT5" i="4"/>
  <c r="BS5" i="4"/>
  <c r="Q5" i="4"/>
  <c r="P5" i="4"/>
  <c r="BV5" i="4"/>
  <c r="BW5" i="4"/>
  <c r="J5" i="4"/>
  <c r="K5" i="4"/>
  <c r="AS5" i="4"/>
  <c r="AR5" i="4"/>
  <c r="AO5" i="4"/>
  <c r="AP5" i="4"/>
  <c r="BZ41" i="4"/>
  <c r="BY41" i="4"/>
  <c r="BS41" i="4"/>
  <c r="BT41" i="4"/>
  <c r="BV41" i="4"/>
  <c r="BW41" i="4"/>
  <c r="Q41" i="4"/>
  <c r="P41" i="4"/>
  <c r="AC41" i="4"/>
  <c r="AB41" i="4"/>
  <c r="V41" i="4"/>
  <c r="W41" i="4"/>
  <c r="AU41" i="4"/>
  <c r="AV41" i="4"/>
  <c r="AO41" i="4"/>
  <c r="AP41" i="4"/>
  <c r="AR41" i="4"/>
  <c r="AS41" i="4"/>
  <c r="J41" i="4"/>
  <c r="K41" i="4"/>
  <c r="BY58" i="4"/>
  <c r="BZ58" i="4"/>
  <c r="W58" i="4"/>
  <c r="V58" i="4"/>
  <c r="AB58" i="4"/>
  <c r="AC58" i="4"/>
  <c r="BS58" i="4"/>
  <c r="BT58" i="4"/>
  <c r="P58" i="4"/>
  <c r="Q58" i="4"/>
  <c r="AV58" i="4"/>
  <c r="AU58" i="4"/>
  <c r="BW58" i="4"/>
  <c r="BV58" i="4"/>
  <c r="AR58" i="4"/>
  <c r="AS58" i="4"/>
  <c r="J58" i="4"/>
  <c r="K58" i="4"/>
  <c r="AP58" i="4"/>
  <c r="AO58" i="4"/>
  <c r="BZ69" i="4"/>
  <c r="BY69" i="4"/>
  <c r="AB69" i="4"/>
  <c r="AC69" i="4"/>
  <c r="P69" i="4"/>
  <c r="Q69" i="4"/>
  <c r="BT69" i="4"/>
  <c r="BS69" i="4"/>
  <c r="BW69" i="4"/>
  <c r="BV69" i="4"/>
  <c r="V69" i="4"/>
  <c r="W69" i="4"/>
  <c r="AV69" i="4"/>
  <c r="AU69" i="4"/>
  <c r="AO69" i="4"/>
  <c r="AP69" i="4"/>
  <c r="AR69" i="4"/>
  <c r="AS69" i="4"/>
  <c r="J69" i="4"/>
  <c r="K69" i="4"/>
  <c r="BY75" i="4"/>
  <c r="BZ75" i="4"/>
  <c r="AC75" i="4"/>
  <c r="AB75" i="4"/>
  <c r="Q75" i="4"/>
  <c r="P75" i="4"/>
  <c r="BT75" i="4"/>
  <c r="BS75" i="4"/>
  <c r="BW75" i="4"/>
  <c r="BV75" i="4"/>
  <c r="W75" i="4"/>
  <c r="V75" i="4"/>
  <c r="AU75" i="4"/>
  <c r="AV75" i="4"/>
  <c r="J75" i="4"/>
  <c r="K75" i="4"/>
  <c r="AR75" i="4"/>
  <c r="AS75" i="4"/>
  <c r="AO75" i="4"/>
  <c r="AP75" i="4"/>
  <c r="BZ55" i="4"/>
  <c r="BY55" i="4"/>
  <c r="BT55" i="4"/>
  <c r="BS55" i="4"/>
  <c r="P55" i="4"/>
  <c r="Q55" i="4"/>
  <c r="AB55" i="4"/>
  <c r="AC55" i="4"/>
  <c r="BW55" i="4"/>
  <c r="BV55" i="4"/>
  <c r="V55" i="4"/>
  <c r="W55" i="4"/>
  <c r="AV55" i="4"/>
  <c r="AU55" i="4"/>
  <c r="J55" i="4"/>
  <c r="K55" i="4"/>
  <c r="AS55" i="4"/>
  <c r="AR55" i="4"/>
  <c r="AO55" i="4"/>
  <c r="AP55" i="4"/>
  <c r="BZ91" i="4"/>
  <c r="BY91" i="4"/>
  <c r="Q91" i="4"/>
  <c r="P91" i="4"/>
  <c r="W91" i="4"/>
  <c r="V91" i="4"/>
  <c r="AU91" i="4"/>
  <c r="AV91" i="4"/>
  <c r="BW91" i="4"/>
  <c r="BV91" i="4"/>
  <c r="AB91" i="4"/>
  <c r="AC91" i="4"/>
  <c r="BS91" i="4"/>
  <c r="BT91" i="4"/>
  <c r="AS91" i="4"/>
  <c r="AR91" i="4"/>
  <c r="AO91" i="4"/>
  <c r="AP91" i="4"/>
  <c r="BZ95" i="4"/>
  <c r="BY95" i="4"/>
  <c r="P95" i="4"/>
  <c r="Q95" i="4"/>
  <c r="V95" i="4"/>
  <c r="W95" i="4"/>
  <c r="AV95" i="4"/>
  <c r="AU95" i="4"/>
  <c r="BW95" i="4"/>
  <c r="BV95" i="4"/>
  <c r="AB95" i="4"/>
  <c r="AC95" i="4"/>
  <c r="BT95" i="4"/>
  <c r="BS95" i="4"/>
  <c r="AR95" i="4"/>
  <c r="AS95" i="4"/>
  <c r="K95" i="4"/>
  <c r="J95" i="4"/>
  <c r="AO95" i="4"/>
  <c r="AP95" i="4"/>
  <c r="BZ110" i="4"/>
  <c r="BY110" i="4"/>
  <c r="BS110" i="4"/>
  <c r="BT110" i="4"/>
  <c r="V110" i="4"/>
  <c r="W110" i="4"/>
  <c r="AU110" i="4"/>
  <c r="AV110" i="4"/>
  <c r="AC110" i="4"/>
  <c r="AB110" i="4"/>
  <c r="BW110" i="4"/>
  <c r="BV110" i="4"/>
  <c r="Q110" i="4"/>
  <c r="P110" i="4"/>
  <c r="J110" i="4"/>
  <c r="K110" i="4"/>
  <c r="AO110" i="4"/>
  <c r="AP110" i="4"/>
  <c r="AR110" i="4"/>
  <c r="AS110" i="4"/>
  <c r="BY78" i="4"/>
  <c r="BZ78" i="4"/>
  <c r="Q78" i="4"/>
  <c r="P78" i="4"/>
  <c r="AU78" i="4"/>
  <c r="AV78" i="4"/>
  <c r="AC78" i="4"/>
  <c r="AB78" i="4"/>
  <c r="BT78" i="4"/>
  <c r="BS78" i="4"/>
  <c r="W78" i="4"/>
  <c r="V78" i="4"/>
  <c r="BW78" i="4"/>
  <c r="BV78" i="4"/>
  <c r="AR78" i="4"/>
  <c r="AS78" i="4"/>
  <c r="J78" i="4"/>
  <c r="K78" i="4"/>
  <c r="AP78" i="4"/>
  <c r="AO78" i="4"/>
  <c r="BZ52" i="4"/>
  <c r="BY52" i="4"/>
  <c r="W52" i="4"/>
  <c r="V52" i="4"/>
  <c r="AC52" i="4"/>
  <c r="AB52" i="4"/>
  <c r="BS52" i="4"/>
  <c r="BT52" i="4"/>
  <c r="P52" i="4"/>
  <c r="Q52" i="4"/>
  <c r="AU52" i="4"/>
  <c r="AV52" i="4"/>
  <c r="BW52" i="4"/>
  <c r="BV52" i="4"/>
  <c r="AR52" i="4"/>
  <c r="AS52" i="4"/>
  <c r="J52" i="4"/>
  <c r="K52" i="4"/>
  <c r="AP52" i="4"/>
  <c r="AO52" i="4"/>
  <c r="BY83" i="4"/>
  <c r="BZ83" i="4"/>
  <c r="BT83" i="4"/>
  <c r="BS83" i="4"/>
  <c r="P83" i="4"/>
  <c r="Q83" i="4"/>
  <c r="AB83" i="4"/>
  <c r="AC83" i="4"/>
  <c r="BW83" i="4"/>
  <c r="BV83" i="4"/>
  <c r="V83" i="4"/>
  <c r="W83" i="4"/>
  <c r="AV83" i="4"/>
  <c r="AU83" i="4"/>
  <c r="J83" i="4"/>
  <c r="K83" i="4"/>
  <c r="AO83" i="4"/>
  <c r="AP83" i="4"/>
  <c r="AS83" i="4"/>
  <c r="AR83" i="4"/>
  <c r="BZ27" i="4"/>
  <c r="BY27" i="4"/>
  <c r="AB27" i="4"/>
  <c r="AC27" i="4"/>
  <c r="BT27" i="4"/>
  <c r="BS27" i="4"/>
  <c r="BW27" i="4"/>
  <c r="BV27" i="4"/>
  <c r="P27" i="4"/>
  <c r="Q27" i="4"/>
  <c r="V27" i="4"/>
  <c r="W27" i="4"/>
  <c r="AV27" i="4"/>
  <c r="AU27" i="4"/>
  <c r="J27" i="4"/>
  <c r="K27" i="4"/>
  <c r="AO27" i="4"/>
  <c r="AP27" i="4"/>
  <c r="AS27" i="4"/>
  <c r="AR27" i="4"/>
  <c r="BY68" i="4"/>
  <c r="BZ68" i="4"/>
  <c r="AC68" i="4"/>
  <c r="AB68" i="4"/>
  <c r="BS68" i="4"/>
  <c r="BT68" i="4"/>
  <c r="BV68" i="4"/>
  <c r="BW68" i="4"/>
  <c r="Q68" i="4"/>
  <c r="P68" i="4"/>
  <c r="W68" i="4"/>
  <c r="V68" i="4"/>
  <c r="AU68" i="4"/>
  <c r="AV68" i="4"/>
  <c r="AR68" i="4"/>
  <c r="AS68" i="4"/>
  <c r="J68" i="4"/>
  <c r="K68" i="4"/>
  <c r="AP68" i="4"/>
  <c r="AO68" i="4"/>
  <c r="BZ7" i="4"/>
  <c r="BY7" i="4"/>
  <c r="P7" i="4"/>
  <c r="Q7" i="4"/>
  <c r="V7" i="4"/>
  <c r="W7" i="4"/>
  <c r="AB7" i="4"/>
  <c r="AC7" i="4"/>
  <c r="BS7" i="4"/>
  <c r="BT7" i="4"/>
  <c r="AV7" i="4"/>
  <c r="AU7" i="4"/>
  <c r="BW7" i="4"/>
  <c r="BV7" i="4"/>
  <c r="AR7" i="4"/>
  <c r="AS7" i="4"/>
  <c r="J7" i="4"/>
  <c r="K7" i="4"/>
  <c r="AO7" i="4"/>
  <c r="AP7" i="4"/>
  <c r="BY93" i="4"/>
  <c r="BZ93" i="4"/>
  <c r="Q93" i="4"/>
  <c r="P93" i="4"/>
  <c r="W93" i="4"/>
  <c r="V93" i="4"/>
  <c r="AU93" i="4"/>
  <c r="AV93" i="4"/>
  <c r="AC93" i="4"/>
  <c r="AB93" i="4"/>
  <c r="BS93" i="4"/>
  <c r="BT93" i="4"/>
  <c r="BW93" i="4"/>
  <c r="BV93" i="4"/>
  <c r="J93" i="4"/>
  <c r="K93" i="4"/>
  <c r="AO93" i="4"/>
  <c r="AP93" i="4"/>
  <c r="AR93" i="4"/>
  <c r="AS93" i="4"/>
  <c r="BZ59" i="4"/>
  <c r="BY59" i="4"/>
  <c r="AB59" i="4"/>
  <c r="AC59" i="4"/>
  <c r="Q59" i="4"/>
  <c r="P59" i="4"/>
  <c r="BS59" i="4"/>
  <c r="BT59" i="4"/>
  <c r="BW59" i="4"/>
  <c r="BV59" i="4"/>
  <c r="W59" i="4"/>
  <c r="V59" i="4"/>
  <c r="AU59" i="4"/>
  <c r="AV59" i="4"/>
  <c r="J59" i="4"/>
  <c r="K59" i="4"/>
  <c r="AR59" i="4"/>
  <c r="AS59" i="4"/>
  <c r="AP59" i="4"/>
  <c r="AO59" i="4"/>
  <c r="BY34" i="4"/>
  <c r="BZ34" i="4"/>
  <c r="P34" i="4"/>
  <c r="Q34" i="4"/>
  <c r="AV34" i="4"/>
  <c r="AU34" i="4"/>
  <c r="AB34" i="4"/>
  <c r="AC34" i="4"/>
  <c r="BT34" i="4"/>
  <c r="BS34" i="4"/>
  <c r="V34" i="4"/>
  <c r="W34" i="4"/>
  <c r="BV34" i="4"/>
  <c r="BW34" i="4"/>
  <c r="K34" i="4"/>
  <c r="J34" i="4"/>
  <c r="AP34" i="4"/>
  <c r="AO34" i="4"/>
  <c r="AR34" i="4"/>
  <c r="AS34" i="4"/>
  <c r="BZ64" i="4"/>
  <c r="BY64" i="4"/>
  <c r="V64" i="4"/>
  <c r="W64" i="4"/>
  <c r="AB64" i="4"/>
  <c r="AC64" i="4"/>
  <c r="BS64" i="4"/>
  <c r="BT64" i="4"/>
  <c r="Q64" i="4"/>
  <c r="P64" i="4"/>
  <c r="AV64" i="4"/>
  <c r="AU64" i="4"/>
  <c r="BV64" i="4"/>
  <c r="BW64" i="4"/>
  <c r="AS64" i="4"/>
  <c r="AR64" i="4"/>
  <c r="J64" i="4"/>
  <c r="K64" i="4"/>
  <c r="AO64" i="4"/>
  <c r="AP64" i="4"/>
  <c r="BY6" i="4"/>
  <c r="BZ6" i="4"/>
  <c r="P6" i="4"/>
  <c r="Q6" i="4"/>
  <c r="AV6" i="4"/>
  <c r="AU6" i="4"/>
  <c r="AB6" i="4"/>
  <c r="AC6" i="4"/>
  <c r="BT6" i="4"/>
  <c r="BS6" i="4"/>
  <c r="BV6" i="4"/>
  <c r="BW6" i="4"/>
  <c r="V6" i="4"/>
  <c r="W6" i="4"/>
  <c r="J6" i="4"/>
  <c r="K6" i="4"/>
  <c r="AS6" i="4"/>
  <c r="AR6" i="4"/>
  <c r="AO6" i="4"/>
  <c r="AP6" i="4"/>
  <c r="BY29" i="4"/>
  <c r="BZ29" i="4"/>
  <c r="P29" i="4"/>
  <c r="Q29" i="4"/>
  <c r="V29" i="4"/>
  <c r="W29" i="4"/>
  <c r="AV29" i="4"/>
  <c r="AU29" i="4"/>
  <c r="AB29" i="4"/>
  <c r="AC29" i="4"/>
  <c r="BS29" i="4"/>
  <c r="BT29" i="4"/>
  <c r="BW29" i="4"/>
  <c r="BV29" i="4"/>
  <c r="AO29" i="4"/>
  <c r="AP29" i="4"/>
  <c r="AS29" i="4"/>
  <c r="AR29" i="4"/>
  <c r="K29" i="4"/>
  <c r="J29" i="4"/>
  <c r="BY65" i="4"/>
  <c r="BZ65" i="4"/>
  <c r="BS65" i="4"/>
  <c r="BT65" i="4"/>
  <c r="P65" i="4"/>
  <c r="Q65" i="4"/>
  <c r="AB65" i="4"/>
  <c r="AC65" i="4"/>
  <c r="BV65" i="4"/>
  <c r="BW65" i="4"/>
  <c r="V65" i="4"/>
  <c r="W65" i="4"/>
  <c r="AU65" i="4"/>
  <c r="AV65" i="4"/>
  <c r="AP65" i="4"/>
  <c r="AO65" i="4"/>
  <c r="AS65" i="4"/>
  <c r="AR65" i="4"/>
  <c r="K65" i="4"/>
  <c r="J65" i="4"/>
  <c r="BZ47" i="4"/>
  <c r="BY47" i="4"/>
  <c r="P47" i="4"/>
  <c r="Q47" i="4"/>
  <c r="W47" i="4"/>
  <c r="V47" i="4"/>
  <c r="AU47" i="4"/>
  <c r="AV47" i="4"/>
  <c r="AB47" i="4"/>
  <c r="AC47" i="4"/>
  <c r="BS47" i="4"/>
  <c r="BT47" i="4"/>
  <c r="BW47" i="4"/>
  <c r="BV47" i="4"/>
  <c r="J47" i="4"/>
  <c r="K47" i="4"/>
  <c r="AR47" i="4"/>
  <c r="AS47" i="4"/>
  <c r="AO47" i="4"/>
  <c r="AP47" i="4"/>
  <c r="BZ107" i="4"/>
  <c r="BY107" i="4"/>
  <c r="V107" i="4"/>
  <c r="W107" i="4"/>
  <c r="AV107" i="4"/>
  <c r="AU107" i="4"/>
  <c r="BW107" i="4"/>
  <c r="BV107" i="4"/>
  <c r="P107" i="4"/>
  <c r="Q107" i="4"/>
  <c r="AB107" i="4"/>
  <c r="AC107" i="4"/>
  <c r="BT107" i="4"/>
  <c r="BS107" i="4"/>
  <c r="AR107" i="4"/>
  <c r="AS107" i="4"/>
  <c r="J107" i="4"/>
  <c r="K107" i="4"/>
  <c r="AO107" i="4"/>
  <c r="AP107" i="4"/>
  <c r="BZ15" i="4"/>
  <c r="BY15" i="4"/>
  <c r="AB15" i="4"/>
  <c r="AC15" i="4"/>
  <c r="BT15" i="4"/>
  <c r="BS15" i="4"/>
  <c r="BW15" i="4"/>
  <c r="BV15" i="4"/>
  <c r="P15" i="4"/>
  <c r="Q15" i="4"/>
  <c r="V15" i="4"/>
  <c r="W15" i="4"/>
  <c r="AU15" i="4"/>
  <c r="AV15" i="4"/>
  <c r="K15" i="4"/>
  <c r="J15" i="4"/>
  <c r="AO15" i="4"/>
  <c r="AP15" i="4"/>
  <c r="AR15" i="4"/>
  <c r="AS15" i="4"/>
  <c r="BZ31" i="4"/>
  <c r="BY31" i="4"/>
  <c r="AC31" i="4"/>
  <c r="AB31" i="4"/>
  <c r="BS31" i="4"/>
  <c r="BT31" i="4"/>
  <c r="BW31" i="4"/>
  <c r="BV31" i="4"/>
  <c r="Q31" i="4"/>
  <c r="P31" i="4"/>
  <c r="W31" i="4"/>
  <c r="V31" i="4"/>
  <c r="AU31" i="4"/>
  <c r="AV31" i="4"/>
  <c r="K31" i="4"/>
  <c r="J31" i="4"/>
  <c r="AP31" i="4"/>
  <c r="AO31" i="4"/>
  <c r="AR31" i="4"/>
  <c r="AS31" i="4"/>
  <c r="BZ111" i="4"/>
  <c r="BY111" i="4"/>
  <c r="W111" i="4"/>
  <c r="V111" i="4"/>
  <c r="AU111" i="4"/>
  <c r="AV111" i="4"/>
  <c r="AC111" i="4"/>
  <c r="AB111" i="4"/>
  <c r="BS111" i="4"/>
  <c r="BT111" i="4"/>
  <c r="BV111" i="4"/>
  <c r="BW111" i="4"/>
  <c r="P111" i="4"/>
  <c r="Q111" i="4"/>
  <c r="J111" i="4"/>
  <c r="K111" i="4"/>
  <c r="AO111" i="4"/>
  <c r="AP111" i="4"/>
  <c r="AS111" i="4"/>
  <c r="AR111" i="4"/>
  <c r="BZ90" i="4"/>
  <c r="BY90" i="4"/>
  <c r="AV90" i="4"/>
  <c r="AU90" i="4"/>
  <c r="AB90" i="4"/>
  <c r="AC90" i="4"/>
  <c r="BT90" i="4"/>
  <c r="BS90" i="4"/>
  <c r="P90" i="4"/>
  <c r="Q90" i="4"/>
  <c r="V90" i="4"/>
  <c r="W90" i="4"/>
  <c r="BV90" i="4"/>
  <c r="BW90" i="4"/>
  <c r="AS90" i="4"/>
  <c r="AR90" i="4"/>
  <c r="J90" i="4"/>
  <c r="K90" i="4"/>
  <c r="AO90" i="4"/>
  <c r="AP90" i="4"/>
  <c r="BZ79" i="4"/>
  <c r="BY79" i="4"/>
  <c r="P79" i="4"/>
  <c r="Q79" i="4"/>
  <c r="AB79" i="4"/>
  <c r="AC79" i="4"/>
  <c r="BS79" i="4"/>
  <c r="BT79" i="4"/>
  <c r="BV79" i="4"/>
  <c r="BW79" i="4"/>
  <c r="W79" i="4"/>
  <c r="V79" i="4"/>
  <c r="AU79" i="4"/>
  <c r="AV79" i="4"/>
  <c r="J79" i="4"/>
  <c r="K79" i="4"/>
  <c r="AP79" i="4"/>
  <c r="AO79" i="4"/>
  <c r="AR79" i="4"/>
  <c r="AS79" i="4"/>
  <c r="BZ32" i="4"/>
  <c r="BY32" i="4"/>
  <c r="W32" i="4"/>
  <c r="V32" i="4"/>
  <c r="AC32" i="4"/>
  <c r="AB32" i="4"/>
  <c r="BS32" i="4"/>
  <c r="BT32" i="4"/>
  <c r="P32" i="4"/>
  <c r="Q32" i="4"/>
  <c r="AU32" i="4"/>
  <c r="AV32" i="4"/>
  <c r="BW32" i="4"/>
  <c r="BV32" i="4"/>
  <c r="AR32" i="4"/>
  <c r="AS32" i="4"/>
  <c r="J32" i="4"/>
  <c r="K32" i="4"/>
  <c r="AO32" i="4"/>
  <c r="AP32" i="4"/>
  <c r="BZ21" i="4"/>
  <c r="BY21" i="4"/>
  <c r="AB21" i="4"/>
  <c r="AC21" i="4"/>
  <c r="P21" i="4"/>
  <c r="Q21" i="4"/>
  <c r="BT21" i="4"/>
  <c r="BS21" i="4"/>
  <c r="BV21" i="4"/>
  <c r="BW21" i="4"/>
  <c r="V21" i="4"/>
  <c r="W21" i="4"/>
  <c r="AU21" i="4"/>
  <c r="AV21" i="4"/>
  <c r="J21" i="4"/>
  <c r="K21" i="4"/>
  <c r="AS21" i="4"/>
  <c r="AR21" i="4"/>
  <c r="AO21" i="4"/>
  <c r="AP21" i="4"/>
  <c r="BY85" i="4"/>
  <c r="BZ85" i="4"/>
  <c r="P85" i="4"/>
  <c r="Q85" i="4"/>
  <c r="AB85" i="4"/>
  <c r="AC85" i="4"/>
  <c r="BT85" i="4"/>
  <c r="BS85" i="4"/>
  <c r="BW85" i="4"/>
  <c r="BV85" i="4"/>
  <c r="V85" i="4"/>
  <c r="W85" i="4"/>
  <c r="AU85" i="4"/>
  <c r="AV85" i="4"/>
  <c r="AO85" i="4"/>
  <c r="AP85" i="4"/>
  <c r="AS85" i="4"/>
  <c r="AR85" i="4"/>
  <c r="J85" i="4"/>
  <c r="K85" i="4"/>
  <c r="BZ56" i="4"/>
  <c r="BY56" i="4"/>
  <c r="Q56" i="4"/>
  <c r="P56" i="4"/>
  <c r="W56" i="4"/>
  <c r="V56" i="4"/>
  <c r="AC56" i="4"/>
  <c r="AB56" i="4"/>
  <c r="BS56" i="4"/>
  <c r="BT56" i="4"/>
  <c r="AU56" i="4"/>
  <c r="AV56" i="4"/>
  <c r="BW56" i="4"/>
  <c r="BV56" i="4"/>
  <c r="AR56" i="4"/>
  <c r="AS56" i="4"/>
  <c r="J56" i="4"/>
  <c r="K56" i="4"/>
  <c r="AO56" i="4"/>
  <c r="AP56" i="4"/>
  <c r="BZ97" i="4"/>
  <c r="BY97" i="4"/>
  <c r="BW97" i="4"/>
  <c r="BV97" i="4"/>
  <c r="P97" i="4"/>
  <c r="Q97" i="4"/>
  <c r="V97" i="4"/>
  <c r="W97" i="4"/>
  <c r="AV97" i="4"/>
  <c r="AU97" i="4"/>
  <c r="AB97" i="4"/>
  <c r="AC97" i="4"/>
  <c r="BT97" i="4"/>
  <c r="BS97" i="4"/>
  <c r="J97" i="4"/>
  <c r="K97" i="4"/>
  <c r="AO97" i="4"/>
  <c r="AP97" i="4"/>
  <c r="AS97" i="4"/>
  <c r="AR97" i="4"/>
  <c r="BZ16" i="4"/>
  <c r="BY16" i="4"/>
  <c r="BV16" i="4"/>
  <c r="BW16" i="4"/>
  <c r="P16" i="4"/>
  <c r="Q16" i="4"/>
  <c r="V16" i="4"/>
  <c r="W16" i="4"/>
  <c r="AV16" i="4"/>
  <c r="AU16" i="4"/>
  <c r="AB16" i="4"/>
  <c r="AC16" i="4"/>
  <c r="BT16" i="4"/>
  <c r="BS16" i="4"/>
  <c r="J16" i="4"/>
  <c r="K16" i="4"/>
  <c r="AR16" i="4"/>
  <c r="AS16" i="4"/>
  <c r="AO16" i="4"/>
  <c r="AP16" i="4"/>
  <c r="BZ50" i="4"/>
  <c r="BY50" i="4"/>
  <c r="BS50" i="4"/>
  <c r="BT50" i="4"/>
  <c r="BW50" i="4"/>
  <c r="BV50" i="4"/>
  <c r="P50" i="4"/>
  <c r="Q50" i="4"/>
  <c r="V50" i="4"/>
  <c r="W50" i="4"/>
  <c r="AU50" i="4"/>
  <c r="AV50" i="4"/>
  <c r="AB50" i="4"/>
  <c r="AC50" i="4"/>
  <c r="AR50" i="4"/>
  <c r="AS50" i="4"/>
  <c r="J50" i="4"/>
  <c r="K50" i="4"/>
  <c r="AP50" i="4"/>
  <c r="AO50" i="4"/>
  <c r="BZ115" i="4"/>
  <c r="BY115" i="4"/>
  <c r="BV115" i="4"/>
  <c r="BW115" i="4"/>
  <c r="Q115" i="4"/>
  <c r="P115" i="4"/>
  <c r="V115" i="4"/>
  <c r="W115" i="4"/>
  <c r="AV115" i="4"/>
  <c r="AU115" i="4"/>
  <c r="AB115" i="4"/>
  <c r="AC115" i="4"/>
  <c r="BS115" i="4"/>
  <c r="BT115" i="4"/>
  <c r="AS115" i="4"/>
  <c r="AR115" i="4"/>
  <c r="J115" i="4"/>
  <c r="K115" i="4"/>
  <c r="AO115" i="4"/>
  <c r="AP115" i="4"/>
  <c r="BZ71" i="4"/>
  <c r="BY71" i="4"/>
  <c r="BW71" i="4"/>
  <c r="BV71" i="4"/>
  <c r="AB71" i="4"/>
  <c r="AC71" i="4"/>
  <c r="BT71" i="4"/>
  <c r="BS71" i="4"/>
  <c r="P71" i="4"/>
  <c r="Q71" i="4"/>
  <c r="V71" i="4"/>
  <c r="W71" i="4"/>
  <c r="AV71" i="4"/>
  <c r="AU71" i="4"/>
  <c r="J71" i="4"/>
  <c r="K71" i="4"/>
  <c r="AS71" i="4"/>
  <c r="AR71" i="4"/>
  <c r="AO71" i="4"/>
  <c r="AP71" i="4"/>
  <c r="BZ72" i="4"/>
  <c r="BY72" i="4"/>
  <c r="W72" i="4"/>
  <c r="V72" i="4"/>
  <c r="AC72" i="4"/>
  <c r="AB72" i="4"/>
  <c r="BS72" i="4"/>
  <c r="BT72" i="4"/>
  <c r="Q72" i="4"/>
  <c r="P72" i="4"/>
  <c r="AU72" i="4"/>
  <c r="AV72" i="4"/>
  <c r="BW72" i="4"/>
  <c r="BV72" i="4"/>
  <c r="AR72" i="4"/>
  <c r="AS72" i="4"/>
  <c r="J72" i="4"/>
  <c r="K72" i="4"/>
  <c r="AO72" i="4"/>
  <c r="AP72" i="4"/>
  <c r="BZ49" i="4"/>
  <c r="BY49" i="4"/>
  <c r="AC49" i="4"/>
  <c r="AB49" i="4"/>
  <c r="P49" i="4"/>
  <c r="Q49" i="4"/>
  <c r="BS49" i="4"/>
  <c r="BT49" i="4"/>
  <c r="BW49" i="4"/>
  <c r="BV49" i="4"/>
  <c r="V49" i="4"/>
  <c r="W49" i="4"/>
  <c r="AU49" i="4"/>
  <c r="AV49" i="4"/>
  <c r="J49" i="4"/>
  <c r="K49" i="4"/>
  <c r="AO49" i="4"/>
  <c r="AP49" i="4"/>
  <c r="AR49" i="4"/>
  <c r="AS49" i="4"/>
  <c r="BY66" i="4"/>
  <c r="BZ66" i="4"/>
  <c r="Q66" i="4"/>
  <c r="P66" i="4"/>
  <c r="W66" i="4"/>
  <c r="V66" i="4"/>
  <c r="AU66" i="4"/>
  <c r="AV66" i="4"/>
  <c r="AB66" i="4"/>
  <c r="AC66" i="4"/>
  <c r="BS66" i="4"/>
  <c r="BT66" i="4"/>
  <c r="BW66" i="4"/>
  <c r="BV66" i="4"/>
  <c r="AR66" i="4"/>
  <c r="AS66" i="4"/>
  <c r="K66" i="4"/>
  <c r="J66" i="4"/>
  <c r="AP66" i="4"/>
  <c r="AO66" i="4"/>
  <c r="BZ10" i="4"/>
  <c r="BY10" i="4"/>
  <c r="BS10" i="4"/>
  <c r="BT10" i="4"/>
  <c r="P10" i="4"/>
  <c r="Q10" i="4"/>
  <c r="AB10" i="4"/>
  <c r="AC10" i="4"/>
  <c r="BV10" i="4"/>
  <c r="BW10" i="4"/>
  <c r="W10" i="4"/>
  <c r="V10" i="4"/>
  <c r="AU10" i="4"/>
  <c r="AV10" i="4"/>
  <c r="J10" i="4"/>
  <c r="K10" i="4"/>
  <c r="AR10" i="4"/>
  <c r="AS10" i="4"/>
  <c r="AO10" i="4"/>
  <c r="AP10" i="4"/>
  <c r="BZ113" i="4"/>
  <c r="BY113" i="4"/>
  <c r="BW113" i="4"/>
  <c r="BV113" i="4"/>
  <c r="V113" i="4"/>
  <c r="W113" i="4"/>
  <c r="AV113" i="4"/>
  <c r="AU113" i="4"/>
  <c r="Q113" i="4"/>
  <c r="P113" i="4"/>
  <c r="AC113" i="4"/>
  <c r="AB113" i="4"/>
  <c r="BS113" i="4"/>
  <c r="BT113" i="4"/>
  <c r="AO113" i="4"/>
  <c r="AP113" i="4"/>
  <c r="AS113" i="4"/>
  <c r="AR113" i="4"/>
  <c r="K113" i="4"/>
  <c r="J113" i="4"/>
  <c r="BY14" i="4"/>
  <c r="BZ14" i="4"/>
  <c r="BW14" i="4"/>
  <c r="BV14" i="4"/>
  <c r="AB14" i="4"/>
  <c r="AC14" i="4"/>
  <c r="BT14" i="4"/>
  <c r="BS14" i="4"/>
  <c r="P14" i="4"/>
  <c r="Q14" i="4"/>
  <c r="V14" i="4"/>
  <c r="W14" i="4"/>
  <c r="AV14" i="4"/>
  <c r="AU14" i="4"/>
  <c r="J14" i="4"/>
  <c r="K14" i="4"/>
  <c r="AO14" i="4"/>
  <c r="AP14" i="4"/>
  <c r="AS14" i="4"/>
  <c r="AR14" i="4"/>
  <c r="BY46" i="4"/>
  <c r="BZ46" i="4"/>
  <c r="V46" i="4"/>
  <c r="W46" i="4"/>
  <c r="AC46" i="4"/>
  <c r="AB46" i="4"/>
  <c r="BS46" i="4"/>
  <c r="BT46" i="4"/>
  <c r="Q46" i="4"/>
  <c r="P46" i="4"/>
  <c r="AU46" i="4"/>
  <c r="AV46" i="4"/>
  <c r="BV46" i="4"/>
  <c r="BW46" i="4"/>
  <c r="AS46" i="4"/>
  <c r="AR46" i="4"/>
  <c r="J46" i="4"/>
  <c r="K46" i="4"/>
  <c r="AO46" i="4"/>
  <c r="AP46" i="4"/>
  <c r="BZ106" i="4"/>
  <c r="BY106" i="4"/>
  <c r="AC106" i="4"/>
  <c r="AB106" i="4"/>
  <c r="BW106" i="4"/>
  <c r="BV106" i="4"/>
  <c r="W106" i="4"/>
  <c r="V106" i="4"/>
  <c r="AU106" i="4"/>
  <c r="AV106" i="4"/>
  <c r="BS106" i="4"/>
  <c r="BT106" i="4"/>
  <c r="Q106" i="4"/>
  <c r="P106" i="4"/>
  <c r="J106" i="4"/>
  <c r="K106" i="4"/>
  <c r="AO106" i="4"/>
  <c r="AP106" i="4"/>
  <c r="AS106" i="4"/>
  <c r="AR106" i="4"/>
  <c r="BZ94" i="4"/>
  <c r="BY94" i="4"/>
  <c r="W94" i="4"/>
  <c r="V94" i="4"/>
  <c r="AU94" i="4"/>
  <c r="AV94" i="4"/>
  <c r="AB94" i="4"/>
  <c r="AC94" i="4"/>
  <c r="BT94" i="4"/>
  <c r="BS94" i="4"/>
  <c r="BV94" i="4"/>
  <c r="BW94" i="4"/>
  <c r="P94" i="4"/>
  <c r="Q94" i="4"/>
  <c r="J94" i="4"/>
  <c r="K94" i="4"/>
  <c r="AO94" i="4"/>
  <c r="AP94" i="4"/>
  <c r="AR94" i="4"/>
  <c r="AS94" i="4"/>
  <c r="BZ26" i="4"/>
  <c r="BY26" i="4"/>
  <c r="AB26" i="4"/>
  <c r="AC26" i="4"/>
  <c r="BT26" i="4"/>
  <c r="BS26" i="4"/>
  <c r="P26" i="4"/>
  <c r="Q26" i="4"/>
  <c r="V26" i="4"/>
  <c r="W26" i="4"/>
  <c r="AV26" i="4"/>
  <c r="AU26" i="4"/>
  <c r="BV26" i="4"/>
  <c r="BW26" i="4"/>
  <c r="AR26" i="4"/>
  <c r="AS26" i="4"/>
  <c r="K26" i="4"/>
  <c r="J26" i="4"/>
  <c r="AP26" i="4"/>
  <c r="AO26" i="4"/>
  <c r="BZ101" i="4"/>
  <c r="BY101" i="4"/>
  <c r="BV101" i="4"/>
  <c r="BW101" i="4"/>
  <c r="P101" i="4"/>
  <c r="Q101" i="4"/>
  <c r="V101" i="4"/>
  <c r="W101" i="4"/>
  <c r="AV101" i="4"/>
  <c r="AU101" i="4"/>
  <c r="AB101" i="4"/>
  <c r="AC101" i="4"/>
  <c r="BS101" i="4"/>
  <c r="BT101" i="4"/>
  <c r="AO101" i="4"/>
  <c r="AP101" i="4"/>
  <c r="J101" i="4"/>
  <c r="K101" i="4"/>
  <c r="AS101" i="4"/>
  <c r="AR101" i="4"/>
  <c r="BZ36" i="4"/>
  <c r="BY36" i="4"/>
  <c r="V36" i="4"/>
  <c r="W36" i="4"/>
  <c r="AC36" i="4"/>
  <c r="AB36" i="4"/>
  <c r="BS36" i="4"/>
  <c r="BT36" i="4"/>
  <c r="P36" i="4"/>
  <c r="Q36" i="4"/>
  <c r="AU36" i="4"/>
  <c r="AV36" i="4"/>
  <c r="BW36" i="4"/>
  <c r="BV36" i="4"/>
  <c r="AS36" i="4"/>
  <c r="AR36" i="4"/>
  <c r="J36" i="4"/>
  <c r="K36" i="4"/>
  <c r="AP36" i="4"/>
  <c r="AO36" i="4"/>
  <c r="BZ39" i="4"/>
  <c r="BY39" i="4"/>
  <c r="BT39" i="4"/>
  <c r="BS39" i="4"/>
  <c r="BW39" i="4"/>
  <c r="BV39" i="4"/>
  <c r="P39" i="4"/>
  <c r="Q39" i="4"/>
  <c r="AB39" i="4"/>
  <c r="AC39" i="4"/>
  <c r="V39" i="4"/>
  <c r="W39" i="4"/>
  <c r="AV39" i="4"/>
  <c r="AU39" i="4"/>
  <c r="AO39" i="4"/>
  <c r="AP39" i="4"/>
  <c r="K39" i="4"/>
  <c r="J39" i="4"/>
  <c r="AR39" i="4"/>
  <c r="AS39" i="4"/>
  <c r="BZ99" i="4"/>
  <c r="BY99" i="4"/>
  <c r="V99" i="4"/>
  <c r="W99" i="4"/>
  <c r="AU99" i="4"/>
  <c r="AV99" i="4"/>
  <c r="BV99" i="4"/>
  <c r="BW99" i="4"/>
  <c r="P99" i="4"/>
  <c r="Q99" i="4"/>
  <c r="AB99" i="4"/>
  <c r="AC99" i="4"/>
  <c r="BS99" i="4"/>
  <c r="BT99" i="4"/>
  <c r="J99" i="4"/>
  <c r="K99" i="4"/>
  <c r="AO99" i="4"/>
  <c r="AP99" i="4"/>
  <c r="AR99" i="4"/>
  <c r="AS99" i="4"/>
  <c r="BZ82" i="4"/>
  <c r="BY82" i="4"/>
  <c r="AC82" i="4"/>
  <c r="AB82" i="4"/>
  <c r="BS82" i="4"/>
  <c r="BT82" i="4"/>
  <c r="Q82" i="4"/>
  <c r="P82" i="4"/>
  <c r="W82" i="4"/>
  <c r="V82" i="4"/>
  <c r="AU82" i="4"/>
  <c r="AV82" i="4"/>
  <c r="BW82" i="4"/>
  <c r="BV82" i="4"/>
  <c r="AR82" i="4"/>
  <c r="AS82" i="4"/>
  <c r="J82" i="4"/>
  <c r="K82" i="4"/>
  <c r="AP82" i="4"/>
  <c r="AO82" i="4"/>
  <c r="BZ22" i="4"/>
  <c r="BY22" i="4"/>
  <c r="P22" i="4"/>
  <c r="Q22" i="4"/>
  <c r="AU22" i="4"/>
  <c r="AV22" i="4"/>
  <c r="AB22" i="4"/>
  <c r="AC22" i="4"/>
  <c r="BS22" i="4"/>
  <c r="BT22" i="4"/>
  <c r="W22" i="4"/>
  <c r="V22" i="4"/>
  <c r="BW22" i="4"/>
  <c r="BV22" i="4"/>
  <c r="AS22" i="4"/>
  <c r="AR22" i="4"/>
  <c r="J22" i="4"/>
  <c r="K22" i="4"/>
  <c r="AP22" i="4"/>
  <c r="AO22" i="4"/>
  <c r="BZ37" i="4"/>
  <c r="BY37" i="4"/>
  <c r="BT37" i="4"/>
  <c r="BS37" i="4"/>
  <c r="P37" i="4"/>
  <c r="Q37" i="4"/>
  <c r="AB37" i="4"/>
  <c r="AC37" i="4"/>
  <c r="BV37" i="4"/>
  <c r="BW37" i="4"/>
  <c r="V37" i="4"/>
  <c r="W37" i="4"/>
  <c r="AV37" i="4"/>
  <c r="AU37" i="4"/>
  <c r="J37" i="4"/>
  <c r="K37" i="4"/>
  <c r="AR37" i="4"/>
  <c r="AS37" i="4"/>
  <c r="AO37" i="4"/>
  <c r="AP37" i="4"/>
  <c r="BY88" i="4"/>
  <c r="BZ88" i="4"/>
  <c r="W88" i="4"/>
  <c r="V88" i="4"/>
  <c r="BT88" i="4"/>
  <c r="BS88" i="4"/>
  <c r="P88" i="4"/>
  <c r="Q88" i="4"/>
  <c r="AU88" i="4"/>
  <c r="AV88" i="4"/>
  <c r="AB88" i="4"/>
  <c r="AC88" i="4"/>
  <c r="BW88" i="4"/>
  <c r="BV88" i="4"/>
  <c r="AS88" i="4"/>
  <c r="AR88" i="4"/>
  <c r="K88" i="4"/>
  <c r="J88" i="4"/>
  <c r="AO88" i="4"/>
  <c r="AP88" i="4"/>
  <c r="BZ67" i="4"/>
  <c r="BY67" i="4"/>
  <c r="BZ92" i="4"/>
  <c r="BY92" i="4"/>
  <c r="AU92" i="4"/>
  <c r="AV92" i="4"/>
  <c r="BT92" i="4"/>
  <c r="BS92" i="4"/>
  <c r="BW92" i="4"/>
  <c r="BV92" i="4"/>
  <c r="V92" i="4"/>
  <c r="W92" i="4"/>
  <c r="AC92" i="4"/>
  <c r="AB92" i="4"/>
  <c r="Q92" i="4"/>
  <c r="P92" i="4"/>
  <c r="J92" i="4"/>
  <c r="K92" i="4"/>
  <c r="AO92" i="4"/>
  <c r="AP92" i="4"/>
  <c r="AS92" i="4"/>
  <c r="AR92" i="4"/>
  <c r="BY100" i="4"/>
  <c r="BZ100" i="4"/>
  <c r="AU100" i="4"/>
  <c r="AV100" i="4"/>
  <c r="AC100" i="4"/>
  <c r="AB100" i="4"/>
  <c r="BS100" i="4"/>
  <c r="BT100" i="4"/>
  <c r="V100" i="4"/>
  <c r="W100" i="4"/>
  <c r="BV100" i="4"/>
  <c r="BW100" i="4"/>
  <c r="Q100" i="4"/>
  <c r="P100" i="4"/>
  <c r="J100" i="4"/>
  <c r="K100" i="4"/>
  <c r="AO100" i="4"/>
  <c r="AP100" i="4"/>
  <c r="AR100" i="4"/>
  <c r="AS100" i="4"/>
  <c r="BS67" i="4"/>
  <c r="BT67" i="4"/>
  <c r="P67" i="4"/>
  <c r="Q67" i="4"/>
  <c r="AB67" i="4"/>
  <c r="AC67" i="4"/>
  <c r="BW67" i="4"/>
  <c r="BV67" i="4"/>
  <c r="W67" i="4"/>
  <c r="V67" i="4"/>
  <c r="AU67" i="4"/>
  <c r="AV67" i="4"/>
  <c r="AR67" i="4"/>
  <c r="AS67" i="4"/>
  <c r="J67" i="4"/>
  <c r="K67" i="4"/>
  <c r="AO67" i="4"/>
  <c r="AP67" i="4"/>
  <c r="BY73" i="4"/>
  <c r="BZ73" i="4"/>
  <c r="AC73" i="4"/>
  <c r="AB73" i="4"/>
  <c r="BV73" i="4"/>
  <c r="BW73" i="4"/>
  <c r="Q73" i="4"/>
  <c r="P73" i="4"/>
  <c r="BS73" i="4"/>
  <c r="BT73" i="4"/>
  <c r="W73" i="4"/>
  <c r="V73" i="4"/>
  <c r="AU73" i="4"/>
  <c r="AV73" i="4"/>
  <c r="AP73" i="4"/>
  <c r="AO73" i="4"/>
  <c r="AR73" i="4"/>
  <c r="AS73" i="4"/>
  <c r="J73" i="4"/>
  <c r="K73" i="4"/>
  <c r="BY60" i="4"/>
  <c r="BZ60" i="4"/>
  <c r="P60" i="4"/>
  <c r="Q60" i="4"/>
  <c r="V60" i="4"/>
  <c r="W60" i="4"/>
  <c r="AU60" i="4"/>
  <c r="AV60" i="4"/>
  <c r="AB60" i="4"/>
  <c r="AC60" i="4"/>
  <c r="BT60" i="4"/>
  <c r="BS60" i="4"/>
  <c r="BW60" i="4"/>
  <c r="BV60" i="4"/>
  <c r="AS60" i="4"/>
  <c r="AR60" i="4"/>
  <c r="J60" i="4"/>
  <c r="K60" i="4"/>
  <c r="AP60" i="4"/>
  <c r="AO60" i="4"/>
  <c r="BZ48" i="4"/>
  <c r="BY48" i="4"/>
  <c r="V48" i="4"/>
  <c r="W48" i="4"/>
  <c r="AU48" i="4"/>
  <c r="AV48" i="4"/>
  <c r="Q48" i="4"/>
  <c r="P48" i="4"/>
  <c r="AB48" i="4"/>
  <c r="AC48" i="4"/>
  <c r="BT48" i="4"/>
  <c r="BS48" i="4"/>
  <c r="BW48" i="4"/>
  <c r="BV48" i="4"/>
  <c r="AS48" i="4"/>
  <c r="AR48" i="4"/>
  <c r="J48" i="4"/>
  <c r="K48" i="4"/>
  <c r="AP48" i="4"/>
  <c r="AO48" i="4"/>
  <c r="BZ40" i="4"/>
  <c r="BY40" i="4"/>
  <c r="W40" i="4"/>
  <c r="V40" i="4"/>
  <c r="AB40" i="4"/>
  <c r="AC40" i="4"/>
  <c r="BT40" i="4"/>
  <c r="BS40" i="4"/>
  <c r="P40" i="4"/>
  <c r="Q40" i="4"/>
  <c r="AV40" i="4"/>
  <c r="AU40" i="4"/>
  <c r="BV40" i="4"/>
  <c r="BW40" i="4"/>
  <c r="AR40" i="4"/>
  <c r="AS40" i="4"/>
  <c r="J40" i="4"/>
  <c r="K40" i="4"/>
  <c r="AO40" i="4"/>
  <c r="AP40" i="4"/>
  <c r="BY18" i="4"/>
  <c r="BZ18" i="4"/>
  <c r="P18" i="4"/>
  <c r="Q18" i="4"/>
  <c r="AB18" i="4"/>
  <c r="AC18" i="4"/>
  <c r="BT18" i="4"/>
  <c r="BS18" i="4"/>
  <c r="BV18" i="4"/>
  <c r="BW18" i="4"/>
  <c r="V18" i="4"/>
  <c r="W18" i="4"/>
  <c r="AV18" i="4"/>
  <c r="AU18" i="4"/>
  <c r="J18" i="4"/>
  <c r="K18" i="4"/>
  <c r="AO18" i="4"/>
  <c r="AP18" i="4"/>
  <c r="AS18" i="4"/>
  <c r="AR18" i="4"/>
  <c r="BZ119" i="4"/>
  <c r="BY119" i="4"/>
  <c r="Q119" i="4"/>
  <c r="P119" i="4"/>
  <c r="V119" i="4"/>
  <c r="W119" i="4"/>
  <c r="AU119" i="4"/>
  <c r="AV119" i="4"/>
  <c r="AC119" i="4"/>
  <c r="AB119" i="4"/>
  <c r="BS119" i="4"/>
  <c r="BT119" i="4"/>
  <c r="BW119" i="4"/>
  <c r="BV119" i="4"/>
  <c r="J119" i="4"/>
  <c r="K119" i="4"/>
  <c r="AO119" i="4"/>
  <c r="AP119" i="4"/>
  <c r="AR119" i="4"/>
  <c r="AS119" i="4"/>
  <c r="BY44" i="4"/>
  <c r="BZ44" i="4"/>
  <c r="AV44" i="4"/>
  <c r="AU44" i="4"/>
  <c r="AB44" i="4"/>
  <c r="AC44" i="4"/>
  <c r="BT44" i="4"/>
  <c r="BS44" i="4"/>
  <c r="P44" i="4"/>
  <c r="Q44" i="4"/>
  <c r="V44" i="4"/>
  <c r="W44" i="4"/>
  <c r="BV44" i="4"/>
  <c r="BW44" i="4"/>
  <c r="J44" i="4"/>
  <c r="K44" i="4"/>
  <c r="AP44" i="4"/>
  <c r="AO44" i="4"/>
  <c r="AR44" i="4"/>
  <c r="AS44" i="4"/>
  <c r="BZ116" i="4"/>
  <c r="BY116" i="4"/>
  <c r="BW116" i="4"/>
  <c r="BV116" i="4"/>
  <c r="P116" i="4"/>
  <c r="Q116" i="4"/>
  <c r="V116" i="4"/>
  <c r="W116" i="4"/>
  <c r="AV116" i="4"/>
  <c r="AU116" i="4"/>
  <c r="AB116" i="4"/>
  <c r="AC116" i="4"/>
  <c r="BT116" i="4"/>
  <c r="BS116" i="4"/>
  <c r="J116" i="4"/>
  <c r="K116" i="4"/>
  <c r="AO116" i="4"/>
  <c r="AP116" i="4"/>
  <c r="AR116" i="4"/>
  <c r="AS116" i="4"/>
  <c r="BZ122" i="4"/>
  <c r="BY122" i="4"/>
  <c r="AV122" i="4"/>
  <c r="AU122" i="4"/>
  <c r="BT122" i="4"/>
  <c r="BS122" i="4"/>
  <c r="BW122" i="4"/>
  <c r="BV122" i="4"/>
  <c r="V122" i="4"/>
  <c r="W122" i="4"/>
  <c r="AB122" i="4"/>
  <c r="AC122" i="4"/>
  <c r="P122" i="4"/>
  <c r="Q122" i="4"/>
  <c r="J122" i="4"/>
  <c r="K122" i="4"/>
  <c r="AO122" i="4"/>
  <c r="AP122" i="4"/>
  <c r="AS122" i="4"/>
  <c r="AR122" i="4"/>
  <c r="BZ103" i="4"/>
  <c r="BY103" i="4"/>
  <c r="Q103" i="4"/>
  <c r="P103" i="4"/>
  <c r="V103" i="4"/>
  <c r="W103" i="4"/>
  <c r="AV103" i="4"/>
  <c r="AU103" i="4"/>
  <c r="BW103" i="4"/>
  <c r="BV103" i="4"/>
  <c r="AB103" i="4"/>
  <c r="AC103" i="4"/>
  <c r="BT103" i="4"/>
  <c r="BS103" i="4"/>
  <c r="K103" i="4"/>
  <c r="J103" i="4"/>
  <c r="AO103" i="4"/>
  <c r="AP103" i="4"/>
  <c r="AR103" i="4"/>
  <c r="AS103" i="4"/>
  <c r="BZ61" i="4"/>
  <c r="BY61" i="4"/>
  <c r="AC61" i="4"/>
  <c r="AB61" i="4"/>
  <c r="P61" i="4"/>
  <c r="Q61" i="4"/>
  <c r="BS61" i="4"/>
  <c r="BT61" i="4"/>
  <c r="BW61" i="4"/>
  <c r="BV61" i="4"/>
  <c r="V61" i="4"/>
  <c r="W61" i="4"/>
  <c r="AU61" i="4"/>
  <c r="AV61" i="4"/>
  <c r="K61" i="4"/>
  <c r="J61" i="4"/>
  <c r="AS61" i="4"/>
  <c r="AR61" i="4"/>
  <c r="AO61" i="4"/>
  <c r="AP61" i="4"/>
  <c r="BZ109" i="4"/>
  <c r="BY109" i="4"/>
  <c r="BW109" i="4"/>
  <c r="BV109" i="4"/>
  <c r="P109" i="4"/>
  <c r="Q109" i="4"/>
  <c r="W109" i="4"/>
  <c r="V109" i="4"/>
  <c r="AU109" i="4"/>
  <c r="AV109" i="4"/>
  <c r="AB109" i="4"/>
  <c r="AC109" i="4"/>
  <c r="BS109" i="4"/>
  <c r="BT109" i="4"/>
  <c r="AP109" i="4"/>
  <c r="AO109" i="4"/>
  <c r="AR109" i="4"/>
  <c r="AS109" i="4"/>
  <c r="K109" i="4"/>
  <c r="J109" i="4"/>
  <c r="BZ42" i="4"/>
  <c r="BY42" i="4"/>
  <c r="Q42" i="4"/>
  <c r="P42" i="4"/>
  <c r="AB42" i="4"/>
  <c r="AC42" i="4"/>
  <c r="BS42" i="4"/>
  <c r="BT42" i="4"/>
  <c r="W42" i="4"/>
  <c r="V42" i="4"/>
  <c r="AU42" i="4"/>
  <c r="AV42" i="4"/>
  <c r="BV42" i="4"/>
  <c r="BW42" i="4"/>
  <c r="AR42" i="4"/>
  <c r="AS42" i="4"/>
  <c r="K42" i="4"/>
  <c r="J42" i="4"/>
  <c r="AP42" i="4"/>
  <c r="AO42" i="4"/>
  <c r="BY112" i="4"/>
  <c r="BZ112" i="4"/>
  <c r="AU112" i="4"/>
  <c r="AV112" i="4"/>
  <c r="BS112" i="4"/>
  <c r="BT112" i="4"/>
  <c r="BW112" i="4"/>
  <c r="BV112" i="4"/>
  <c r="V112" i="4"/>
  <c r="W112" i="4"/>
  <c r="AC112" i="4"/>
  <c r="AB112" i="4"/>
  <c r="Q112" i="4"/>
  <c r="P112" i="4"/>
  <c r="K112" i="4"/>
  <c r="J112" i="4"/>
  <c r="AO112" i="4"/>
  <c r="AP112" i="4"/>
  <c r="AR112" i="4"/>
  <c r="AS112" i="4"/>
  <c r="BZ108" i="4"/>
  <c r="BY108" i="4"/>
  <c r="W108" i="4"/>
  <c r="V108" i="4"/>
  <c r="AC108" i="4"/>
  <c r="AB108" i="4"/>
  <c r="BW108" i="4"/>
  <c r="BV108" i="4"/>
  <c r="AU108" i="4"/>
  <c r="AV108" i="4"/>
  <c r="BS108" i="4"/>
  <c r="BT108" i="4"/>
  <c r="Q108" i="4"/>
  <c r="P108" i="4"/>
  <c r="J108" i="4"/>
  <c r="K108" i="4"/>
  <c r="AP108" i="4"/>
  <c r="AO108" i="4"/>
  <c r="AR108" i="4"/>
  <c r="AS108" i="4"/>
  <c r="AO24" i="4"/>
  <c r="AP24" i="4"/>
  <c r="AS24" i="4"/>
  <c r="AR24" i="4"/>
  <c r="Q24" i="4"/>
  <c r="P24" i="4"/>
  <c r="W24" i="4"/>
  <c r="V24" i="4"/>
  <c r="AC24" i="4"/>
  <c r="AB24" i="4"/>
  <c r="BS24" i="4"/>
  <c r="BT24" i="4"/>
  <c r="AU24" i="4"/>
  <c r="AV24" i="4"/>
  <c r="J24" i="4"/>
  <c r="K24" i="4"/>
  <c r="BZ24" i="4"/>
  <c r="BY24" i="4"/>
  <c r="BW24" i="4"/>
  <c r="BV24" i="4"/>
  <c r="BY62" i="4"/>
  <c r="BZ62" i="4"/>
  <c r="AB62" i="4"/>
  <c r="AC62" i="4"/>
  <c r="BT62" i="4"/>
  <c r="BS62" i="4"/>
  <c r="Q62" i="4"/>
  <c r="P62" i="4"/>
  <c r="V62" i="4"/>
  <c r="W62" i="4"/>
  <c r="AU62" i="4"/>
  <c r="AV62" i="4"/>
  <c r="BV62" i="4"/>
  <c r="BW62" i="4"/>
  <c r="AS62" i="4"/>
  <c r="AR62" i="4"/>
  <c r="J62" i="4"/>
  <c r="K62" i="4"/>
  <c r="AP62" i="4"/>
  <c r="AO62" i="4"/>
  <c r="BZ89" i="4"/>
  <c r="BY89" i="4"/>
  <c r="AB89" i="4"/>
  <c r="AC89" i="4"/>
  <c r="P89" i="4"/>
  <c r="Q89" i="4"/>
  <c r="BS89" i="4"/>
  <c r="BT89" i="4"/>
  <c r="BW89" i="4"/>
  <c r="BV89" i="4"/>
  <c r="W89" i="4"/>
  <c r="V89" i="4"/>
  <c r="AU89" i="4"/>
  <c r="AV89" i="4"/>
  <c r="J89" i="4"/>
  <c r="K89" i="4"/>
  <c r="AR89" i="4"/>
  <c r="AS89" i="4"/>
  <c r="AP89" i="4"/>
  <c r="AO89" i="4"/>
  <c r="BY98" i="4"/>
  <c r="BZ98" i="4"/>
  <c r="AU98" i="4"/>
  <c r="AV98" i="4"/>
  <c r="BS98" i="4"/>
  <c r="BT98" i="4"/>
  <c r="BW98" i="4"/>
  <c r="BV98" i="4"/>
  <c r="V98" i="4"/>
  <c r="W98" i="4"/>
  <c r="AB98" i="4"/>
  <c r="AC98" i="4"/>
  <c r="P98" i="4"/>
  <c r="Q98" i="4"/>
  <c r="J98" i="4"/>
  <c r="K98" i="4"/>
  <c r="AP98" i="4"/>
  <c r="AO98" i="4"/>
  <c r="AR98" i="4"/>
  <c r="AS98" i="4"/>
  <c r="BY45" i="4"/>
  <c r="BZ45" i="4"/>
  <c r="AB45" i="4"/>
  <c r="AC45" i="4"/>
  <c r="BS45" i="4"/>
  <c r="BT45" i="4"/>
  <c r="BW45" i="4"/>
  <c r="BV45" i="4"/>
  <c r="P45" i="4"/>
  <c r="Q45" i="4"/>
  <c r="V45" i="4"/>
  <c r="W45" i="4"/>
  <c r="AV45" i="4"/>
  <c r="AU45" i="4"/>
  <c r="J45" i="4"/>
  <c r="K45" i="4"/>
  <c r="AO45" i="4"/>
  <c r="AP45" i="4"/>
  <c r="AS45" i="4"/>
  <c r="AR45" i="4"/>
  <c r="BY124" i="4"/>
  <c r="BZ124" i="4"/>
  <c r="V124" i="4"/>
  <c r="W124" i="4"/>
  <c r="AU124" i="4"/>
  <c r="AV124" i="4"/>
  <c r="AB124" i="4"/>
  <c r="AC124" i="4"/>
  <c r="BS124" i="4"/>
  <c r="BT124" i="4"/>
  <c r="BW124" i="4"/>
  <c r="BV124" i="4"/>
  <c r="P124" i="4"/>
  <c r="Q124" i="4"/>
  <c r="K124" i="4"/>
  <c r="J124" i="4"/>
  <c r="AO124" i="4"/>
  <c r="AP124" i="4"/>
  <c r="AR124" i="4"/>
  <c r="AS124" i="4"/>
  <c r="BY81" i="4"/>
  <c r="BZ81" i="4"/>
  <c r="AB81" i="4"/>
  <c r="AC81" i="4"/>
  <c r="BT81" i="4"/>
  <c r="BS81" i="4"/>
  <c r="BW81" i="4"/>
  <c r="BV81" i="4"/>
  <c r="P81" i="4"/>
  <c r="Q81" i="4"/>
  <c r="V81" i="4"/>
  <c r="W81" i="4"/>
  <c r="AV81" i="4"/>
  <c r="AU81" i="4"/>
  <c r="J81" i="4"/>
  <c r="K81" i="4"/>
  <c r="AO81" i="4"/>
  <c r="AP81" i="4"/>
  <c r="AR81" i="4"/>
  <c r="AS81" i="4"/>
  <c r="BZ104" i="4"/>
  <c r="BY104" i="4"/>
  <c r="V104" i="4"/>
  <c r="W104" i="4"/>
  <c r="AU104" i="4"/>
  <c r="AV104" i="4"/>
  <c r="BT104" i="4"/>
  <c r="BS104" i="4"/>
  <c r="BW104" i="4"/>
  <c r="BV104" i="4"/>
  <c r="AC104" i="4"/>
  <c r="AB104" i="4"/>
  <c r="P104" i="4"/>
  <c r="Q104" i="4"/>
  <c r="J104" i="4"/>
  <c r="K104" i="4"/>
  <c r="AO104" i="4"/>
  <c r="AP104" i="4"/>
  <c r="AS104" i="4"/>
  <c r="AR104" i="4"/>
  <c r="BY53" i="4"/>
  <c r="BZ53" i="4"/>
  <c r="AB53" i="4"/>
  <c r="AC53" i="4"/>
  <c r="P53" i="4"/>
  <c r="Q53" i="4"/>
  <c r="BT53" i="4"/>
  <c r="BS53" i="4"/>
  <c r="BV53" i="4"/>
  <c r="BW53" i="4"/>
  <c r="V53" i="4"/>
  <c r="W53" i="4"/>
  <c r="AV53" i="4"/>
  <c r="AU53" i="4"/>
  <c r="AO53" i="4"/>
  <c r="AP53" i="4"/>
  <c r="AR53" i="4"/>
  <c r="AS53" i="4"/>
  <c r="J53" i="4"/>
  <c r="K53" i="4"/>
  <c r="BZ70" i="4"/>
  <c r="BY70" i="4"/>
  <c r="P70" i="4"/>
  <c r="Q70" i="4"/>
  <c r="AB70" i="4"/>
  <c r="AC70" i="4"/>
  <c r="BT70" i="4"/>
  <c r="BS70" i="4"/>
  <c r="V70" i="4"/>
  <c r="W70" i="4"/>
  <c r="AV70" i="4"/>
  <c r="AU70" i="4"/>
  <c r="BW70" i="4"/>
  <c r="BV70" i="4"/>
  <c r="AR70" i="4"/>
  <c r="AS70" i="4"/>
  <c r="J70" i="4"/>
  <c r="K70" i="4"/>
  <c r="AO70" i="4"/>
  <c r="AP70" i="4"/>
  <c r="BY38" i="4"/>
  <c r="BZ38" i="4"/>
  <c r="Q38" i="4"/>
  <c r="P38" i="4"/>
  <c r="W38" i="4"/>
  <c r="V38" i="4"/>
  <c r="AV38" i="4"/>
  <c r="AU38" i="4"/>
  <c r="AC38" i="4"/>
  <c r="AB38" i="4"/>
  <c r="BT38" i="4"/>
  <c r="BS38" i="4"/>
  <c r="BV38" i="4"/>
  <c r="BW38" i="4"/>
  <c r="AR38" i="4"/>
  <c r="AS38" i="4"/>
  <c r="J38" i="4"/>
  <c r="K38" i="4"/>
  <c r="AP38" i="4"/>
  <c r="AO38" i="4"/>
  <c r="BY123" i="4"/>
  <c r="BZ123" i="4"/>
  <c r="BV123" i="4"/>
  <c r="BW123" i="4"/>
  <c r="V123" i="4"/>
  <c r="W123" i="4"/>
  <c r="AV123" i="4"/>
  <c r="AU123" i="4"/>
  <c r="Q123" i="4"/>
  <c r="P123" i="4"/>
  <c r="AB123" i="4"/>
  <c r="AC123" i="4"/>
  <c r="BT123" i="4"/>
  <c r="BS123" i="4"/>
  <c r="K123" i="4"/>
  <c r="J123" i="4"/>
  <c r="AO123" i="4"/>
  <c r="AP123" i="4"/>
  <c r="AS123" i="4"/>
  <c r="AR123" i="4"/>
  <c r="BZ17" i="4"/>
  <c r="BY17" i="4"/>
  <c r="P17" i="4"/>
  <c r="Q17" i="4"/>
  <c r="V17" i="4"/>
  <c r="W17" i="4"/>
  <c r="AU17" i="4"/>
  <c r="AV17" i="4"/>
  <c r="AB17" i="4"/>
  <c r="AC17" i="4"/>
  <c r="BS17" i="4"/>
  <c r="BT17" i="4"/>
  <c r="BV17" i="4"/>
  <c r="BW17" i="4"/>
  <c r="J17" i="4"/>
  <c r="K17" i="4"/>
  <c r="AS17" i="4"/>
  <c r="AR17" i="4"/>
  <c r="AO17" i="4"/>
  <c r="AP17" i="4"/>
  <c r="BY86" i="4"/>
  <c r="BZ86" i="4"/>
  <c r="AU86" i="4"/>
  <c r="AV86" i="4"/>
  <c r="AC86" i="4"/>
  <c r="AB86" i="4"/>
  <c r="BS86" i="4"/>
  <c r="BT86" i="4"/>
  <c r="Q86" i="4"/>
  <c r="P86" i="4"/>
  <c r="V86" i="4"/>
  <c r="W86" i="4"/>
  <c r="BV86" i="4"/>
  <c r="BW86" i="4"/>
  <c r="AR86" i="4"/>
  <c r="AS86" i="4"/>
  <c r="J86" i="4"/>
  <c r="K86" i="4"/>
  <c r="AP86" i="4"/>
  <c r="AO86" i="4"/>
  <c r="BZ19" i="4"/>
  <c r="BY19" i="4"/>
  <c r="BT19" i="4"/>
  <c r="BS19" i="4"/>
  <c r="BW19" i="4"/>
  <c r="BV19" i="4"/>
  <c r="P19" i="4"/>
  <c r="Q19" i="4"/>
  <c r="AB19" i="4"/>
  <c r="AC19" i="4"/>
  <c r="V19" i="4"/>
  <c r="W19" i="4"/>
  <c r="AV19" i="4"/>
  <c r="AU19" i="4"/>
  <c r="J19" i="4"/>
  <c r="K19" i="4"/>
  <c r="AS19" i="4"/>
  <c r="AR19" i="4"/>
  <c r="AO19" i="4"/>
  <c r="AP19" i="4"/>
  <c r="BZ120" i="4"/>
  <c r="BY120" i="4"/>
  <c r="W120" i="4"/>
  <c r="V120" i="4"/>
  <c r="AB120" i="4"/>
  <c r="AC120" i="4"/>
  <c r="BS120" i="4"/>
  <c r="BT120" i="4"/>
  <c r="AV120" i="4"/>
  <c r="AU120" i="4"/>
  <c r="BV120" i="4"/>
  <c r="BW120" i="4"/>
  <c r="Q120" i="4"/>
  <c r="P120" i="4"/>
  <c r="J120" i="4"/>
  <c r="K120" i="4"/>
  <c r="AP120" i="4"/>
  <c r="AO120" i="4"/>
  <c r="AR120" i="4"/>
  <c r="AS120" i="4"/>
  <c r="BZ28" i="4"/>
  <c r="BY28" i="4"/>
  <c r="P28" i="4"/>
  <c r="Q28" i="4"/>
  <c r="AU28" i="4"/>
  <c r="AV28" i="4"/>
  <c r="AB28" i="4"/>
  <c r="AC28" i="4"/>
  <c r="BT28" i="4"/>
  <c r="BS28" i="4"/>
  <c r="W28" i="4"/>
  <c r="V28" i="4"/>
  <c r="BV28" i="4"/>
  <c r="BW28" i="4"/>
  <c r="AS28" i="4"/>
  <c r="AR28" i="4"/>
  <c r="K28" i="4"/>
  <c r="J28" i="4"/>
  <c r="AO28" i="4"/>
  <c r="AP28" i="4"/>
  <c r="BY76" i="4"/>
  <c r="BZ76" i="4"/>
  <c r="Q76" i="4"/>
  <c r="P76" i="4"/>
  <c r="AU76" i="4"/>
  <c r="AV76" i="4"/>
  <c r="AB76" i="4"/>
  <c r="AC76" i="4"/>
  <c r="BS76" i="4"/>
  <c r="BT76" i="4"/>
  <c r="W76" i="4"/>
  <c r="V76" i="4"/>
  <c r="BW76" i="4"/>
  <c r="BV76" i="4"/>
  <c r="AR76" i="4"/>
  <c r="AS76" i="4"/>
  <c r="J76" i="4"/>
  <c r="K76" i="4"/>
  <c r="AP76" i="4"/>
  <c r="AO76" i="4"/>
  <c r="BY13" i="4"/>
  <c r="BZ13" i="4"/>
  <c r="BT13" i="4"/>
  <c r="BS13" i="4"/>
  <c r="P13" i="4"/>
  <c r="Q13" i="4"/>
  <c r="AB13" i="4"/>
  <c r="AC13" i="4"/>
  <c r="BV13" i="4"/>
  <c r="BW13" i="4"/>
  <c r="V13" i="4"/>
  <c r="W13" i="4"/>
  <c r="AV13" i="4"/>
  <c r="AU13" i="4"/>
  <c r="J13" i="4"/>
  <c r="K13" i="4"/>
  <c r="AS13" i="4"/>
  <c r="AR13" i="4"/>
  <c r="AO13" i="4"/>
  <c r="AP13" i="4"/>
  <c r="BZ114" i="4"/>
  <c r="BY114" i="4"/>
  <c r="V114" i="4"/>
  <c r="W114" i="4"/>
  <c r="BV114" i="4"/>
  <c r="BW114" i="4"/>
  <c r="AU114" i="4"/>
  <c r="AV114" i="4"/>
  <c r="AB114" i="4"/>
  <c r="AC114" i="4"/>
  <c r="BT114" i="4"/>
  <c r="BS114" i="4"/>
  <c r="P114" i="4"/>
  <c r="Q114" i="4"/>
  <c r="J114" i="4"/>
  <c r="K114" i="4"/>
  <c r="AO114" i="4"/>
  <c r="AP114" i="4"/>
  <c r="AS114" i="4"/>
  <c r="AR114" i="4"/>
  <c r="BY30" i="4"/>
  <c r="BZ30" i="4"/>
  <c r="W30" i="4"/>
  <c r="V30" i="4"/>
  <c r="AC30" i="4"/>
  <c r="AB30" i="4"/>
  <c r="BS30" i="4"/>
  <c r="BT30" i="4"/>
  <c r="Q30" i="4"/>
  <c r="P30" i="4"/>
  <c r="AV30" i="4"/>
  <c r="AU30" i="4"/>
  <c r="BV30" i="4"/>
  <c r="BW30" i="4"/>
  <c r="J30" i="4"/>
  <c r="K30" i="4"/>
  <c r="AO30" i="4"/>
  <c r="AP30" i="4"/>
  <c r="AS30" i="4"/>
  <c r="AR30" i="4"/>
  <c r="BY51" i="4"/>
  <c r="BZ51" i="4"/>
  <c r="P51" i="4"/>
  <c r="Q51" i="4"/>
  <c r="W51" i="4"/>
  <c r="V51" i="4"/>
  <c r="AV51" i="4"/>
  <c r="AU51" i="4"/>
  <c r="AB51" i="4"/>
  <c r="AC51" i="4"/>
  <c r="BT51" i="4"/>
  <c r="BS51" i="4"/>
  <c r="BV51" i="4"/>
  <c r="BW51" i="4"/>
  <c r="J51" i="4"/>
  <c r="K51" i="4"/>
  <c r="AS51" i="4"/>
  <c r="AR51" i="4"/>
  <c r="AO51" i="4"/>
  <c r="AP51" i="4"/>
  <c r="BY8" i="4"/>
  <c r="BZ8" i="4"/>
  <c r="P8" i="4"/>
  <c r="Q8" i="4"/>
  <c r="W8" i="4"/>
  <c r="V8" i="4"/>
  <c r="AB8" i="4"/>
  <c r="AC8" i="4"/>
  <c r="BT8" i="4"/>
  <c r="BS8" i="4"/>
  <c r="AV8" i="4"/>
  <c r="AU8" i="4"/>
  <c r="BV8" i="4"/>
  <c r="BW8" i="4"/>
  <c r="AS8" i="4"/>
  <c r="AR8" i="4"/>
  <c r="J8" i="4"/>
  <c r="K8" i="4"/>
  <c r="AO8" i="4"/>
  <c r="AP8" i="4"/>
  <c r="BY121" i="4"/>
  <c r="BZ121" i="4"/>
  <c r="BV121" i="4"/>
  <c r="BW121" i="4"/>
  <c r="P121" i="4"/>
  <c r="Q121" i="4"/>
  <c r="V121" i="4"/>
  <c r="W121" i="4"/>
  <c r="AU121" i="4"/>
  <c r="AV121" i="4"/>
  <c r="AB121" i="4"/>
  <c r="AC121" i="4"/>
  <c r="BS121" i="4"/>
  <c r="BT121" i="4"/>
  <c r="J121" i="4"/>
  <c r="K121" i="4"/>
  <c r="AP121" i="4"/>
  <c r="AO121" i="4"/>
  <c r="AR121" i="4"/>
  <c r="AS121" i="4"/>
  <c r="BY23" i="4"/>
  <c r="BZ23" i="4"/>
  <c r="BS23" i="4"/>
  <c r="BT23" i="4"/>
  <c r="BV23" i="4"/>
  <c r="BW23" i="4"/>
  <c r="P23" i="4"/>
  <c r="Q23" i="4"/>
  <c r="AC23" i="4"/>
  <c r="AB23" i="4"/>
  <c r="W23" i="4"/>
  <c r="V23" i="4"/>
  <c r="AU23" i="4"/>
  <c r="AV23" i="4"/>
  <c r="AO23" i="4"/>
  <c r="AP23" i="4"/>
  <c r="AR23" i="4"/>
  <c r="AS23" i="4"/>
  <c r="K23" i="4"/>
  <c r="J23" i="4"/>
  <c r="BY35" i="4"/>
  <c r="BZ35" i="4"/>
  <c r="BS35" i="4"/>
  <c r="BT35" i="4"/>
  <c r="P35" i="4"/>
  <c r="Q35" i="4"/>
  <c r="AB35" i="4"/>
  <c r="AC35" i="4"/>
  <c r="BV35" i="4"/>
  <c r="BW35" i="4"/>
  <c r="V35" i="4"/>
  <c r="W35" i="4"/>
  <c r="AU35" i="4"/>
  <c r="AV35" i="4"/>
  <c r="J35" i="4"/>
  <c r="K35" i="4"/>
  <c r="AR35" i="4"/>
  <c r="AS35" i="4"/>
  <c r="AP35" i="4"/>
  <c r="AO35" i="4"/>
  <c r="BZ118" i="4"/>
  <c r="BY118" i="4"/>
  <c r="AU118" i="4"/>
  <c r="AV118" i="4"/>
  <c r="BW118" i="4"/>
  <c r="BV118" i="4"/>
  <c r="V118" i="4"/>
  <c r="W118" i="4"/>
  <c r="AB118" i="4"/>
  <c r="AC118" i="4"/>
  <c r="BT118" i="4"/>
  <c r="BS118" i="4"/>
  <c r="P118" i="4"/>
  <c r="Q118" i="4"/>
  <c r="J118" i="4"/>
  <c r="K118" i="4"/>
  <c r="AP118" i="4"/>
  <c r="AO118" i="4"/>
  <c r="AR118" i="4"/>
  <c r="AS118" i="4"/>
  <c r="BY117" i="4"/>
  <c r="BZ117" i="4"/>
  <c r="BV117" i="4"/>
  <c r="BW117" i="4"/>
  <c r="P117" i="4"/>
  <c r="Q117" i="4"/>
  <c r="W117" i="4"/>
  <c r="V117" i="4"/>
  <c r="AU117" i="4"/>
  <c r="AV117" i="4"/>
  <c r="AB117" i="4"/>
  <c r="AC117" i="4"/>
  <c r="BT117" i="4"/>
  <c r="BS117" i="4"/>
  <c r="K117" i="4"/>
  <c r="J117" i="4"/>
  <c r="AP117" i="4"/>
  <c r="AO117" i="4"/>
  <c r="AR117" i="4"/>
  <c r="AS117" i="4"/>
  <c r="BY105" i="4"/>
  <c r="BZ105" i="4"/>
  <c r="BV105" i="4"/>
  <c r="BW105" i="4"/>
  <c r="P105" i="4"/>
  <c r="Q105" i="4"/>
  <c r="V105" i="4"/>
  <c r="W105" i="4"/>
  <c r="AU105" i="4"/>
  <c r="AV105" i="4"/>
  <c r="AB105" i="4"/>
  <c r="AC105" i="4"/>
  <c r="BS105" i="4"/>
  <c r="BT105" i="4"/>
  <c r="AR105" i="4"/>
  <c r="AS105" i="4"/>
  <c r="J105" i="4"/>
  <c r="K105" i="4"/>
  <c r="AP105" i="4"/>
  <c r="AO105" i="4"/>
  <c r="BY74" i="4"/>
  <c r="BZ74" i="4"/>
  <c r="V74" i="4"/>
  <c r="W74" i="4"/>
  <c r="AB74" i="4"/>
  <c r="AC74" i="4"/>
  <c r="BS74" i="4"/>
  <c r="BT74" i="4"/>
  <c r="P74" i="4"/>
  <c r="Q74" i="4"/>
  <c r="AU74" i="4"/>
  <c r="AV74" i="4"/>
  <c r="BV74" i="4"/>
  <c r="BW74" i="4"/>
  <c r="AS74" i="4"/>
  <c r="AR74" i="4"/>
  <c r="J74" i="4"/>
  <c r="K74" i="4"/>
  <c r="AP74" i="4"/>
  <c r="AO74" i="4"/>
  <c r="BY63" i="4"/>
  <c r="BZ63" i="4"/>
  <c r="AB63" i="4"/>
  <c r="AC63" i="4"/>
  <c r="BS63" i="4"/>
  <c r="BT63" i="4"/>
  <c r="BV63" i="4"/>
  <c r="BW63" i="4"/>
  <c r="P63" i="4"/>
  <c r="Q63" i="4"/>
  <c r="V63" i="4"/>
  <c r="W63" i="4"/>
  <c r="AU63" i="4"/>
  <c r="AV63" i="4"/>
  <c r="J63" i="4"/>
  <c r="K63" i="4"/>
  <c r="AO63" i="4"/>
  <c r="AP63" i="4"/>
  <c r="AR63" i="4"/>
  <c r="AS63" i="4"/>
  <c r="BY87" i="4"/>
  <c r="BZ87" i="4"/>
  <c r="AB87" i="4"/>
  <c r="AC87" i="4"/>
  <c r="BV87" i="4"/>
  <c r="BW87" i="4"/>
  <c r="P87" i="4"/>
  <c r="Q87" i="4"/>
  <c r="BS87" i="4"/>
  <c r="BT87" i="4"/>
  <c r="V87" i="4"/>
  <c r="W87" i="4"/>
  <c r="AU87" i="4"/>
  <c r="AV87" i="4"/>
  <c r="J87" i="4"/>
  <c r="K87" i="4"/>
  <c r="AR87" i="4"/>
  <c r="AS87" i="4"/>
  <c r="AO87" i="4"/>
  <c r="AP87" i="4"/>
  <c r="BZ102" i="4"/>
  <c r="BY102" i="4"/>
  <c r="W102" i="4"/>
  <c r="V102" i="4"/>
  <c r="BS102" i="4"/>
  <c r="BT102" i="4"/>
  <c r="BV102" i="4"/>
  <c r="BW102" i="4"/>
  <c r="AU102" i="4"/>
  <c r="AV102" i="4"/>
  <c r="AC102" i="4"/>
  <c r="AB102" i="4"/>
  <c r="Q102" i="4"/>
  <c r="P102" i="4"/>
  <c r="J102" i="4"/>
  <c r="K102" i="4"/>
  <c r="AO102" i="4"/>
  <c r="AP102" i="4"/>
  <c r="AS102" i="4"/>
  <c r="AR102" i="4"/>
  <c r="BY96" i="4"/>
  <c r="BZ96" i="4"/>
  <c r="AB96" i="4"/>
  <c r="AC96" i="4"/>
  <c r="BS96" i="4"/>
  <c r="BT96" i="4"/>
  <c r="AU96" i="4"/>
  <c r="AV96" i="4"/>
  <c r="BV96" i="4"/>
  <c r="BW96" i="4"/>
  <c r="W96" i="4"/>
  <c r="V96" i="4"/>
  <c r="P96" i="4"/>
  <c r="J96" i="4"/>
  <c r="K96" i="4"/>
  <c r="AP96" i="4"/>
  <c r="AO96" i="4"/>
  <c r="AR96" i="4"/>
  <c r="AS96" i="4"/>
  <c r="U5" i="4"/>
  <c r="V5" i="4" l="1"/>
  <c r="W5" i="4"/>
  <c r="H56" i="1"/>
  <c r="I56" i="1" s="1"/>
  <c r="N56" i="1"/>
  <c r="O56" i="1" s="1"/>
  <c r="T56" i="1"/>
  <c r="V56" i="1" s="1"/>
  <c r="Z56" i="1"/>
  <c r="AA56" i="1" s="1"/>
  <c r="AF56" i="1"/>
  <c r="AG56" i="1"/>
  <c r="AK56" i="1"/>
  <c r="AL56" i="1"/>
  <c r="AM56" i="1"/>
  <c r="AN56" i="1" s="1"/>
  <c r="AP56" i="1"/>
  <c r="AQ56" i="1" s="1"/>
  <c r="AS56" i="1"/>
  <c r="AT56" i="1" s="1"/>
  <c r="BQ56" i="1"/>
  <c r="BR56" i="1" s="1"/>
  <c r="BT56" i="1"/>
  <c r="BU56" i="1" s="1"/>
  <c r="BW56" i="1"/>
  <c r="BX56" i="1" s="1"/>
  <c r="U56" i="1" l="1"/>
  <c r="AB56" i="1"/>
  <c r="AU56" i="1"/>
  <c r="BY56" i="1"/>
  <c r="BV56" i="1"/>
  <c r="AO56" i="1"/>
  <c r="J56" i="1"/>
  <c r="BS56" i="1"/>
  <c r="AR56" i="1"/>
  <c r="P56" i="1"/>
  <c r="AL24" i="1" l="1"/>
  <c r="AG24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D4" i="1"/>
  <c r="AC4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N6" i="1" s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B4" i="1"/>
  <c r="B6" i="1"/>
  <c r="B3" i="1"/>
  <c r="BH5" i="1" l="1"/>
  <c r="BE5" i="1"/>
  <c r="BE4" i="1"/>
  <c r="BH4" i="1"/>
  <c r="BH6" i="1"/>
  <c r="BE6" i="1"/>
  <c r="BE3" i="1"/>
  <c r="BH3" i="1"/>
  <c r="N3" i="1"/>
  <c r="N4" i="1"/>
  <c r="AS5" i="1"/>
  <c r="AU5" i="1" s="1"/>
  <c r="AM5" i="1"/>
  <c r="N5" i="1"/>
  <c r="AS6" i="1"/>
  <c r="P4" i="1"/>
  <c r="O4" i="1"/>
  <c r="P3" i="1"/>
  <c r="O3" i="1"/>
  <c r="AS4" i="1"/>
  <c r="P6" i="1"/>
  <c r="O6" i="1"/>
  <c r="AS3" i="1"/>
  <c r="H6" i="1"/>
  <c r="BT59" i="1"/>
  <c r="BU59" i="1" s="1"/>
  <c r="BG4" i="1" l="1"/>
  <c r="BF4" i="1"/>
  <c r="BI4" i="1"/>
  <c r="BJ4" i="1"/>
  <c r="BG6" i="1"/>
  <c r="BF6" i="1"/>
  <c r="BF5" i="1"/>
  <c r="BG5" i="1"/>
  <c r="BI3" i="1"/>
  <c r="BJ3" i="1"/>
  <c r="BG3" i="1"/>
  <c r="BF3" i="1"/>
  <c r="BJ6" i="1"/>
  <c r="BI6" i="1"/>
  <c r="BI5" i="1"/>
  <c r="BJ5" i="1"/>
  <c r="AT5" i="1"/>
  <c r="AU4" i="1"/>
  <c r="AT4" i="1"/>
  <c r="O5" i="1"/>
  <c r="P5" i="1"/>
  <c r="AO5" i="1"/>
  <c r="AT3" i="1"/>
  <c r="AU3" i="1"/>
  <c r="AU6" i="1"/>
  <c r="AT6" i="1"/>
  <c r="BV59" i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T24" i="1"/>
  <c r="BW24" i="1"/>
  <c r="AM24" i="1"/>
  <c r="AP24" i="1"/>
  <c r="AS24" i="1"/>
  <c r="Z24" i="1"/>
  <c r="T24" i="1"/>
  <c r="BY24" i="1" l="1"/>
  <c r="BX24" i="1"/>
  <c r="AB24" i="1"/>
  <c r="AA24" i="1"/>
  <c r="AU24" i="1"/>
  <c r="AT24" i="1"/>
  <c r="BV24" i="1"/>
  <c r="BU24" i="1"/>
  <c r="BS24" i="1"/>
  <c r="BR24" i="1"/>
  <c r="V24" i="1"/>
  <c r="U24" i="1"/>
  <c r="AO24" i="1"/>
  <c r="AN24" i="1"/>
  <c r="AR24" i="1"/>
  <c r="AQ24" i="1"/>
  <c r="H24" i="1"/>
  <c r="N24" i="1"/>
  <c r="P24" i="1" l="1"/>
  <c r="O24" i="1"/>
  <c r="J24" i="1"/>
  <c r="I24" i="1"/>
  <c r="CA6" i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BQ7" i="1"/>
  <c r="AR7" i="1"/>
  <c r="AL7" i="1"/>
  <c r="AK7" i="1"/>
  <c r="AA7" i="1"/>
  <c r="N7" i="1"/>
  <c r="BN5" i="1"/>
  <c r="BK5" i="1"/>
  <c r="B5" i="1"/>
  <c r="AN5" i="1" s="1"/>
  <c r="BN4" i="1"/>
  <c r="BK4" i="1"/>
  <c r="P7" i="1" l="1"/>
  <c r="O7" i="1"/>
  <c r="BR9" i="1"/>
  <c r="BS9" i="1"/>
  <c r="BX55" i="1"/>
  <c r="BW6" i="1"/>
  <c r="BX7" i="1"/>
  <c r="BW3" i="1"/>
  <c r="AL5" i="1"/>
  <c r="AF5" i="1"/>
  <c r="AF6" i="1"/>
  <c r="AG6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K6" i="1"/>
  <c r="AK5" i="1"/>
  <c r="AK4" i="1"/>
  <c r="AK3" i="1"/>
  <c r="BX28" i="1"/>
  <c r="U60" i="1"/>
  <c r="U34" i="1"/>
  <c r="BY9" i="1"/>
  <c r="BR27" i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Y7" i="1"/>
  <c r="BU8" i="1"/>
  <c r="BY20" i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BT4" i="1"/>
  <c r="BV7" i="1"/>
  <c r="BU7" i="1"/>
  <c r="AQ8" i="1"/>
  <c r="AR8" i="1"/>
  <c r="H3" i="1"/>
  <c r="I3" i="1" s="1"/>
  <c r="AM6" i="1"/>
  <c r="AN6" i="1" s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AP3" i="1"/>
  <c r="H4" i="1"/>
  <c r="AP5" i="1"/>
  <c r="BZ5" i="1"/>
  <c r="AQ7" i="1"/>
  <c r="BR7" i="1"/>
  <c r="AA8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AR4" i="1"/>
  <c r="AB3" i="1"/>
  <c r="AA5" i="1"/>
  <c r="V4" i="1"/>
  <c r="I5" i="1"/>
  <c r="AQ6" i="1"/>
  <c r="V5" i="1"/>
  <c r="AO6" i="1"/>
  <c r="V3" i="1"/>
  <c r="AA6" i="1"/>
  <c r="U6" i="1"/>
  <c r="BX4" i="1"/>
  <c r="AB4" i="1"/>
  <c r="BU4" i="1"/>
  <c r="BR5" i="1"/>
  <c r="J6" i="1"/>
  <c r="I6" i="1"/>
  <c r="J4" i="1"/>
  <c r="I4" i="1"/>
  <c r="AR3" i="1"/>
  <c r="AQ3" i="1"/>
  <c r="CA5" i="1"/>
  <c r="BX5" i="1"/>
  <c r="BU5" i="1"/>
  <c r="CA4" i="1"/>
  <c r="BR4" i="1"/>
  <c r="AR5" i="1"/>
  <c r="AQ5" i="1"/>
  <c r="AF7" i="1" l="1"/>
  <c r="AF4" i="1" s="1"/>
  <c r="AM7" i="1"/>
  <c r="AO7" i="1" s="1"/>
  <c r="AE3" i="1"/>
  <c r="AM3" i="1" s="1"/>
  <c r="AN3" i="1" s="1"/>
  <c r="AE4" i="1"/>
  <c r="AM4" i="1" s="1"/>
  <c r="AG7" i="1"/>
  <c r="AG3" i="1" s="1"/>
  <c r="AG4" i="1" l="1"/>
  <c r="AO3" i="1"/>
  <c r="AN7" i="1"/>
  <c r="AO4" i="1"/>
  <c r="AN4" i="1"/>
  <c r="AF3" i="1"/>
</calcChain>
</file>

<file path=xl/sharedStrings.xml><?xml version="1.0" encoding="utf-8"?>
<sst xmlns="http://schemas.openxmlformats.org/spreadsheetml/2006/main" count="1694" uniqueCount="1011">
  <si>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</si>
  <si>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</si>
  <si>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</si>
  <si>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</si>
  <si>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</si>
  <si>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</si>
  <si>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</si>
  <si>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</si>
  <si>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</si>
  <si>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</si>
  <si>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</si>
  <si>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</si>
  <si>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</si>
  <si>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</si>
  <si>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</si>
  <si>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</si>
  <si>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</si>
  <si>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</si>
  <si>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</si>
  <si>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</si>
  <si>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</si>
  <si>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</si>
  <si>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</si>
  <si>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</si>
  <si>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</si>
  <si>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</si>
  <si>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</si>
  <si>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</si>
  <si>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</si>
  <si>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</si>
  <si>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</si>
  <si>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</si>
  <si>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</si>
  <si>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</si>
  <si>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</si>
  <si>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</si>
  <si>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</si>
  <si>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</si>
  <si>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</si>
  <si>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</si>
  <si>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</si>
  <si>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</si>
  <si>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</si>
  <si>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</si>
  <si>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</si>
  <si>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</si>
  <si>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</si>
  <si>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</si>
  <si>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</si>
  <si>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</si>
  <si>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</si>
  <si>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</si>
  <si>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</si>
  <si>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</si>
  <si>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</si>
  <si>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</si>
  <si>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</si>
  <si>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</si>
  <si>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</si>
  <si>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</si>
  <si>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</si>
  <si>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</si>
  <si>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</si>
  <si>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</si>
  <si>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</si>
  <si>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</si>
  <si>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</si>
  <si>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</si>
  <si>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</si>
  <si>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</si>
  <si>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</si>
  <si>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</si>
  <si>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</si>
  <si>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</si>
  <si>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</si>
  <si>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</si>
  <si>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</si>
  <si>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</si>
  <si>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</si>
  <si>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</si>
  <si>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</si>
  <si>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</si>
  <si>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</si>
  <si>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</si>
  <si>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</si>
  <si>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</si>
  <si>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</si>
  <si>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</si>
  <si>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</si>
  <si>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</si>
  <si>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</si>
  <si>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</si>
  <si>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</si>
  <si>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</si>
  <si>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</si>
  <si>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</si>
  <si>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</si>
  <si>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</si>
  <si>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</si>
  <si>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</si>
  <si>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</si>
  <si>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</si>
  <si>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</si>
  <si>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</si>
  <si>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</si>
  <si>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</si>
  <si>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</si>
  <si>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</si>
  <si>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</si>
  <si>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</si>
  <si>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</si>
  <si>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</si>
  <si>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</si>
  <si>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</si>
  <si>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</si>
  <si>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</si>
  <si>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</si>
  <si>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</si>
  <si>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</si>
  <si>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</si>
  <si>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</si>
  <si>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</si>
  <si>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</si>
  <si>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</si>
  <si>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</si>
  <si>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</si>
  <si>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</si>
  <si>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</si>
  <si>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</si>
  <si>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</si>
  <si>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</si>
  <si>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</si>
  <si>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</si>
  <si>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</si>
  <si>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</si>
  <si>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</si>
  <si>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</si>
  <si>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</si>
  <si>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</si>
  <si>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</si>
  <si>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</si>
  <si>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</si>
  <si>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</si>
  <si>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</si>
  <si>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</si>
  <si>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</si>
  <si>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</si>
  <si>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</si>
  <si>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</si>
  <si>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</si>
  <si>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</si>
  <si>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</si>
  <si>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</si>
  <si>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</si>
  <si>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</si>
  <si>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</si>
  <si>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</si>
  <si>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</si>
  <si>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</si>
  <si>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</si>
  <si>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</si>
  <si>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</si>
  <si>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</si>
  <si>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</si>
  <si>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</si>
  <si>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</si>
  <si>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</si>
  <si>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</si>
  <si>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</si>
  <si>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</si>
  <si>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</si>
  <si>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</si>
  <si>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</si>
  <si>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</si>
  <si>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</si>
  <si>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</si>
  <si>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</si>
  <si>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</si>
  <si>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</si>
  <si>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</si>
  <si>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</si>
  <si>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</si>
  <si>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</si>
  <si>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</si>
  <si>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</si>
  <si>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</si>
  <si>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</si>
  <si>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</si>
  <si>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</si>
  <si>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</si>
  <si>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</si>
  <si>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</si>
  <si>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</si>
  <si>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</si>
  <si>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</si>
  <si>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</si>
  <si>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</si>
  <si>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</si>
  <si>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</si>
  <si>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</si>
  <si>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</si>
  <si>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</si>
  <si>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</si>
  <si>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</si>
  <si>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</si>
  <si>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</si>
  <si>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</si>
  <si>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</si>
  <si>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</si>
  <si>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</si>
  <si>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</si>
  <si>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</si>
  <si>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</si>
  <si>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</si>
  <si>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</si>
  <si>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</si>
  <si>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</si>
  <si>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</si>
  <si>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</si>
  <si>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</si>
  <si>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</si>
  <si>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</si>
  <si>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</si>
  <si>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</si>
  <si>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</si>
  <si>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</si>
  <si>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</si>
  <si>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</si>
  <si>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</si>
  <si>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</si>
  <si>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</si>
  <si>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</si>
  <si>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</si>
  <si>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</si>
  <si>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</si>
  <si>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</si>
  <si>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</si>
  <si>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</si>
  <si>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</si>
  <si>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</si>
  <si>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МБАЛ Лозенец ЕАД</t>
  </si>
  <si>
    <t>СБАЛПФЗ Стара Загора ЕООД</t>
  </si>
  <si>
    <t>МБАЛ "Св. Анна"- Варна АД</t>
  </si>
  <si>
    <t>Q3 2020</t>
  </si>
  <si>
    <t>Лечебни заведения за болнична помощ и Комплексни онкологични центрове с над 50% общинско участие в капитала
към 30.09.20 г.</t>
  </si>
  <si>
    <t>Медико-статистическа и финансова информация</t>
  </si>
  <si>
    <t>Брой клинични пътеки</t>
  </si>
  <si>
    <t>Общо изплатени средства от НЗОК за БМП 
в лева</t>
  </si>
  <si>
    <t>Разходи за медицински изделия, прилагани в БМП
в лева</t>
  </si>
  <si>
    <t>Разходи за лекарствени продукти, които НЗОК заплаща извън стойността на оказваните медицински услуги 
в лева</t>
  </si>
  <si>
    <t xml:space="preserve">ОБЩО          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</si>
  <si>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</si>
  <si>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</si>
  <si>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</si>
  <si>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</si>
  <si>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</si>
  <si>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</si>
  <si>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</si>
  <si>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</si>
  <si>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</si>
  <si>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</si>
  <si>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</si>
  <si>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</si>
  <si>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</si>
  <si>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</si>
  <si>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</si>
  <si>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</si>
  <si>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</si>
  <si>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</si>
  <si>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</si>
  <si>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</si>
  <si>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</si>
  <si>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</si>
  <si>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</si>
  <si>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</si>
  <si>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</si>
  <si>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</si>
  <si>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</si>
  <si>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</si>
  <si>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</si>
  <si>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</si>
  <si>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</si>
  <si>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</si>
  <si>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</si>
  <si>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</si>
  <si>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</si>
  <si>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</si>
  <si>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</si>
  <si>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</si>
  <si>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</si>
  <si>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</si>
  <si>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</si>
  <si>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</si>
  <si>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</si>
  <si>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</si>
  <si>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</si>
  <si>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</si>
  <si>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</si>
  <si>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</si>
  <si>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</si>
  <si>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</si>
  <si>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</si>
  <si>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</si>
  <si>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</si>
  <si>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</si>
  <si>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</si>
  <si>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</si>
  <si>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</si>
  <si>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</si>
  <si>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</si>
  <si>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</si>
  <si>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</si>
  <si>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</si>
  <si>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</si>
  <si>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</si>
  <si>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</si>
  <si>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</si>
  <si>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</si>
  <si>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</si>
  <si>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</si>
  <si>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</si>
  <si>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</si>
  <si>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</si>
  <si>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</si>
  <si>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</si>
  <si>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</si>
  <si>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</si>
  <si>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</si>
  <si>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</si>
  <si>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0290232001</t>
  </si>
  <si>
    <t>"СБР- Вита" ЕООД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</si>
  <si>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</si>
  <si>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</si>
  <si>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</si>
  <si>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</si>
  <si>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</si>
  <si>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</si>
  <si>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</si>
  <si>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</si>
  <si>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</si>
  <si>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</si>
  <si>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</si>
  <si>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</si>
  <si>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</si>
  <si>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</si>
  <si>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</si>
  <si>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</si>
  <si>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</si>
  <si>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</si>
  <si>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</si>
  <si>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</si>
  <si>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</si>
  <si>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</si>
  <si>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</si>
  <si>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</si>
  <si>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</si>
  <si>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</si>
  <si>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</si>
  <si>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</si>
  <si>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</si>
  <si>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</si>
  <si>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</si>
  <si>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</si>
  <si>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</si>
  <si>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</si>
  <si>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</si>
  <si>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</si>
  <si>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</si>
  <si>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</si>
  <si>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</si>
  <si>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</si>
  <si>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</si>
  <si>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</si>
  <si>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</si>
  <si>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</si>
  <si>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</si>
  <si>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</si>
  <si>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</si>
  <si>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</si>
  <si>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</si>
  <si>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</si>
  <si>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</si>
  <si>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</si>
  <si>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</si>
  <si>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</si>
  <si>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</si>
  <si>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</si>
  <si>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</si>
  <si>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</si>
  <si>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</si>
  <si>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</si>
  <si>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</si>
  <si>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</si>
  <si>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</si>
  <si>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</si>
  <si>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</si>
  <si>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</si>
  <si>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</si>
  <si>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</si>
  <si>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</si>
  <si>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</si>
  <si>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</si>
  <si>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</si>
  <si>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</si>
  <si>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</si>
  <si>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</si>
  <si>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</si>
  <si>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</si>
  <si>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</si>
  <si>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</si>
  <si>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</si>
  <si>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</si>
  <si>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</si>
  <si>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</si>
  <si>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</si>
  <si>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</si>
  <si>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</si>
  <si>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</si>
  <si>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</si>
  <si>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</si>
  <si>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</si>
  <si>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</si>
  <si>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</si>
  <si>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</si>
  <si>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</si>
  <si>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</si>
  <si>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</si>
  <si>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</si>
  <si>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</si>
  <si>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</si>
  <si>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</si>
  <si>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</si>
  <si>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</si>
  <si>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</si>
  <si>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</si>
  <si>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</si>
  <si>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</si>
  <si>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</si>
  <si>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</si>
  <si>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</si>
  <si>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</si>
  <si>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</si>
  <si>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</si>
  <si>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</si>
  <si>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</si>
  <si>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</si>
  <si>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</si>
  <si>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</si>
  <si>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</si>
  <si>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</si>
  <si>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</si>
  <si>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</si>
  <si>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</si>
  <si>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</si>
  <si>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</si>
  <si>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</si>
  <si>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</si>
  <si>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</si>
  <si>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</si>
  <si>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</si>
  <si>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</si>
  <si>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</si>
  <si>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</si>
  <si>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</si>
  <si>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</si>
  <si>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</si>
  <si>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</si>
  <si>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</si>
  <si>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</si>
  <si>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</si>
  <si>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</si>
  <si>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</si>
  <si>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</si>
  <si>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</si>
  <si>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</si>
  <si>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</si>
  <si>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</si>
  <si>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</si>
  <si>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</si>
  <si>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</si>
  <si>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</si>
  <si>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</si>
  <si>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</si>
  <si>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</si>
  <si>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</si>
  <si>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</si>
  <si>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</si>
  <si>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</si>
  <si>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</si>
  <si>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</si>
  <si>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</si>
  <si>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</si>
  <si>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</si>
  <si>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</si>
  <si>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</si>
  <si>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</si>
  <si>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</si>
  <si>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</si>
  <si>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</si>
  <si>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</si>
  <si>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</si>
  <si>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</si>
  <si>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</si>
  <si>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</si>
  <si>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</si>
  <si>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</si>
  <si>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</si>
  <si>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</si>
  <si>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</si>
  <si>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</si>
  <si>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</si>
  <si>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</si>
  <si>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</si>
  <si>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</si>
  <si>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</si>
  <si>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</si>
  <si>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</si>
  <si>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</si>
  <si>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</si>
  <si>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</si>
  <si>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</si>
  <si>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</si>
  <si>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</si>
  <si>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</si>
  <si>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</si>
  <si>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</si>
  <si>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</si>
  <si>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</si>
  <si>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</si>
  <si>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</si>
  <si>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</si>
  <si>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</si>
  <si>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</si>
  <si>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</si>
  <si>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</si>
  <si>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</si>
  <si>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</si>
  <si>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</si>
  <si>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</si>
  <si>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</si>
  <si>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</si>
  <si>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</si>
  <si>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</si>
  <si>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</si>
  <si>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</si>
  <si>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</si>
  <si>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</si>
  <si>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</si>
  <si>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</si>
  <si>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</si>
  <si>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</si>
  <si>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</si>
  <si>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</si>
  <si>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</si>
  <si>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</si>
  <si>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</si>
  <si>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</si>
  <si>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</si>
  <si>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</si>
  <si>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</si>
  <si>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</si>
  <si>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</si>
  <si>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</si>
  <si>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</si>
  <si>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</si>
  <si>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</si>
  <si>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</si>
  <si>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</si>
  <si>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</si>
  <si>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</si>
  <si>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</si>
  <si>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</si>
  <si>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</si>
  <si>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</si>
  <si>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</si>
  <si>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</si>
  <si>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</si>
  <si>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</si>
  <si>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</si>
  <si>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</si>
  <si>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</si>
  <si>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</si>
  <si>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</si>
  <si>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</si>
  <si>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</si>
  <si>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</si>
  <si>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</si>
  <si>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</si>
  <si>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</si>
  <si>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</si>
  <si>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</si>
  <si>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</si>
  <si>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</si>
  <si>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</si>
  <si>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</si>
  <si>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</si>
  <si>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</si>
  <si>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</si>
  <si>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</si>
  <si>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</si>
  <si>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</si>
  <si>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</si>
  <si>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</si>
  <si>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</si>
  <si>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</si>
  <si>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</si>
  <si>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</si>
  <si>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</si>
  <si>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</si>
  <si>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</si>
  <si>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</si>
  <si>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</si>
  <si>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</si>
  <si>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</si>
  <si>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</si>
  <si>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</si>
  <si>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</si>
  <si>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</si>
  <si>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</si>
  <si>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</si>
  <si>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</si>
  <si>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</si>
  <si>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</si>
  <si>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</si>
  <si>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</si>
  <si>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</si>
  <si>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</si>
  <si>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</si>
  <si>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</si>
  <si>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</si>
  <si>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</si>
  <si>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</si>
  <si>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</si>
  <si>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</si>
  <si>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</si>
  <si>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</si>
  <si>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</si>
  <si>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</si>
  <si>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</si>
  <si>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</si>
  <si>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</si>
  <si>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</si>
  <si>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</si>
  <si>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</si>
  <si>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</si>
  <si>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</si>
  <si>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</si>
  <si>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</si>
  <si>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</si>
  <si>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</si>
  <si>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</si>
  <si>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</si>
  <si>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</si>
  <si>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</si>
  <si>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</si>
  <si>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</si>
  <si>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</si>
  <si>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</si>
  <si>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</si>
  <si>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</si>
  <si>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</si>
  <si>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</si>
  <si>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</si>
  <si>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</si>
  <si>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</si>
  <si>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</si>
  <si>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</si>
  <si>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</si>
  <si>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</si>
  <si>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</si>
  <si>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</si>
  <si>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</si>
  <si>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</si>
  <si>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</si>
  <si>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</si>
  <si>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</si>
  <si>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</si>
  <si>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</si>
  <si>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</si>
  <si>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</si>
  <si>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</si>
  <si>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</si>
  <si>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</si>
  <si>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</si>
  <si>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</si>
  <si>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</si>
  <si>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</si>
  <si>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</si>
  <si>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</si>
  <si>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</si>
  <si>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</si>
  <si>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</si>
  <si>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</si>
  <si>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</si>
  <si>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</si>
  <si>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</si>
  <si>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</si>
  <si>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</si>
  <si>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</si>
  <si>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</si>
  <si>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</si>
  <si>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</si>
  <si>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</si>
  <si>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</si>
  <si>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</si>
  <si>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</si>
  <si>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</si>
  <si>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</si>
  <si>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</si>
  <si>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</si>
  <si>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</si>
  <si>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</si>
  <si>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</si>
  <si>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</si>
  <si>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</si>
  <si>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</si>
  <si>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</si>
  <si>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</si>
  <si>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</si>
  <si>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</si>
  <si>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</si>
  <si>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</si>
  <si>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</si>
  <si>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</si>
  <si>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</si>
  <si>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</si>
  <si>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</si>
  <si>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</si>
  <si>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</si>
  <si>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</si>
  <si>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</si>
  <si>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</si>
  <si>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</si>
  <si>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</si>
  <si>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</si>
  <si>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</si>
  <si>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</si>
  <si>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</si>
  <si>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</si>
  <si>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</si>
  <si>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</si>
  <si>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</si>
  <si>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</si>
  <si>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</si>
  <si>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</si>
  <si>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</si>
  <si>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</si>
  <si>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</si>
  <si>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</si>
  <si>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</si>
  <si>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</si>
  <si>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</si>
  <si>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</si>
  <si>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</si>
  <si>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</si>
  <si>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</si>
  <si>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</si>
  <si>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</si>
  <si>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</si>
  <si>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</si>
  <si>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</si>
  <si>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</si>
  <si>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</si>
  <si>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</si>
  <si>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</si>
  <si>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</si>
  <si>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</si>
  <si>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</si>
  <si>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</si>
  <si>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</si>
  <si>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</si>
  <si>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</si>
  <si>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</si>
  <si>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</si>
  <si>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</si>
  <si>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</si>
  <si>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</si>
  <si>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</si>
  <si>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</si>
  <si>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</si>
  <si>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</si>
  <si>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</si>
  <si>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</si>
  <si>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</si>
  <si>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</si>
  <si>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</si>
  <si>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</si>
  <si>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</si>
  <si>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</si>
  <si>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</si>
  <si>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</si>
  <si>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</si>
  <si>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</si>
  <si>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</si>
  <si>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</si>
  <si>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</si>
  <si>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</si>
  <si>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</si>
  <si>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</si>
  <si>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</si>
  <si>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</si>
  <si>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</si>
  <si>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</si>
  <si>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</si>
  <si>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</si>
  <si>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</si>
  <si>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</si>
  <si>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</si>
  <si>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</si>
  <si>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</si>
  <si>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</si>
  <si>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</si>
  <si>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</si>
  <si>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</si>
  <si>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</si>
  <si>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</si>
  <si>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</si>
  <si>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</si>
  <si>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</si>
  <si>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</si>
  <si>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</si>
  <si>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</si>
  <si>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</si>
  <si>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</si>
  <si>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</si>
  <si>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</si>
  <si>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</si>
  <si>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</si>
  <si>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</si>
  <si>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</si>
  <si>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</si>
  <si>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</si>
  <si>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</si>
  <si>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</si>
  <si>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</si>
  <si>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</si>
  <si>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</si>
  <si>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</si>
  <si>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</si>
  <si>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</si>
  <si>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</si>
  <si>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</si>
  <si>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</si>
  <si>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</si>
  <si>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</si>
  <si>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</si>
  <si>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</si>
  <si>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</si>
  <si>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</si>
  <si>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</si>
  <si>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</si>
  <si>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</si>
  <si>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</si>
  <si>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</si>
  <si>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</si>
  <si>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</si>
  <si>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</si>
  <si>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</si>
  <si>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</si>
  <si>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</si>
  <si>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</si>
  <si>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</si>
  <si>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</si>
  <si>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</si>
  <si>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</si>
  <si>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</si>
  <si>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</si>
  <si>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</si>
  <si>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</si>
  <si>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</si>
  <si>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</si>
  <si>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</si>
  <si>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</si>
  <si>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</si>
  <si>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</si>
  <si>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</si>
  <si>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</si>
  <si>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</si>
  <si>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</si>
  <si>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</si>
  <si>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</si>
  <si>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</si>
  <si>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</si>
  <si>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</si>
  <si>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</si>
  <si>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</si>
  <si>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</si>
  <si>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</si>
  <si>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</si>
  <si>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</si>
  <si>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</si>
  <si>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</si>
  <si>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</si>
  <si>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</si>
  <si>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</si>
  <si>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</si>
  <si>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</si>
  <si>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</si>
  <si>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</si>
  <si>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</si>
  <si>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</si>
  <si>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</si>
  <si>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</si>
  <si>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</si>
  <si>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</si>
  <si>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</si>
  <si>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</si>
  <si>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</si>
  <si>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</si>
  <si>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</si>
  <si>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</si>
  <si>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</si>
  <si>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</si>
  <si>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</si>
  <si>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</si>
  <si>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</si>
  <si>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</si>
  <si>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</si>
  <si>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</si>
  <si>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</si>
  <si>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</si>
  <si>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</si>
  <si>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</si>
  <si>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</si>
  <si>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</si>
  <si>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</si>
  <si>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</si>
  <si>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</si>
  <si>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</si>
  <si>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</si>
  <si>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</si>
  <si>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</si>
  <si>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</si>
  <si>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</si>
  <si>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</si>
  <si>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</si>
  <si>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</si>
  <si>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</si>
  <si>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</si>
  <si>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</si>
  <si>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</si>
  <si>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</si>
  <si>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</si>
  <si>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</si>
  <si>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</si>
  <si>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</si>
  <si>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</si>
  <si>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</si>
  <si>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</si>
  <si>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</si>
  <si>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</si>
  <si>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</si>
  <si>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</si>
  <si>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</si>
  <si>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</si>
  <si>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</si>
  <si>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</si>
  <si>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</si>
  <si>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</si>
  <si>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</si>
  <si>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</si>
  <si>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</si>
  <si>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</si>
  <si>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</si>
  <si>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</si>
  <si>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</si>
  <si>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</si>
  <si>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</si>
  <si>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</si>
  <si>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</si>
  <si>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</si>
  <si>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</si>
  <si>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</si>
  <si>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</si>
  <si>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</si>
  <si>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</si>
  <si>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Рег. № ЛЗ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</si>
  <si>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</si>
  <si>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</si>
  <si>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Общо изплатени средства от НЗОК за БМП</t>
  </si>
  <si>
    <t xml:space="preserve">Лечебни заведения за болнична медицинска помощ </t>
  </si>
  <si>
    <t>Разходи за издръжка в хил. лева</t>
  </si>
  <si>
    <t>Q2 2021</t>
  </si>
  <si>
    <t>Q3 2021</t>
  </si>
  <si>
    <t>Изменение Q3 2021 спрямо Q3 2020</t>
  </si>
  <si>
    <t>Изменение Q3 2021 спрямо Q2 2021</t>
  </si>
  <si>
    <t>Лечебни заведения за болнична помощ 
с над 50% държавно участие в капитала
към 30.09.2021 г.</t>
  </si>
  <si>
    <t>ІII тримесечие на 2020 година</t>
  </si>
  <si>
    <t>ІІІ тримесечие на 2021 година
Q3 2021, в лева</t>
  </si>
  <si>
    <t>Изменение Q3 2021 спрямо
 Q3 2020</t>
  </si>
  <si>
    <t>Изменение Q3 2021 спрямо 
Q2 2021</t>
  </si>
  <si>
    <t>1601232056</t>
  </si>
  <si>
    <t>АМЦСМП“ОЧНА КЛИНИКА д-р ХУБАНОВ“ЕООД</t>
  </si>
  <si>
    <t>0204391035</t>
  </si>
  <si>
    <t>НЕФРОЦЕНТЪР БУРГАС ООД</t>
  </si>
  <si>
    <t>СБР Света Богородица ЕООД -Нареченски бани</t>
  </si>
  <si>
    <t>1622131104</t>
  </si>
  <si>
    <t>МЦ АВАНГАРД 1 ООД</t>
  </si>
  <si>
    <t>2201211096</t>
  </si>
  <si>
    <t>МБАЛ БОЛНИЦА ЕВРОПА ООД</t>
  </si>
  <si>
    <t>2220134001</t>
  </si>
  <si>
    <t>ДКЦ ХХХ- София ЕООД</t>
  </si>
  <si>
    <t>Изплатени средства от НЗОК за БМП
в лева</t>
  </si>
  <si>
    <t>в т.ч. по НРД
в лева</t>
  </si>
  <si>
    <t>в т.ч. по чл.5 от ЗБНЗОК за 2021 г.
в лева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</si>
  <si>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</si>
  <si>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</si>
  <si>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София - град</t>
  </si>
  <si>
    <t>София - област</t>
  </si>
  <si>
    <t>Изплатени средства за здравноосигурени пациенти по изпълнители на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заболявания, 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
 за IІІ-то тримесечие на 2021 година</t>
  </si>
  <si>
    <t>ІІ тримесечие на 2021 година
Q2 2021, в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</si>
</sst>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-* #,##0.00\ _л_в_._-;\-* #,##0.00\ _л_в_._-;_-* &quot;-&quot;??\ _л_в_._-;_-@_-"/>
    <numFmt numFmtId="166" formatCode="#&quot; &quot;##0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2" borderId="0" xfId="3" applyFont="1" applyFill="1" applyBorder="1"/>
    <xf numFmtId="166" fontId="10" fillId="2" borderId="5" xfId="0" applyNumberFormat="1" applyFont="1" applyFill="1" applyBorder="1" applyAlignment="1">
      <alignment wrapText="1"/>
    </xf>
    <xf numFmtId="166" fontId="10" fillId="2" borderId="0" xfId="0" applyNumberFormat="1" applyFont="1" applyFill="1" applyBorder="1" applyAlignment="1">
      <alignment wrapText="1"/>
    </xf>
    <xf numFmtId="166" fontId="10" fillId="2" borderId="6" xfId="0" applyNumberFormat="1" applyFont="1" applyFill="1" applyBorder="1" applyAlignment="1">
      <alignment wrapText="1"/>
    </xf>
    <xf numFmtId="3" fontId="5" fillId="2" borderId="0" xfId="2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/>
    <xf numFmtId="1" fontId="5" fillId="2" borderId="0" xfId="2" applyNumberFormat="1" applyFont="1" applyFill="1" applyBorder="1"/>
    <xf numFmtId="3" fontId="11" fillId="2" borderId="0" xfId="3" applyNumberFormat="1" applyFont="1" applyFill="1" applyBorder="1"/>
    <xf numFmtId="0" fontId="11" fillId="2" borderId="0" xfId="3" applyFont="1" applyFill="1" applyBorder="1"/>
    <xf numFmtId="0" fontId="9" fillId="2" borderId="0" xfId="3" applyFont="1" applyFill="1" applyBorder="1"/>
    <xf numFmtId="0" fontId="5" fillId="2" borderId="0" xfId="6" applyFont="1" applyFill="1" applyBorder="1"/>
    <xf numFmtId="0" fontId="5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5" fillId="2" borderId="9" xfId="6" applyFont="1" applyFill="1" applyBorder="1"/>
    <xf numFmtId="0" fontId="8" fillId="2" borderId="0" xfId="3" applyFont="1" applyFill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vertical="center" wrapText="1"/>
    </xf>
    <xf numFmtId="0" fontId="5" fillId="2" borderId="0" xfId="3" applyFont="1" applyFill="1" applyBorder="1" applyAlignment="1">
      <alignment vertical="center"/>
    </xf>
    <xf numFmtId="0" fontId="11" fillId="2" borderId="21" xfId="6" applyFont="1" applyFill="1" applyBorder="1"/>
    <xf numFmtId="0" fontId="5" fillId="2" borderId="21" xfId="6" applyFont="1" applyFill="1" applyBorder="1"/>
    <xf numFmtId="0" fontId="5" fillId="2" borderId="23" xfId="6" applyFont="1" applyFill="1" applyBorder="1"/>
    <xf numFmtId="0" fontId="5" fillId="2" borderId="0" xfId="3" applyFont="1" applyFill="1" applyBorder="1" applyAlignment="1">
      <alignment horizontal="center"/>
    </xf>
    <xf numFmtId="0" fontId="9" fillId="2" borderId="0" xfId="6" applyFont="1" applyFill="1" applyBorder="1"/>
    <xf numFmtId="0" fontId="9" fillId="2" borderId="0" xfId="2" applyNumberFormat="1" applyFont="1" applyFill="1" applyBorder="1"/>
    <xf numFmtId="0" fontId="5" fillId="2" borderId="0" xfId="2" applyNumberFormat="1" applyFont="1" applyFill="1" applyBorder="1"/>
    <xf numFmtId="0" fontId="11" fillId="2" borderId="0" xfId="2" applyNumberFormat="1" applyFont="1" applyFill="1" applyBorder="1"/>
    <xf numFmtId="3" fontId="11" fillId="2" borderId="0" xfId="2" applyNumberFormat="1" applyFont="1" applyFill="1" applyBorder="1"/>
    <xf numFmtId="3" fontId="5" fillId="2" borderId="40" xfId="6" applyNumberFormat="1" applyFont="1" applyFill="1" applyBorder="1" applyAlignment="1">
      <alignment vertical="center"/>
    </xf>
    <xf numFmtId="3" fontId="5" fillId="2" borderId="38" xfId="6" applyNumberFormat="1" applyFont="1" applyFill="1" applyBorder="1" applyAlignment="1">
      <alignment vertical="center"/>
    </xf>
    <xf numFmtId="3" fontId="5" fillId="2" borderId="39" xfId="6" applyNumberFormat="1" applyFont="1" applyFill="1" applyBorder="1" applyAlignment="1">
      <alignment vertical="center"/>
    </xf>
    <xf numFmtId="3" fontId="5" fillId="2" borderId="27" xfId="6" applyNumberFormat="1" applyFont="1" applyFill="1" applyBorder="1" applyAlignment="1">
      <alignment vertical="center"/>
    </xf>
    <xf numFmtId="3" fontId="5" fillId="2" borderId="28" xfId="6" applyNumberFormat="1" applyFont="1" applyFill="1" applyBorder="1" applyAlignment="1">
      <alignment vertical="center"/>
    </xf>
    <xf numFmtId="3" fontId="5" fillId="2" borderId="29" xfId="6" applyNumberFormat="1" applyFont="1" applyFill="1" applyBorder="1" applyAlignment="1">
      <alignment vertical="center"/>
    </xf>
    <xf numFmtId="3" fontId="5" fillId="2" borderId="41" xfId="6" applyNumberFormat="1" applyFont="1" applyFill="1" applyBorder="1" applyAlignment="1">
      <alignment vertical="center"/>
    </xf>
    <xf numFmtId="3" fontId="5" fillId="2" borderId="42" xfId="6" applyNumberFormat="1" applyFont="1" applyFill="1" applyBorder="1" applyAlignment="1">
      <alignment vertical="center"/>
    </xf>
    <xf numFmtId="3" fontId="5" fillId="2" borderId="43" xfId="6" applyNumberFormat="1" applyFont="1" applyFill="1" applyBorder="1" applyAlignment="1">
      <alignment vertical="center"/>
    </xf>
    <xf numFmtId="166" fontId="10" fillId="2" borderId="44" xfId="0" applyNumberFormat="1" applyFont="1" applyFill="1" applyBorder="1" applyAlignment="1">
      <alignment horizontal="center" wrapText="1"/>
    </xf>
    <xf numFmtId="166" fontId="10" fillId="2" borderId="4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wrapText="1"/>
    </xf>
    <xf numFmtId="3" fontId="10" fillId="2" borderId="0" xfId="0" applyNumberFormat="1" applyFont="1" applyFill="1" applyBorder="1" applyAlignment="1">
      <alignment wrapText="1"/>
    </xf>
    <xf numFmtId="3" fontId="10" fillId="2" borderId="6" xfId="0" applyNumberFormat="1" applyFont="1" applyFill="1" applyBorder="1" applyAlignment="1">
      <alignment wrapText="1"/>
    </xf>
    <xf numFmtId="0" fontId="13" fillId="2" borderId="0" xfId="6" applyFont="1" applyFill="1"/>
    <xf numFmtId="1" fontId="15" fillId="2" borderId="0" xfId="6" applyNumberFormat="1" applyFont="1" applyFill="1" applyBorder="1" applyAlignment="1">
      <alignment horizontal="center"/>
    </xf>
    <xf numFmtId="3" fontId="5" fillId="2" borderId="0" xfId="6" applyNumberFormat="1" applyFont="1" applyFill="1"/>
    <xf numFmtId="0" fontId="5" fillId="2" borderId="0" xfId="6" applyFont="1" applyFill="1"/>
    <xf numFmtId="0" fontId="13" fillId="2" borderId="0" xfId="6" applyFont="1" applyFill="1" applyAlignment="1">
      <alignment horizontal="right"/>
    </xf>
    <xf numFmtId="0" fontId="12" fillId="2" borderId="0" xfId="6" applyFont="1" applyFill="1"/>
    <xf numFmtId="1" fontId="16" fillId="2" borderId="44" xfId="7" applyNumberFormat="1" applyFont="1" applyFill="1" applyBorder="1" applyAlignment="1">
      <alignment horizontal="right" vertical="center" wrapText="1"/>
    </xf>
    <xf numFmtId="1" fontId="16" fillId="2" borderId="49" xfId="7" applyNumberFormat="1" applyFont="1" applyFill="1" applyBorder="1" applyAlignment="1">
      <alignment horizontal="right" vertical="center" wrapText="1"/>
    </xf>
    <xf numFmtId="3" fontId="10" fillId="2" borderId="36" xfId="7" applyNumberFormat="1" applyFont="1" applyFill="1" applyBorder="1" applyAlignment="1" applyProtection="1">
      <alignment horizontal="right" vertical="center"/>
    </xf>
    <xf numFmtId="3" fontId="10" fillId="2" borderId="34" xfId="7" applyNumberFormat="1" applyFont="1" applyFill="1" applyBorder="1" applyAlignment="1" applyProtection="1">
      <alignment horizontal="right" vertical="center"/>
    </xf>
    <xf numFmtId="3" fontId="10" fillId="2" borderId="37" xfId="7" applyNumberFormat="1" applyFont="1" applyFill="1" applyBorder="1" applyAlignment="1" applyProtection="1">
      <alignment horizontal="right" vertical="center"/>
    </xf>
    <xf numFmtId="1" fontId="15" fillId="2" borderId="57" xfId="6" applyNumberFormat="1" applyFont="1" applyFill="1" applyBorder="1" applyAlignment="1">
      <alignment horizontal="left"/>
    </xf>
    <xf numFmtId="1" fontId="15" fillId="2" borderId="38" xfId="6" applyNumberFormat="1" applyFont="1" applyFill="1" applyBorder="1" applyAlignment="1">
      <alignment horizontal="center"/>
    </xf>
    <xf numFmtId="1" fontId="15" fillId="2" borderId="38" xfId="6" applyNumberFormat="1" applyFont="1" applyFill="1" applyBorder="1" applyAlignment="1"/>
    <xf numFmtId="1" fontId="15" fillId="2" borderId="55" xfId="6" applyNumberFormat="1" applyFont="1" applyFill="1" applyBorder="1" applyAlignment="1">
      <alignment horizontal="left"/>
    </xf>
    <xf numFmtId="1" fontId="15" fillId="2" borderId="28" xfId="6" applyNumberFormat="1" applyFont="1" applyFill="1" applyBorder="1" applyAlignment="1">
      <alignment horizontal="center"/>
    </xf>
    <xf numFmtId="1" fontId="15" fillId="2" borderId="28" xfId="6" applyNumberFormat="1" applyFont="1" applyFill="1" applyBorder="1" applyAlignment="1"/>
    <xf numFmtId="1" fontId="15" fillId="2" borderId="58" xfId="6" applyNumberFormat="1" applyFont="1" applyFill="1" applyBorder="1" applyAlignment="1">
      <alignment horizontal="left"/>
    </xf>
    <xf numFmtId="1" fontId="15" fillId="2" borderId="42" xfId="6" applyNumberFormat="1" applyFont="1" applyFill="1" applyBorder="1" applyAlignment="1">
      <alignment horizontal="center"/>
    </xf>
    <xf numFmtId="1" fontId="15" fillId="2" borderId="42" xfId="6" applyNumberFormat="1" applyFont="1" applyFill="1" applyBorder="1" applyAlignment="1"/>
    <xf numFmtId="3" fontId="5" fillId="2" borderId="5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6" xfId="2" applyNumberFormat="1" applyFont="1" applyFill="1" applyBorder="1" applyAlignment="1">
      <alignment vertical="center"/>
    </xf>
    <xf numFmtId="3" fontId="11" fillId="2" borderId="5" xfId="2" applyNumberFormat="1" applyFont="1" applyFill="1" applyBorder="1" applyAlignment="1">
      <alignment vertical="center"/>
    </xf>
    <xf numFmtId="3" fontId="11" fillId="2" borderId="0" xfId="2" applyNumberFormat="1" applyFont="1" applyFill="1" applyBorder="1" applyAlignment="1">
      <alignment vertical="center"/>
    </xf>
    <xf numFmtId="3" fontId="11" fillId="2" borderId="6" xfId="2" applyNumberFormat="1" applyFont="1" applyFill="1" applyBorder="1" applyAlignment="1">
      <alignment vertical="center"/>
    </xf>
    <xf numFmtId="3" fontId="11" fillId="2" borderId="18" xfId="2" applyNumberFormat="1" applyFont="1" applyFill="1" applyBorder="1" applyAlignment="1">
      <alignment vertical="center"/>
    </xf>
    <xf numFmtId="3" fontId="11" fillId="2" borderId="10" xfId="2" applyNumberFormat="1" applyFont="1" applyFill="1" applyBorder="1" applyAlignment="1">
      <alignment vertical="center"/>
    </xf>
    <xf numFmtId="3" fontId="11" fillId="2" borderId="19" xfId="2" applyNumberFormat="1" applyFont="1" applyFill="1" applyBorder="1" applyAlignment="1">
      <alignment vertical="center"/>
    </xf>
    <xf numFmtId="2" fontId="4" fillId="2" borderId="5" xfId="3" applyNumberFormat="1" applyFont="1" applyFill="1" applyBorder="1" applyAlignment="1">
      <alignment vertical="center"/>
    </xf>
    <xf numFmtId="2" fontId="4" fillId="2" borderId="0" xfId="3" applyNumberFormat="1" applyFont="1" applyFill="1" applyBorder="1" applyAlignment="1">
      <alignment vertical="center"/>
    </xf>
    <xf numFmtId="2" fontId="4" fillId="2" borderId="6" xfId="3" applyNumberFormat="1" applyFont="1" applyFill="1" applyBorder="1" applyAlignment="1">
      <alignment vertical="center"/>
    </xf>
    <xf numFmtId="167" fontId="4" fillId="2" borderId="5" xfId="2" applyNumberFormat="1" applyFont="1" applyFill="1" applyBorder="1" applyAlignment="1">
      <alignment vertical="center"/>
    </xf>
    <xf numFmtId="167" fontId="4" fillId="2" borderId="0" xfId="2" applyNumberFormat="1" applyFont="1" applyFill="1" applyBorder="1" applyAlignment="1">
      <alignment vertical="center"/>
    </xf>
    <xf numFmtId="167" fontId="4" fillId="2" borderId="6" xfId="2" applyNumberFormat="1" applyFont="1" applyFill="1" applyBorder="1" applyAlignment="1">
      <alignment vertical="center"/>
    </xf>
    <xf numFmtId="2" fontId="5" fillId="2" borderId="5" xfId="3" applyNumberFormat="1" applyFont="1" applyFill="1" applyBorder="1" applyAlignment="1">
      <alignment vertical="center"/>
    </xf>
    <xf numFmtId="2" fontId="5" fillId="2" borderId="0" xfId="3" applyNumberFormat="1" applyFont="1" applyFill="1" applyBorder="1" applyAlignment="1">
      <alignment vertical="center"/>
    </xf>
    <xf numFmtId="2" fontId="5" fillId="2" borderId="6" xfId="3" applyNumberFormat="1" applyFont="1" applyFill="1" applyBorder="1" applyAlignment="1">
      <alignment vertical="center"/>
    </xf>
    <xf numFmtId="9" fontId="5" fillId="2" borderId="5" xfId="2" applyFont="1" applyFill="1" applyBorder="1" applyAlignment="1">
      <alignment vertical="center"/>
    </xf>
    <xf numFmtId="9" fontId="5" fillId="2" borderId="0" xfId="2" applyFont="1" applyFill="1" applyBorder="1" applyAlignment="1">
      <alignment vertical="center"/>
    </xf>
    <xf numFmtId="9" fontId="5" fillId="2" borderId="6" xfId="2" applyFont="1" applyFill="1" applyBorder="1" applyAlignment="1">
      <alignment vertical="center"/>
    </xf>
    <xf numFmtId="9" fontId="5" fillId="2" borderId="5" xfId="2" applyNumberFormat="1" applyFont="1" applyFill="1" applyBorder="1" applyAlignment="1">
      <alignment vertical="center"/>
    </xf>
    <xf numFmtId="9" fontId="5" fillId="2" borderId="0" xfId="2" applyNumberFormat="1" applyFont="1" applyFill="1" applyBorder="1" applyAlignment="1">
      <alignment vertical="center"/>
    </xf>
    <xf numFmtId="9" fontId="5" fillId="2" borderId="6" xfId="2" applyNumberFormat="1" applyFont="1" applyFill="1" applyBorder="1" applyAlignment="1">
      <alignment vertical="center"/>
    </xf>
    <xf numFmtId="2" fontId="11" fillId="2" borderId="5" xfId="3" applyNumberFormat="1" applyFont="1" applyFill="1" applyBorder="1" applyAlignment="1">
      <alignment vertical="center"/>
    </xf>
    <xf numFmtId="2" fontId="11" fillId="2" borderId="0" xfId="3" applyNumberFormat="1" applyFont="1" applyFill="1" applyBorder="1" applyAlignment="1">
      <alignment vertical="center"/>
    </xf>
    <xf numFmtId="2" fontId="11" fillId="2" borderId="6" xfId="3" applyNumberFormat="1" applyFont="1" applyFill="1" applyBorder="1" applyAlignment="1">
      <alignment vertical="center"/>
    </xf>
    <xf numFmtId="9" fontId="11" fillId="2" borderId="5" xfId="2" applyFont="1" applyFill="1" applyBorder="1" applyAlignment="1">
      <alignment vertical="center"/>
    </xf>
    <xf numFmtId="9" fontId="11" fillId="2" borderId="0" xfId="2" applyFont="1" applyFill="1" applyBorder="1" applyAlignment="1">
      <alignment vertical="center"/>
    </xf>
    <xf numFmtId="9" fontId="11" fillId="2" borderId="6" xfId="2" applyFont="1" applyFill="1" applyBorder="1" applyAlignment="1">
      <alignment vertical="center"/>
    </xf>
    <xf numFmtId="9" fontId="11" fillId="2" borderId="5" xfId="2" applyNumberFormat="1" applyFont="1" applyFill="1" applyBorder="1" applyAlignment="1">
      <alignment vertical="center"/>
    </xf>
    <xf numFmtId="9" fontId="11" fillId="2" borderId="0" xfId="2" applyNumberFormat="1" applyFont="1" applyFill="1" applyBorder="1" applyAlignment="1">
      <alignment vertical="center"/>
    </xf>
    <xf numFmtId="9" fontId="11" fillId="2" borderId="6" xfId="2" applyNumberFormat="1" applyFont="1" applyFill="1" applyBorder="1" applyAlignment="1">
      <alignment vertical="center"/>
    </xf>
    <xf numFmtId="2" fontId="11" fillId="2" borderId="18" xfId="3" applyNumberFormat="1" applyFont="1" applyFill="1" applyBorder="1" applyAlignment="1">
      <alignment vertical="center"/>
    </xf>
    <xf numFmtId="2" fontId="11" fillId="2" borderId="10" xfId="3" applyNumberFormat="1" applyFont="1" applyFill="1" applyBorder="1" applyAlignment="1">
      <alignment vertical="center"/>
    </xf>
    <xf numFmtId="2" fontId="11" fillId="2" borderId="19" xfId="3" applyNumberFormat="1" applyFont="1" applyFill="1" applyBorder="1" applyAlignment="1">
      <alignment vertical="center"/>
    </xf>
    <xf numFmtId="9" fontId="11" fillId="2" borderId="18" xfId="2" applyFont="1" applyFill="1" applyBorder="1" applyAlignment="1">
      <alignment vertical="center"/>
    </xf>
    <xf numFmtId="9" fontId="11" fillId="2" borderId="10" xfId="2" applyFont="1" applyFill="1" applyBorder="1" applyAlignment="1">
      <alignment vertical="center"/>
    </xf>
    <xf numFmtId="9" fontId="11" fillId="2" borderId="19" xfId="2" applyFont="1" applyFill="1" applyBorder="1" applyAlignment="1">
      <alignment vertical="center"/>
    </xf>
    <xf numFmtId="9" fontId="11" fillId="2" borderId="18" xfId="2" applyNumberFormat="1" applyFont="1" applyFill="1" applyBorder="1" applyAlignment="1">
      <alignment vertical="center"/>
    </xf>
    <xf numFmtId="9" fontId="11" fillId="2" borderId="10" xfId="2" applyNumberFormat="1" applyFont="1" applyFill="1" applyBorder="1" applyAlignment="1">
      <alignment vertical="center"/>
    </xf>
    <xf numFmtId="9" fontId="11" fillId="2" borderId="19" xfId="2" applyNumberFormat="1" applyFont="1" applyFill="1" applyBorder="1" applyAlignment="1">
      <alignment vertical="center"/>
    </xf>
    <xf numFmtId="167" fontId="10" fillId="2" borderId="47" xfId="2" applyNumberFormat="1" applyFont="1" applyFill="1" applyBorder="1" applyAlignment="1"/>
    <xf numFmtId="167" fontId="10" fillId="2" borderId="50" xfId="2" applyNumberFormat="1" applyFont="1" applyFill="1" applyBorder="1" applyAlignment="1"/>
    <xf numFmtId="167" fontId="10" fillId="2" borderId="48" xfId="2" applyNumberFormat="1" applyFont="1" applyFill="1" applyBorder="1" applyAlignment="1"/>
    <xf numFmtId="9" fontId="4" fillId="2" borderId="47" xfId="2" applyNumberFormat="1" applyFont="1" applyFill="1" applyBorder="1" applyAlignment="1"/>
    <xf numFmtId="9" fontId="4" fillId="2" borderId="48" xfId="2" applyNumberFormat="1" applyFont="1" applyFill="1" applyBorder="1" applyAlignment="1"/>
    <xf numFmtId="9" fontId="10" fillId="2" borderId="47" xfId="2" applyNumberFormat="1" applyFont="1" applyFill="1" applyBorder="1" applyAlignment="1"/>
    <xf numFmtId="9" fontId="10" fillId="2" borderId="50" xfId="2" applyNumberFormat="1" applyFont="1" applyFill="1" applyBorder="1" applyAlignment="1"/>
    <xf numFmtId="9" fontId="10" fillId="2" borderId="48" xfId="2" applyNumberFormat="1" applyFont="1" applyFill="1" applyBorder="1" applyAlignment="1"/>
    <xf numFmtId="2" fontId="4" fillId="2" borderId="50" xfId="2" applyNumberFormat="1" applyFont="1" applyFill="1" applyBorder="1" applyAlignment="1"/>
    <xf numFmtId="2" fontId="4" fillId="2" borderId="47" xfId="2" applyNumberFormat="1" applyFont="1" applyFill="1" applyBorder="1" applyAlignment="1"/>
    <xf numFmtId="1" fontId="4" fillId="2" borderId="47" xfId="2" applyNumberFormat="1" applyFont="1" applyFill="1" applyBorder="1" applyAlignment="1"/>
    <xf numFmtId="9" fontId="4" fillId="2" borderId="47" xfId="2" applyFont="1" applyFill="1" applyBorder="1" applyAlignment="1"/>
    <xf numFmtId="3" fontId="5" fillId="2" borderId="5" xfId="2" applyNumberFormat="1" applyFont="1" applyFill="1" applyBorder="1" applyAlignment="1"/>
    <xf numFmtId="3" fontId="5" fillId="2" borderId="0" xfId="2" applyNumberFormat="1" applyFont="1" applyFill="1" applyBorder="1" applyAlignment="1"/>
    <xf numFmtId="3" fontId="5" fillId="2" borderId="6" xfId="2" applyNumberFormat="1" applyFont="1" applyFill="1" applyBorder="1" applyAlignment="1"/>
    <xf numFmtId="2" fontId="5" fillId="2" borderId="5" xfId="3" applyNumberFormat="1" applyFont="1" applyFill="1" applyBorder="1" applyAlignment="1"/>
    <xf numFmtId="2" fontId="5" fillId="2" borderId="0" xfId="3" applyNumberFormat="1" applyFont="1" applyFill="1" applyBorder="1" applyAlignment="1"/>
    <xf numFmtId="2" fontId="5" fillId="2" borderId="6" xfId="3" applyNumberFormat="1" applyFont="1" applyFill="1" applyBorder="1" applyAlignment="1"/>
    <xf numFmtId="9" fontId="5" fillId="2" borderId="5" xfId="2" applyFont="1" applyFill="1" applyBorder="1" applyAlignment="1"/>
    <xf numFmtId="9" fontId="5" fillId="2" borderId="0" xfId="2" applyFont="1" applyFill="1" applyBorder="1" applyAlignment="1"/>
    <xf numFmtId="9" fontId="5" fillId="2" borderId="6" xfId="2" applyFont="1" applyFill="1" applyBorder="1" applyAlignment="1"/>
    <xf numFmtId="9" fontId="5" fillId="2" borderId="5" xfId="2" applyNumberFormat="1" applyFont="1" applyFill="1" applyBorder="1" applyAlignment="1"/>
    <xf numFmtId="9" fontId="5" fillId="2" borderId="0" xfId="2" applyNumberFormat="1" applyFont="1" applyFill="1" applyBorder="1" applyAlignment="1"/>
    <xf numFmtId="9" fontId="5" fillId="2" borderId="6" xfId="2" applyNumberFormat="1" applyFont="1" applyFill="1" applyBorder="1" applyAlignment="1"/>
    <xf numFmtId="3" fontId="5" fillId="2" borderId="3" xfId="2" applyNumberFormat="1" applyFont="1" applyFill="1" applyBorder="1" applyAlignment="1"/>
    <xf numFmtId="2" fontId="5" fillId="2" borderId="0" xfId="2" applyNumberFormat="1" applyFont="1" applyFill="1" applyBorder="1" applyAlignment="1"/>
    <xf numFmtId="2" fontId="5" fillId="2" borderId="5" xfId="2" applyNumberFormat="1" applyFont="1" applyFill="1" applyBorder="1" applyAlignment="1"/>
    <xf numFmtId="2" fontId="5" fillId="2" borderId="6" xfId="2" applyNumberFormat="1" applyFont="1" applyFill="1" applyBorder="1" applyAlignment="1"/>
    <xf numFmtId="9" fontId="5" fillId="2" borderId="8" xfId="2" applyNumberFormat="1" applyFont="1" applyFill="1" applyBorder="1" applyAlignment="1"/>
    <xf numFmtId="3" fontId="5" fillId="2" borderId="9" xfId="2" applyNumberFormat="1" applyFont="1" applyFill="1" applyBorder="1" applyAlignment="1"/>
    <xf numFmtId="3" fontId="5" fillId="2" borderId="10" xfId="2" applyNumberFormat="1" applyFont="1" applyFill="1" applyBorder="1" applyAlignment="1"/>
    <xf numFmtId="3" fontId="5" fillId="2" borderId="19" xfId="2" applyNumberFormat="1" applyFont="1" applyFill="1" applyBorder="1" applyAlignment="1"/>
    <xf numFmtId="3" fontId="5" fillId="2" borderId="18" xfId="2" applyNumberFormat="1" applyFont="1" applyFill="1" applyBorder="1" applyAlignment="1"/>
    <xf numFmtId="2" fontId="5" fillId="2" borderId="18" xfId="3" applyNumberFormat="1" applyFont="1" applyFill="1" applyBorder="1" applyAlignment="1"/>
    <xf numFmtId="2" fontId="5" fillId="2" borderId="10" xfId="3" applyNumberFormat="1" applyFont="1" applyFill="1" applyBorder="1" applyAlignment="1"/>
    <xf numFmtId="2" fontId="5" fillId="2" borderId="19" xfId="3" applyNumberFormat="1" applyFont="1" applyFill="1" applyBorder="1" applyAlignment="1"/>
    <xf numFmtId="9" fontId="5" fillId="2" borderId="18" xfId="2" applyFont="1" applyFill="1" applyBorder="1" applyAlignment="1"/>
    <xf numFmtId="9" fontId="5" fillId="2" borderId="10" xfId="2" applyFont="1" applyFill="1" applyBorder="1" applyAlignment="1"/>
    <xf numFmtId="9" fontId="5" fillId="2" borderId="19" xfId="2" applyFont="1" applyFill="1" applyBorder="1" applyAlignment="1"/>
    <xf numFmtId="9" fontId="5" fillId="2" borderId="18" xfId="2" applyNumberFormat="1" applyFont="1" applyFill="1" applyBorder="1" applyAlignment="1"/>
    <xf numFmtId="9" fontId="5" fillId="2" borderId="10" xfId="2" applyNumberFormat="1" applyFont="1" applyFill="1" applyBorder="1" applyAlignment="1"/>
    <xf numFmtId="9" fontId="5" fillId="2" borderId="19" xfId="2" applyNumberFormat="1" applyFont="1" applyFill="1" applyBorder="1" applyAlignment="1"/>
    <xf numFmtId="2" fontId="5" fillId="2" borderId="10" xfId="2" applyNumberFormat="1" applyFont="1" applyFill="1" applyBorder="1" applyAlignment="1"/>
    <xf numFmtId="2" fontId="5" fillId="2" borderId="18" xfId="2" applyNumberFormat="1" applyFont="1" applyFill="1" applyBorder="1" applyAlignment="1"/>
    <xf numFmtId="2" fontId="5" fillId="2" borderId="19" xfId="2" applyNumberFormat="1" applyFont="1" applyFill="1" applyBorder="1" applyAlignment="1"/>
    <xf numFmtId="9" fontId="5" fillId="2" borderId="20" xfId="2" applyNumberFormat="1" applyFont="1" applyFill="1" applyBorder="1" applyAlignment="1"/>
    <xf numFmtId="2" fontId="4" fillId="2" borderId="0" xfId="2" applyNumberFormat="1" applyFont="1" applyFill="1" applyBorder="1" applyAlignment="1"/>
    <xf numFmtId="2" fontId="4" fillId="2" borderId="5" xfId="2" applyNumberFormat="1" applyFont="1" applyFill="1" applyBorder="1" applyAlignment="1"/>
    <xf numFmtId="2" fontId="4" fillId="2" borderId="6" xfId="2" applyNumberFormat="1" applyFont="1" applyFill="1" applyBorder="1" applyAlignment="1"/>
    <xf numFmtId="1" fontId="4" fillId="2" borderId="5" xfId="2" applyNumberFormat="1" applyFont="1" applyFill="1" applyBorder="1" applyAlignment="1"/>
    <xf numFmtId="9" fontId="4" fillId="2" borderId="5" xfId="2" applyFont="1" applyFill="1" applyBorder="1" applyAlignment="1"/>
    <xf numFmtId="9" fontId="4" fillId="2" borderId="0" xfId="2" applyFont="1" applyFill="1" applyBorder="1" applyAlignment="1"/>
    <xf numFmtId="9" fontId="4" fillId="2" borderId="8" xfId="2" applyFont="1" applyFill="1" applyBorder="1" applyAlignment="1"/>
    <xf numFmtId="3" fontId="11" fillId="2" borderId="0" xfId="2" applyNumberFormat="1" applyFont="1" applyFill="1" applyBorder="1" applyAlignment="1"/>
    <xf numFmtId="3" fontId="11" fillId="2" borderId="6" xfId="2" applyNumberFormat="1" applyFont="1" applyFill="1" applyBorder="1" applyAlignment="1"/>
    <xf numFmtId="2" fontId="11" fillId="2" borderId="0" xfId="2" applyNumberFormat="1" applyFont="1" applyFill="1" applyBorder="1" applyAlignment="1"/>
    <xf numFmtId="2" fontId="11" fillId="2" borderId="5" xfId="2" applyNumberFormat="1" applyFont="1" applyFill="1" applyBorder="1" applyAlignment="1"/>
    <xf numFmtId="2" fontId="11" fillId="2" borderId="6" xfId="2" applyNumberFormat="1" applyFont="1" applyFill="1" applyBorder="1" applyAlignment="1"/>
    <xf numFmtId="3" fontId="11" fillId="2" borderId="5" xfId="2" applyNumberFormat="1" applyFont="1" applyFill="1" applyBorder="1" applyAlignment="1"/>
    <xf numFmtId="9" fontId="11" fillId="2" borderId="5" xfId="2" applyNumberFormat="1" applyFont="1" applyFill="1" applyBorder="1" applyAlignment="1"/>
    <xf numFmtId="9" fontId="11" fillId="2" borderId="0" xfId="2" applyNumberFormat="1" applyFont="1" applyFill="1" applyBorder="1" applyAlignment="1"/>
    <xf numFmtId="9" fontId="11" fillId="2" borderId="8" xfId="2" applyNumberFormat="1" applyFont="1" applyFill="1" applyBorder="1" applyAlignment="1"/>
    <xf numFmtId="3" fontId="11" fillId="2" borderId="10" xfId="2" applyNumberFormat="1" applyFont="1" applyFill="1" applyBorder="1" applyAlignment="1"/>
    <xf numFmtId="3" fontId="11" fillId="2" borderId="19" xfId="2" applyNumberFormat="1" applyFont="1" applyFill="1" applyBorder="1" applyAlignment="1"/>
    <xf numFmtId="3" fontId="11" fillId="2" borderId="18" xfId="2" applyNumberFormat="1" applyFont="1" applyFill="1" applyBorder="1" applyAlignment="1"/>
    <xf numFmtId="2" fontId="11" fillId="2" borderId="10" xfId="2" applyNumberFormat="1" applyFont="1" applyFill="1" applyBorder="1" applyAlignment="1"/>
    <xf numFmtId="0" fontId="5" fillId="2" borderId="0" xfId="2" applyNumberFormat="1" applyFont="1" applyFill="1" applyBorder="1" applyAlignment="1"/>
    <xf numFmtId="0" fontId="5" fillId="2" borderId="0" xfId="6" applyFont="1" applyFill="1" applyBorder="1" applyAlignment="1"/>
    <xf numFmtId="166" fontId="10" fillId="2" borderId="60" xfId="0" applyNumberFormat="1" applyFont="1" applyFill="1" applyBorder="1" applyAlignment="1">
      <alignment horizontal="right" wrapText="1"/>
    </xf>
    <xf numFmtId="0" fontId="11" fillId="2" borderId="60" xfId="3" applyFont="1" applyFill="1" applyBorder="1"/>
    <xf numFmtId="0" fontId="5" fillId="2" borderId="60" xfId="3" applyFont="1" applyFill="1" applyBorder="1"/>
    <xf numFmtId="0" fontId="11" fillId="2" borderId="61" xfId="3" applyFont="1" applyFill="1" applyBorder="1"/>
    <xf numFmtId="14" fontId="7" fillId="0" borderId="62" xfId="1" applyNumberFormat="1" applyFont="1" applyFill="1" applyBorder="1" applyAlignment="1">
      <alignment horizontal="center" vertical="center" wrapText="1"/>
    </xf>
    <xf numFmtId="0" fontId="8" fillId="0" borderId="63" xfId="6" applyFont="1" applyBorder="1" applyAlignment="1">
      <alignment horizontal="center" vertical="center" wrapText="1"/>
    </xf>
    <xf numFmtId="0" fontId="8" fillId="0" borderId="64" xfId="6" applyFont="1" applyFill="1" applyBorder="1" applyAlignment="1">
      <alignment horizontal="center" vertical="center" wrapText="1"/>
    </xf>
    <xf numFmtId="14" fontId="7" fillId="2" borderId="65" xfId="1" applyNumberFormat="1" applyFont="1" applyFill="1" applyBorder="1" applyAlignment="1">
      <alignment horizontal="center" vertical="center" wrapText="1"/>
    </xf>
    <xf numFmtId="0" fontId="8" fillId="2" borderId="63" xfId="3" applyFont="1" applyFill="1" applyBorder="1" applyAlignment="1">
      <alignment horizontal="center" vertical="center" wrapText="1"/>
    </xf>
    <xf numFmtId="0" fontId="8" fillId="0" borderId="64" xfId="3" applyFont="1" applyFill="1" applyBorder="1" applyAlignment="1">
      <alignment horizontal="center" vertical="center" wrapText="1"/>
    </xf>
    <xf numFmtId="0" fontId="8" fillId="2" borderId="64" xfId="3" applyFont="1" applyFill="1" applyBorder="1" applyAlignment="1">
      <alignment horizontal="center" vertical="center" wrapText="1"/>
    </xf>
    <xf numFmtId="14" fontId="7" fillId="0" borderId="65" xfId="1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2" borderId="66" xfId="3" applyFont="1" applyFill="1" applyBorder="1" applyAlignment="1">
      <alignment horizontal="center" vertical="center" wrapText="1"/>
    </xf>
    <xf numFmtId="166" fontId="10" fillId="2" borderId="61" xfId="0" applyNumberFormat="1" applyFont="1" applyFill="1" applyBorder="1" applyAlignment="1">
      <alignment horizontal="right" wrapText="1"/>
    </xf>
    <xf numFmtId="3" fontId="10" fillId="2" borderId="10" xfId="0" applyNumberFormat="1" applyFont="1" applyFill="1" applyBorder="1" applyAlignment="1">
      <alignment wrapText="1"/>
    </xf>
    <xf numFmtId="3" fontId="10" fillId="2" borderId="19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2" fontId="4" fillId="2" borderId="18" xfId="3" applyNumberFormat="1" applyFont="1" applyFill="1" applyBorder="1" applyAlignment="1">
      <alignment vertical="center"/>
    </xf>
    <xf numFmtId="2" fontId="4" fillId="2" borderId="10" xfId="3" applyNumberFormat="1" applyFont="1" applyFill="1" applyBorder="1" applyAlignment="1">
      <alignment vertical="center"/>
    </xf>
    <xf numFmtId="2" fontId="4" fillId="2" borderId="19" xfId="3" applyNumberFormat="1" applyFont="1" applyFill="1" applyBorder="1" applyAlignment="1">
      <alignment vertical="center"/>
    </xf>
    <xf numFmtId="166" fontId="10" fillId="2" borderId="18" xfId="0" applyNumberFormat="1" applyFont="1" applyFill="1" applyBorder="1" applyAlignment="1">
      <alignment wrapText="1"/>
    </xf>
    <xf numFmtId="166" fontId="10" fillId="2" borderId="10" xfId="0" applyNumberFormat="1" applyFont="1" applyFill="1" applyBorder="1" applyAlignment="1">
      <alignment wrapText="1"/>
    </xf>
    <xf numFmtId="167" fontId="4" fillId="2" borderId="18" xfId="2" applyNumberFormat="1" applyFont="1" applyFill="1" applyBorder="1" applyAlignment="1">
      <alignment vertical="center"/>
    </xf>
    <xf numFmtId="167" fontId="4" fillId="2" borderId="10" xfId="2" applyNumberFormat="1" applyFont="1" applyFill="1" applyBorder="1" applyAlignment="1">
      <alignment vertical="center"/>
    </xf>
    <xf numFmtId="167" fontId="4" fillId="2" borderId="19" xfId="2" applyNumberFormat="1" applyFont="1" applyFill="1" applyBorder="1" applyAlignment="1">
      <alignment vertical="center"/>
    </xf>
    <xf numFmtId="166" fontId="10" fillId="2" borderId="19" xfId="0" applyNumberFormat="1" applyFont="1" applyFill="1" applyBorder="1" applyAlignment="1">
      <alignment wrapText="1"/>
    </xf>
    <xf numFmtId="2" fontId="4" fillId="2" borderId="10" xfId="2" applyNumberFormat="1" applyFont="1" applyFill="1" applyBorder="1" applyAlignment="1"/>
    <xf numFmtId="2" fontId="4" fillId="2" borderId="18" xfId="2" applyNumberFormat="1" applyFont="1" applyFill="1" applyBorder="1" applyAlignment="1"/>
    <xf numFmtId="2" fontId="4" fillId="2" borderId="19" xfId="2" applyNumberFormat="1" applyFont="1" applyFill="1" applyBorder="1" applyAlignment="1"/>
    <xf numFmtId="1" fontId="4" fillId="2" borderId="18" xfId="2" applyNumberFormat="1" applyFont="1" applyFill="1" applyBorder="1" applyAlignment="1"/>
    <xf numFmtId="9" fontId="4" fillId="2" borderId="18" xfId="2" applyFont="1" applyFill="1" applyBorder="1" applyAlignment="1"/>
    <xf numFmtId="9" fontId="4" fillId="2" borderId="10" xfId="2" applyFont="1" applyFill="1" applyBorder="1" applyAlignment="1"/>
    <xf numFmtId="9" fontId="4" fillId="2" borderId="20" xfId="2" applyFont="1" applyFill="1" applyBorder="1" applyAlignment="1"/>
    <xf numFmtId="0" fontId="7" fillId="2" borderId="67" xfId="6" applyFont="1" applyFill="1" applyBorder="1" applyAlignment="1">
      <alignment horizontal="center" vertical="center" wrapText="1"/>
    </xf>
    <xf numFmtId="0" fontId="7" fillId="2" borderId="68" xfId="6" applyFont="1" applyFill="1" applyBorder="1" applyAlignment="1">
      <alignment horizontal="center" vertical="center" wrapText="1"/>
    </xf>
    <xf numFmtId="0" fontId="7" fillId="2" borderId="69" xfId="6" applyFont="1" applyFill="1" applyBorder="1" applyAlignment="1">
      <alignment horizontal="center" vertical="center" wrapText="1"/>
    </xf>
    <xf numFmtId="0" fontId="7" fillId="2" borderId="70" xfId="6" applyFont="1" applyFill="1" applyBorder="1" applyAlignment="1">
      <alignment horizontal="center" vertical="center" wrapText="1"/>
    </xf>
    <xf numFmtId="0" fontId="7" fillId="2" borderId="71" xfId="6" applyFont="1" applyFill="1" applyBorder="1" applyAlignment="1">
      <alignment horizontal="center" vertical="center" wrapText="1"/>
    </xf>
    <xf numFmtId="0" fontId="7" fillId="3" borderId="70" xfId="6" applyFont="1" applyFill="1" applyBorder="1" applyAlignment="1">
      <alignment horizontal="center" vertical="center" wrapText="1"/>
    </xf>
    <xf numFmtId="0" fontId="7" fillId="3" borderId="72" xfId="6" applyFont="1" applyFill="1" applyBorder="1" applyAlignment="1">
      <alignment horizontal="center" vertical="center" wrapText="1"/>
    </xf>
    <xf numFmtId="0" fontId="7" fillId="2" borderId="73" xfId="6" applyFont="1" applyFill="1" applyBorder="1" applyAlignment="1">
      <alignment horizontal="center" vertical="center" wrapText="1"/>
    </xf>
    <xf numFmtId="0" fontId="7" fillId="2" borderId="74" xfId="6" applyFont="1" applyFill="1" applyBorder="1" applyAlignment="1">
      <alignment horizontal="center" vertical="center" wrapText="1"/>
    </xf>
    <xf numFmtId="1" fontId="10" fillId="2" borderId="33" xfId="7" applyNumberFormat="1" applyFont="1" applyFill="1" applyBorder="1" applyAlignment="1">
      <alignment horizontal="right" vertical="center"/>
    </xf>
    <xf numFmtId="3" fontId="10" fillId="2" borderId="35" xfId="7" applyNumberFormat="1" applyFont="1" applyFill="1" applyBorder="1" applyAlignment="1" applyProtection="1">
      <alignment horizontal="right" vertical="center"/>
    </xf>
    <xf numFmtId="9" fontId="4" fillId="2" borderId="50" xfId="2" applyNumberFormat="1" applyFont="1" applyFill="1" applyBorder="1" applyAlignment="1"/>
    <xf numFmtId="9" fontId="4" fillId="2" borderId="50" xfId="2" applyFont="1" applyFill="1" applyBorder="1" applyAlignment="1"/>
    <xf numFmtId="2" fontId="4" fillId="2" borderId="48" xfId="2" applyNumberFormat="1" applyFont="1" applyFill="1" applyBorder="1" applyAlignment="1"/>
    <xf numFmtId="2" fontId="4" fillId="2" borderId="50" xfId="6" applyNumberFormat="1" applyFont="1" applyFill="1" applyBorder="1" applyAlignment="1"/>
    <xf numFmtId="3" fontId="10" fillId="2" borderId="44" xfId="0" applyNumberFormat="1" applyFont="1" applyFill="1" applyBorder="1" applyAlignment="1"/>
    <xf numFmtId="3" fontId="10" fillId="2" borderId="50" xfId="0" applyNumberFormat="1" applyFont="1" applyFill="1" applyBorder="1" applyAlignment="1"/>
    <xf numFmtId="3" fontId="10" fillId="2" borderId="47" xfId="0" applyNumberFormat="1" applyFont="1" applyFill="1" applyBorder="1" applyAlignment="1"/>
    <xf numFmtId="3" fontId="10" fillId="2" borderId="48" xfId="0" applyNumberFormat="1" applyFont="1" applyFill="1" applyBorder="1" applyAlignment="1"/>
    <xf numFmtId="4" fontId="10" fillId="2" borderId="47" xfId="0" applyNumberFormat="1" applyFont="1" applyFill="1" applyBorder="1" applyAlignment="1"/>
    <xf numFmtId="4" fontId="10" fillId="2" borderId="50" xfId="0" applyNumberFormat="1" applyFont="1" applyFill="1" applyBorder="1" applyAlignment="1"/>
    <xf numFmtId="4" fontId="10" fillId="2" borderId="48" xfId="0" applyNumberFormat="1" applyFont="1" applyFill="1" applyBorder="1" applyAlignment="1"/>
    <xf numFmtId="10" fontId="10" fillId="2" borderId="47" xfId="2" applyNumberFormat="1" applyFont="1" applyFill="1" applyBorder="1" applyAlignment="1"/>
    <xf numFmtId="10" fontId="10" fillId="2" borderId="50" xfId="2" applyNumberFormat="1" applyFont="1" applyFill="1" applyBorder="1" applyAlignment="1"/>
    <xf numFmtId="10" fontId="10" fillId="2" borderId="48" xfId="2" applyNumberFormat="1" applyFont="1" applyFill="1" applyBorder="1" applyAlignment="1"/>
    <xf numFmtId="166" fontId="10" fillId="2" borderId="47" xfId="0" applyNumberFormat="1" applyFont="1" applyFill="1" applyBorder="1" applyAlignment="1"/>
    <xf numFmtId="166" fontId="10" fillId="2" borderId="50" xfId="0" applyNumberFormat="1" applyFont="1" applyFill="1" applyBorder="1" applyAlignment="1"/>
    <xf numFmtId="166" fontId="10" fillId="2" borderId="48" xfId="0" applyNumberFormat="1" applyFont="1" applyFill="1" applyBorder="1" applyAlignment="1"/>
    <xf numFmtId="3" fontId="10" fillId="2" borderId="33" xfId="0" applyNumberFormat="1" applyFont="1" applyFill="1" applyBorder="1" applyAlignment="1"/>
    <xf numFmtId="3" fontId="10" fillId="2" borderId="46" xfId="0" applyNumberFormat="1" applyFont="1" applyFill="1" applyBorder="1" applyAlignment="1"/>
    <xf numFmtId="2" fontId="4" fillId="2" borderId="48" xfId="6" applyNumberFormat="1" applyFont="1" applyFill="1" applyBorder="1" applyAlignment="1"/>
    <xf numFmtId="9" fontId="4" fillId="2" borderId="51" xfId="2" applyFont="1" applyFill="1" applyBorder="1" applyAlignment="1"/>
    <xf numFmtId="0" fontId="4" fillId="2" borderId="14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12" fillId="0" borderId="59" xfId="6" applyFont="1" applyBorder="1" applyAlignment="1">
      <alignment horizontal="center" vertical="center" wrapText="1"/>
    </xf>
    <xf numFmtId="0" fontId="12" fillId="0" borderId="60" xfId="6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/>
    </xf>
    <xf numFmtId="0" fontId="10" fillId="2" borderId="9" xfId="6" applyFont="1" applyFill="1" applyBorder="1" applyAlignment="1">
      <alignment horizontal="center" vertical="center"/>
    </xf>
    <xf numFmtId="0" fontId="10" fillId="2" borderId="22" xfId="6" applyFont="1" applyFill="1" applyBorder="1" applyAlignment="1">
      <alignment horizontal="center" vertical="center" wrapText="1"/>
    </xf>
    <xf numFmtId="0" fontId="10" fillId="2" borderId="23" xfId="6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0" fontId="14" fillId="2" borderId="10" xfId="11" applyFont="1" applyFill="1" applyBorder="1" applyAlignment="1">
      <alignment horizontal="center" vertical="center" wrapText="1"/>
    </xf>
    <xf numFmtId="3" fontId="16" fillId="2" borderId="31" xfId="7" applyNumberFormat="1" applyFont="1" applyFill="1" applyBorder="1" applyAlignment="1">
      <alignment horizontal="center" vertical="center" wrapText="1"/>
    </xf>
    <xf numFmtId="3" fontId="16" fillId="2" borderId="52" xfId="7" applyNumberFormat="1" applyFont="1" applyFill="1" applyBorder="1" applyAlignment="1">
      <alignment horizontal="center" vertical="center" wrapText="1"/>
    </xf>
    <xf numFmtId="3" fontId="14" fillId="2" borderId="0" xfId="6" applyNumberFormat="1" applyFont="1" applyFill="1" applyAlignment="1">
      <alignment horizontal="center" vertical="center"/>
    </xf>
    <xf numFmtId="3" fontId="16" fillId="2" borderId="32" xfId="7" applyNumberFormat="1" applyFont="1" applyFill="1" applyBorder="1" applyAlignment="1">
      <alignment horizontal="center" vertical="center" wrapText="1"/>
    </xf>
    <xf numFmtId="3" fontId="16" fillId="2" borderId="23" xfId="7" applyNumberFormat="1" applyFont="1" applyFill="1" applyBorder="1" applyAlignment="1">
      <alignment horizontal="center" vertical="center" wrapText="1"/>
    </xf>
    <xf numFmtId="1" fontId="16" fillId="2" borderId="54" xfId="7" applyNumberFormat="1" applyFont="1" applyFill="1" applyBorder="1" applyAlignment="1">
      <alignment horizontal="center" vertical="center" wrapText="1"/>
    </xf>
    <xf numFmtId="1" fontId="16" fillId="2" borderId="55" xfId="7" applyNumberFormat="1" applyFont="1" applyFill="1" applyBorder="1" applyAlignment="1">
      <alignment horizontal="center" vertical="center"/>
    </xf>
    <xf numFmtId="1" fontId="16" fillId="2" borderId="56" xfId="7" applyNumberFormat="1" applyFont="1" applyFill="1" applyBorder="1" applyAlignment="1">
      <alignment horizontal="center" vertical="center"/>
    </xf>
    <xf numFmtId="3" fontId="10" fillId="2" borderId="28" xfId="7" applyNumberFormat="1" applyFont="1" applyFill="1" applyBorder="1" applyAlignment="1">
      <alignment horizontal="center" vertical="center" wrapText="1"/>
    </xf>
    <xf numFmtId="3" fontId="10" fillId="2" borderId="31" xfId="7" applyNumberFormat="1" applyFont="1" applyFill="1" applyBorder="1" applyAlignment="1">
      <alignment horizontal="center" vertical="center" wrapText="1"/>
    </xf>
    <xf numFmtId="3" fontId="10" fillId="2" borderId="29" xfId="7" applyNumberFormat="1" applyFont="1" applyFill="1" applyBorder="1" applyAlignment="1">
      <alignment horizontal="center" vertical="center" wrapText="1"/>
    </xf>
    <xf numFmtId="3" fontId="10" fillId="2" borderId="32" xfId="7" applyNumberFormat="1" applyFont="1" applyFill="1" applyBorder="1" applyAlignment="1">
      <alignment horizontal="center" vertical="center" wrapText="1"/>
    </xf>
    <xf numFmtId="3" fontId="10" fillId="2" borderId="27" xfId="7" applyNumberFormat="1" applyFont="1" applyFill="1" applyBorder="1" applyAlignment="1">
      <alignment horizontal="center" vertical="center" wrapText="1"/>
    </xf>
    <xf numFmtId="3" fontId="10" fillId="2" borderId="30" xfId="7" applyNumberFormat="1" applyFont="1" applyFill="1" applyBorder="1" applyAlignment="1">
      <alignment horizontal="center" vertical="center" wrapText="1"/>
    </xf>
    <xf numFmtId="1" fontId="16" fillId="2" borderId="25" xfId="7" applyNumberFormat="1" applyFont="1" applyFill="1" applyBorder="1" applyAlignment="1">
      <alignment horizontal="center" vertical="center" wrapText="1"/>
    </xf>
    <xf numFmtId="1" fontId="16" fillId="2" borderId="28" xfId="7" applyNumberFormat="1" applyFont="1" applyFill="1" applyBorder="1" applyAlignment="1">
      <alignment horizontal="center" vertical="center"/>
    </xf>
    <xf numFmtId="1" fontId="16" fillId="2" borderId="31" xfId="7" applyNumberFormat="1" applyFont="1" applyFill="1" applyBorder="1" applyAlignment="1">
      <alignment horizontal="center" vertical="center"/>
    </xf>
    <xf numFmtId="1" fontId="17" fillId="2" borderId="25" xfId="7" applyNumberFormat="1" applyFont="1" applyFill="1" applyBorder="1" applyAlignment="1">
      <alignment horizontal="center" vertical="center" wrapText="1"/>
    </xf>
    <xf numFmtId="1" fontId="17" fillId="2" borderId="28" xfId="7" applyNumberFormat="1" applyFont="1" applyFill="1" applyBorder="1" applyAlignment="1">
      <alignment horizontal="center" vertical="center" wrapText="1"/>
    </xf>
    <xf numFmtId="1" fontId="17" fillId="2" borderId="31" xfId="7" applyNumberFormat="1" applyFont="1" applyFill="1" applyBorder="1" applyAlignment="1">
      <alignment horizontal="center" vertical="center" wrapText="1"/>
    </xf>
    <xf numFmtId="0" fontId="4" fillId="2" borderId="24" xfId="6" applyFont="1" applyFill="1" applyBorder="1" applyAlignment="1">
      <alignment horizontal="center" vertical="center" wrapText="1"/>
    </xf>
    <xf numFmtId="0" fontId="4" fillId="2" borderId="25" xfId="6" applyFont="1" applyFill="1" applyBorder="1" applyAlignment="1">
      <alignment horizontal="center" vertical="center" wrapText="1"/>
    </xf>
    <xf numFmtId="0" fontId="4" fillId="2" borderId="26" xfId="6" applyFont="1" applyFill="1" applyBorder="1" applyAlignment="1">
      <alignment horizontal="center" vertical="center" wrapText="1"/>
    </xf>
    <xf numFmtId="3" fontId="16" fillId="2" borderId="30" xfId="7" applyNumberFormat="1" applyFont="1" applyFill="1" applyBorder="1" applyAlignment="1">
      <alignment horizontal="center" vertical="center" wrapText="1"/>
    </xf>
    <xf numFmtId="3" fontId="16" fillId="2" borderId="53" xfId="7" applyNumberFormat="1" applyFont="1" applyFill="1" applyBorder="1" applyAlignment="1">
      <alignment horizontal="center" vertical="center" wrapText="1"/>
    </xf>
    <xf numFmtId="166" fontId="10" fillId="2" borderId="75" xfId="0" applyNumberFormat="1" applyFont="1" applyFill="1" applyBorder="1" applyAlignment="1">
      <alignment horizontal="center" vertical="center" wrapText="1"/>
    </xf>
    <xf numFmtId="3" fontId="10" fillId="2" borderId="50" xfId="0" applyNumberFormat="1" applyFont="1" applyFill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3" fontId="10" fillId="2" borderId="47" xfId="0" applyNumberFormat="1" applyFont="1" applyFill="1" applyBorder="1" applyAlignment="1">
      <alignment vertical="center" wrapText="1"/>
    </xf>
    <xf numFmtId="2" fontId="4" fillId="2" borderId="47" xfId="3" applyNumberFormat="1" applyFont="1" applyFill="1" applyBorder="1" applyAlignment="1">
      <alignment vertical="center"/>
    </xf>
    <xf numFmtId="2" fontId="4" fillId="2" borderId="50" xfId="3" applyNumberFormat="1" applyFont="1" applyFill="1" applyBorder="1" applyAlignment="1">
      <alignment vertical="center"/>
    </xf>
    <xf numFmtId="2" fontId="4" fillId="2" borderId="48" xfId="3" applyNumberFormat="1" applyFont="1" applyFill="1" applyBorder="1" applyAlignment="1">
      <alignment vertical="center"/>
    </xf>
    <xf numFmtId="166" fontId="10" fillId="2" borderId="47" xfId="0" applyNumberFormat="1" applyFont="1" applyFill="1" applyBorder="1" applyAlignment="1">
      <alignment vertical="center" wrapText="1"/>
    </xf>
    <xf numFmtId="166" fontId="10" fillId="2" borderId="50" xfId="0" applyNumberFormat="1" applyFont="1" applyFill="1" applyBorder="1" applyAlignment="1">
      <alignment vertical="center" wrapText="1"/>
    </xf>
    <xf numFmtId="167" fontId="4" fillId="2" borderId="47" xfId="2" applyNumberFormat="1" applyFont="1" applyFill="1" applyBorder="1" applyAlignment="1">
      <alignment vertical="center"/>
    </xf>
    <xf numFmtId="167" fontId="4" fillId="2" borderId="50" xfId="3" applyNumberFormat="1" applyFont="1" applyFill="1" applyBorder="1" applyAlignment="1">
      <alignment vertical="center" wrapText="1"/>
    </xf>
    <xf numFmtId="167" fontId="4" fillId="2" borderId="48" xfId="3" applyNumberFormat="1" applyFont="1" applyFill="1" applyBorder="1" applyAlignment="1">
      <alignment vertical="center" wrapText="1"/>
    </xf>
    <xf numFmtId="166" fontId="10" fillId="2" borderId="48" xfId="0" applyNumberFormat="1" applyFont="1" applyFill="1" applyBorder="1" applyAlignment="1">
      <alignment vertical="center" wrapText="1"/>
    </xf>
    <xf numFmtId="167" fontId="4" fillId="2" borderId="50" xfId="2" applyNumberFormat="1" applyFont="1" applyFill="1" applyBorder="1" applyAlignment="1">
      <alignment vertical="center"/>
    </xf>
    <xf numFmtId="166" fontId="10" fillId="2" borderId="50" xfId="0" applyNumberFormat="1" applyFont="1" applyFill="1" applyBorder="1" applyAlignment="1">
      <alignment wrapText="1"/>
    </xf>
    <xf numFmtId="166" fontId="10" fillId="2" borderId="48" xfId="0" applyNumberFormat="1" applyFont="1" applyFill="1" applyBorder="1" applyAlignment="1">
      <alignment wrapText="1"/>
    </xf>
    <xf numFmtId="2" fontId="4" fillId="2" borderId="50" xfId="3" applyNumberFormat="1" applyFont="1" applyFill="1" applyBorder="1" applyAlignment="1">
      <alignment wrapText="1"/>
    </xf>
    <xf numFmtId="2" fontId="4" fillId="2" borderId="48" xfId="3" applyNumberFormat="1" applyFont="1" applyFill="1" applyBorder="1" applyAlignment="1">
      <alignment wrapText="1"/>
    </xf>
    <xf numFmtId="3" fontId="10" fillId="2" borderId="47" xfId="0" applyNumberFormat="1" applyFont="1" applyFill="1" applyBorder="1" applyAlignment="1">
      <alignment wrapText="1"/>
    </xf>
    <xf numFmtId="3" fontId="10" fillId="2" borderId="50" xfId="0" applyNumberFormat="1" applyFont="1" applyFill="1" applyBorder="1" applyAlignment="1">
      <alignment wrapText="1"/>
    </xf>
    <xf numFmtId="3" fontId="10" fillId="2" borderId="48" xfId="0" applyNumberFormat="1" applyFont="1" applyFill="1" applyBorder="1" applyAlignment="1">
      <alignment wrapText="1"/>
    </xf>
    <xf numFmtId="9" fontId="4" fillId="2" borderId="50" xfId="2" applyFont="1" applyFill="1" applyBorder="1" applyAlignment="1">
      <alignment wrapText="1"/>
    </xf>
    <xf numFmtId="9" fontId="4" fillId="2" borderId="51" xfId="2" applyFont="1" applyFill="1" applyBorder="1" applyAlignment="1">
      <alignment wrapText="1"/>
    </xf>
  </cellXfs>
  <cellStyles count="12">
    <cellStyle name="Comma" xfId="1" builtinId="3"/>
    <cellStyle name="Normal" xfId="0" builtinId="0"/>
    <cellStyle name="Normal 2" xfId="5" xr:uid="{00000000-0005-0000-0000-000002000000}"/>
    <cellStyle name="Normal 2 2" xfId="9" xr:uid="{00000000-0005-0000-0000-000003000000}"/>
    <cellStyle name="Normal 2 3" xfId="8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2 2 2" xfId="10" xr:uid="{00000000-0005-0000-0000-000008000000}"/>
    <cellStyle name="Normal 3 2 2 3" xfId="11" xr:uid="{00000000-0005-0000-0000-000009000000}"/>
    <cellStyle name="Normal_Payments and Expenditures of Medical care11" xfId="7" xr:uid="{00000000-0005-0000-0000-00000A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8"/>
  <sheetViews>
    <sheetView tabSelected="1" zoomScaleNormal="100" zoomScaleSheetLayoutView="9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C16" sqref="BC16"/>
    </sheetView>
  </sheetViews>
  <sheetFormatPr defaultColWidth="9.140625" defaultRowHeight="11.25" x14ac:dyDescent="0.2"/>
  <cols>
    <col min="1" max="1" width="37.42578125" style="1" customWidth="1"/>
    <col min="2" max="28" width="8.5703125" style="1" customWidth="1"/>
    <col min="29" max="30" width="8.5703125" style="1" hidden="1" customWidth="1"/>
    <col min="31" max="33" width="8.5703125" style="1" customWidth="1"/>
    <col min="34" max="35" width="8.5703125" style="1" hidden="1" customWidth="1"/>
    <col min="36" max="68" width="8.5703125" style="1" customWidth="1"/>
    <col min="69" max="71" width="8.5703125" style="22" customWidth="1"/>
    <col min="72" max="80" width="8.5703125" style="1" customWidth="1"/>
    <col min="81" max="81" width="7.7109375" style="1" customWidth="1"/>
    <col min="82" max="82" width="7.85546875" style="1" customWidth="1"/>
    <col min="83" max="83" width="6.28515625" style="1" customWidth="1"/>
    <col min="84" max="16384" width="9.140625" style="1"/>
  </cols>
  <sheetData>
    <row r="1" spans="1:84" s="18" customFormat="1" ht="45" customHeight="1" x14ac:dyDescent="0.25">
      <c r="A1" s="242" t="s">
        <v>986</v>
      </c>
      <c r="B1" s="244" t="s">
        <v>0</v>
      </c>
      <c r="C1" s="244"/>
      <c r="D1" s="245"/>
      <c r="E1" s="246" t="s">
        <v>1</v>
      </c>
      <c r="F1" s="244"/>
      <c r="G1" s="245"/>
      <c r="H1" s="246" t="s">
        <v>2</v>
      </c>
      <c r="I1" s="244"/>
      <c r="J1" s="245"/>
      <c r="K1" s="246" t="s">
        <v>3</v>
      </c>
      <c r="L1" s="244"/>
      <c r="M1" s="244"/>
      <c r="N1" s="247" t="s">
        <v>4</v>
      </c>
      <c r="O1" s="248"/>
      <c r="P1" s="249"/>
      <c r="Q1" s="247" t="s">
        <v>981</v>
      </c>
      <c r="R1" s="248"/>
      <c r="S1" s="249"/>
      <c r="T1" s="247" t="s">
        <v>5</v>
      </c>
      <c r="U1" s="248"/>
      <c r="V1" s="249"/>
      <c r="W1" s="247" t="s">
        <v>6</v>
      </c>
      <c r="X1" s="248"/>
      <c r="Y1" s="249"/>
      <c r="Z1" s="247" t="s">
        <v>7</v>
      </c>
      <c r="AA1" s="248"/>
      <c r="AB1" s="249"/>
      <c r="AC1" s="239" t="s">
        <v>8</v>
      </c>
      <c r="AD1" s="240"/>
      <c r="AE1" s="240"/>
      <c r="AF1" s="240"/>
      <c r="AG1" s="241"/>
      <c r="AH1" s="239" t="s">
        <v>9</v>
      </c>
      <c r="AI1" s="240"/>
      <c r="AJ1" s="240"/>
      <c r="AK1" s="240"/>
      <c r="AL1" s="241"/>
      <c r="AM1" s="247" t="s">
        <v>10</v>
      </c>
      <c r="AN1" s="248"/>
      <c r="AO1" s="249"/>
      <c r="AP1" s="247" t="s">
        <v>11</v>
      </c>
      <c r="AQ1" s="248"/>
      <c r="AR1" s="249"/>
      <c r="AS1" s="248" t="s">
        <v>12</v>
      </c>
      <c r="AT1" s="248"/>
      <c r="AU1" s="248"/>
      <c r="AV1" s="247" t="s">
        <v>13</v>
      </c>
      <c r="AW1" s="248"/>
      <c r="AX1" s="249"/>
      <c r="AY1" s="247" t="s">
        <v>14</v>
      </c>
      <c r="AZ1" s="248"/>
      <c r="BA1" s="249"/>
      <c r="BB1" s="247" t="s">
        <v>15</v>
      </c>
      <c r="BC1" s="248"/>
      <c r="BD1" s="249"/>
      <c r="BE1" s="248" t="s">
        <v>16</v>
      </c>
      <c r="BF1" s="248"/>
      <c r="BG1" s="248"/>
      <c r="BH1" s="247" t="s">
        <v>17</v>
      </c>
      <c r="BI1" s="248"/>
      <c r="BJ1" s="249"/>
      <c r="BK1" s="248" t="s">
        <v>18</v>
      </c>
      <c r="BL1" s="248"/>
      <c r="BM1" s="248"/>
      <c r="BN1" s="247" t="s">
        <v>19</v>
      </c>
      <c r="BO1" s="248"/>
      <c r="BP1" s="249"/>
      <c r="BQ1" s="248" t="s">
        <v>20</v>
      </c>
      <c r="BR1" s="248"/>
      <c r="BS1" s="248"/>
      <c r="BT1" s="246" t="s">
        <v>21</v>
      </c>
      <c r="BU1" s="244"/>
      <c r="BV1" s="245"/>
      <c r="BW1" s="244" t="s">
        <v>22</v>
      </c>
      <c r="BX1" s="244"/>
      <c r="BY1" s="244"/>
      <c r="BZ1" s="246" t="s">
        <v>23</v>
      </c>
      <c r="CA1" s="244"/>
      <c r="CB1" s="250"/>
    </row>
    <row r="2" spans="1:84" s="10" customFormat="1" ht="52.5" customHeight="1" thickBot="1" x14ac:dyDescent="0.25">
      <c r="A2" s="243"/>
      <c r="B2" s="176" t="s">
        <v>243</v>
      </c>
      <c r="C2" s="177" t="s">
        <v>982</v>
      </c>
      <c r="D2" s="178" t="s">
        <v>983</v>
      </c>
      <c r="E2" s="179" t="s">
        <v>243</v>
      </c>
      <c r="F2" s="180" t="s">
        <v>982</v>
      </c>
      <c r="G2" s="181" t="s">
        <v>983</v>
      </c>
      <c r="H2" s="179" t="s">
        <v>24</v>
      </c>
      <c r="I2" s="180" t="s">
        <v>984</v>
      </c>
      <c r="J2" s="182" t="s">
        <v>985</v>
      </c>
      <c r="K2" s="183" t="s">
        <v>243</v>
      </c>
      <c r="L2" s="177" t="s">
        <v>982</v>
      </c>
      <c r="M2" s="178" t="s">
        <v>983</v>
      </c>
      <c r="N2" s="179" t="s">
        <v>24</v>
      </c>
      <c r="O2" s="180" t="s">
        <v>984</v>
      </c>
      <c r="P2" s="182" t="s">
        <v>985</v>
      </c>
      <c r="Q2" s="183" t="s">
        <v>243</v>
      </c>
      <c r="R2" s="177" t="s">
        <v>982</v>
      </c>
      <c r="S2" s="178" t="s">
        <v>983</v>
      </c>
      <c r="T2" s="179" t="s">
        <v>24</v>
      </c>
      <c r="U2" s="180" t="s">
        <v>984</v>
      </c>
      <c r="V2" s="182" t="s">
        <v>985</v>
      </c>
      <c r="W2" s="183" t="s">
        <v>243</v>
      </c>
      <c r="X2" s="177" t="s">
        <v>982</v>
      </c>
      <c r="Y2" s="178" t="s">
        <v>983</v>
      </c>
      <c r="Z2" s="179" t="s">
        <v>24</v>
      </c>
      <c r="AA2" s="180" t="s">
        <v>984</v>
      </c>
      <c r="AB2" s="182" t="s">
        <v>985</v>
      </c>
      <c r="AC2" s="184" t="s">
        <v>243</v>
      </c>
      <c r="AD2" s="185" t="s">
        <v>982</v>
      </c>
      <c r="AE2" s="179" t="s">
        <v>24</v>
      </c>
      <c r="AF2" s="180" t="s">
        <v>984</v>
      </c>
      <c r="AG2" s="182" t="s">
        <v>985</v>
      </c>
      <c r="AH2" s="184" t="s">
        <v>243</v>
      </c>
      <c r="AI2" s="185" t="s">
        <v>982</v>
      </c>
      <c r="AJ2" s="179" t="s">
        <v>24</v>
      </c>
      <c r="AK2" s="180" t="s">
        <v>984</v>
      </c>
      <c r="AL2" s="182" t="s">
        <v>985</v>
      </c>
      <c r="AM2" s="179" t="s">
        <v>24</v>
      </c>
      <c r="AN2" s="180" t="s">
        <v>984</v>
      </c>
      <c r="AO2" s="182" t="s">
        <v>985</v>
      </c>
      <c r="AP2" s="179" t="s">
        <v>24</v>
      </c>
      <c r="AQ2" s="180" t="s">
        <v>984</v>
      </c>
      <c r="AR2" s="182" t="s">
        <v>985</v>
      </c>
      <c r="AS2" s="179" t="s">
        <v>24</v>
      </c>
      <c r="AT2" s="180" t="s">
        <v>984</v>
      </c>
      <c r="AU2" s="182" t="s">
        <v>985</v>
      </c>
      <c r="AV2" s="183" t="s">
        <v>243</v>
      </c>
      <c r="AW2" s="177" t="s">
        <v>982</v>
      </c>
      <c r="AX2" s="178" t="s">
        <v>983</v>
      </c>
      <c r="AY2" s="183" t="s">
        <v>243</v>
      </c>
      <c r="AZ2" s="177" t="s">
        <v>982</v>
      </c>
      <c r="BA2" s="178" t="s">
        <v>983</v>
      </c>
      <c r="BB2" s="183" t="s">
        <v>243</v>
      </c>
      <c r="BC2" s="177" t="s">
        <v>982</v>
      </c>
      <c r="BD2" s="178" t="s">
        <v>983</v>
      </c>
      <c r="BE2" s="179" t="s">
        <v>24</v>
      </c>
      <c r="BF2" s="180" t="s">
        <v>984</v>
      </c>
      <c r="BG2" s="182" t="s">
        <v>985</v>
      </c>
      <c r="BH2" s="179" t="s">
        <v>24</v>
      </c>
      <c r="BI2" s="180" t="s">
        <v>984</v>
      </c>
      <c r="BJ2" s="182" t="s">
        <v>985</v>
      </c>
      <c r="BK2" s="183" t="s">
        <v>243</v>
      </c>
      <c r="BL2" s="177" t="s">
        <v>982</v>
      </c>
      <c r="BM2" s="178" t="s">
        <v>983</v>
      </c>
      <c r="BN2" s="183" t="s">
        <v>243</v>
      </c>
      <c r="BO2" s="177" t="s">
        <v>982</v>
      </c>
      <c r="BP2" s="178" t="s">
        <v>983</v>
      </c>
      <c r="BQ2" s="179" t="s">
        <v>24</v>
      </c>
      <c r="BR2" s="180" t="s">
        <v>984</v>
      </c>
      <c r="BS2" s="182" t="s">
        <v>985</v>
      </c>
      <c r="BT2" s="179" t="s">
        <v>24</v>
      </c>
      <c r="BU2" s="180" t="s">
        <v>984</v>
      </c>
      <c r="BV2" s="182" t="s">
        <v>985</v>
      </c>
      <c r="BW2" s="179" t="s">
        <v>24</v>
      </c>
      <c r="BX2" s="180" t="s">
        <v>984</v>
      </c>
      <c r="BY2" s="182" t="s">
        <v>985</v>
      </c>
      <c r="BZ2" s="179" t="s">
        <v>24</v>
      </c>
      <c r="CA2" s="180" t="s">
        <v>984</v>
      </c>
      <c r="CB2" s="186" t="s">
        <v>985</v>
      </c>
      <c r="CC2" s="16"/>
    </row>
    <row r="3" spans="1:84" s="18" customFormat="1" ht="13.5" customHeight="1" thickBot="1" x14ac:dyDescent="0.2">
      <c r="A3" s="285" t="s">
        <v>25</v>
      </c>
      <c r="B3" s="286">
        <f>SUBTOTAL(9,B7:B68)</f>
        <v>1169745.7889999996</v>
      </c>
      <c r="C3" s="286">
        <f t="shared" ref="C3:D3" si="0">SUBTOTAL(9,C7:C68)</f>
        <v>1029115.5805646792</v>
      </c>
      <c r="D3" s="287">
        <f t="shared" si="0"/>
        <v>1528597.7207625795</v>
      </c>
      <c r="E3" s="288">
        <f>SUBTOTAL(9,E7:E68)</f>
        <v>1182357.2880000002</v>
      </c>
      <c r="F3" s="286">
        <f>SUBTOTAL(9,F7:F68)</f>
        <v>1023106.9043639223</v>
      </c>
      <c r="G3" s="287">
        <f>SUBTOTAL(9,G7:G68)</f>
        <v>1517931.2376802906</v>
      </c>
      <c r="H3" s="289">
        <f t="shared" ref="H3:H5" si="1">IF(G3=0,"0",(D3/G3))</f>
        <v>1.0070269870054123</v>
      </c>
      <c r="I3" s="290">
        <f t="shared" ref="I3:I67" si="2">H3-IF(E3=0,"0",(B3/E3))</f>
        <v>1.7693389731557208E-2</v>
      </c>
      <c r="J3" s="291">
        <f t="shared" ref="J3:J6" si="3">H3-IF(F3=0,"0",(C3/F3))</f>
        <v>1.1540169617856311E-3</v>
      </c>
      <c r="K3" s="292">
        <f>SUBTOTAL(9,K7:K68)</f>
        <v>565550.59599999979</v>
      </c>
      <c r="L3" s="293">
        <f t="shared" ref="L3:M3" si="4">SUBTOTAL(9,L7:L68)</f>
        <v>533146.64237300016</v>
      </c>
      <c r="M3" s="293">
        <f t="shared" si="4"/>
        <v>785832.81917847286</v>
      </c>
      <c r="N3" s="294">
        <f t="shared" ref="N3:N6" si="5">IF(G3=0,"0",(M3/G3))</f>
        <v>0.5176998797253729</v>
      </c>
      <c r="O3" s="295">
        <f t="shared" ref="O3:O6" si="6">N3-IF(E3=0,"0",(K3/E3))</f>
        <v>3.9375263520190995E-2</v>
      </c>
      <c r="P3" s="296">
        <f t="shared" ref="P3:P6" si="7">N3-IF(F3=0,"0",(L3/F3))</f>
        <v>-3.4056275280101023E-3</v>
      </c>
      <c r="Q3" s="293">
        <f>SUBTOTAL(9,Q7:Q68)</f>
        <v>121132.386</v>
      </c>
      <c r="R3" s="293">
        <f t="shared" ref="R3:S3" si="8">SUBTOTAL(9,R7:R68)</f>
        <v>90787.01475000006</v>
      </c>
      <c r="S3" s="297">
        <f t="shared" si="8"/>
        <v>135984.69765000002</v>
      </c>
      <c r="T3" s="294">
        <f t="shared" ref="T3:T6" si="9">S3/G3</f>
        <v>8.9585545296381436E-2</v>
      </c>
      <c r="U3" s="295">
        <f t="shared" ref="U3:U6" si="10">T3-Q3/E3</f>
        <v>-1.2864354771388919E-2</v>
      </c>
      <c r="V3" s="296">
        <f t="shared" ref="V3:V6" si="11">T3-R3/F3</f>
        <v>8.4895837397822027E-4</v>
      </c>
      <c r="W3" s="292">
        <f>SUBTOTAL(9,W7:W68)</f>
        <v>393771.23000000004</v>
      </c>
      <c r="X3" s="293">
        <f t="shared" ref="X3:Y3" si="12">SUBTOTAL(9,X7:X68)</f>
        <v>323307.9327200001</v>
      </c>
      <c r="Y3" s="297">
        <f t="shared" si="12"/>
        <v>483219.85745000013</v>
      </c>
      <c r="Z3" s="294">
        <f t="shared" ref="Z3:Z6" si="13">Y3/G3</f>
        <v>0.31834107201618628</v>
      </c>
      <c r="AA3" s="295">
        <f t="shared" ref="AA3:AA6" si="14">Z3-W3/E3</f>
        <v>-1.4698047373924827E-2</v>
      </c>
      <c r="AB3" s="296">
        <f t="shared" ref="AB3:AB6" si="15">Z3-X3/F3</f>
        <v>2.3350599943981476E-3</v>
      </c>
      <c r="AC3" s="292">
        <f>SUBTOTAL(9,AC7:AC68)</f>
        <v>530918.01943863323</v>
      </c>
      <c r="AD3" s="293">
        <f t="shared" ref="AD3:AE3" si="16">SUBTOTAL(9,AD7:AD68)</f>
        <v>565559.94292999979</v>
      </c>
      <c r="AE3" s="293">
        <f t="shared" si="16"/>
        <v>558162.62123000016</v>
      </c>
      <c r="AF3" s="293">
        <f t="shared" ref="AF3:AG3" si="17">SUBTOTAL(9,AF7:AF68)</f>
        <v>27244.601791366724</v>
      </c>
      <c r="AG3" s="293">
        <f t="shared" si="17"/>
        <v>-7397.3217000000159</v>
      </c>
      <c r="AH3" s="292">
        <f>SUBTOTAL(9,AH7:AH68)</f>
        <v>127688.59911999998</v>
      </c>
      <c r="AI3" s="293">
        <f t="shared" ref="AI3:AL3" si="18">SUBTOTAL(9,AI7:AI68)</f>
        <v>106845.00317000004</v>
      </c>
      <c r="AJ3" s="292">
        <f t="shared" si="18"/>
        <v>102620.10128799999</v>
      </c>
      <c r="AK3" s="293">
        <f t="shared" si="18"/>
        <v>-25068.49783199999</v>
      </c>
      <c r="AL3" s="297">
        <f t="shared" si="18"/>
        <v>-4224.9018820000047</v>
      </c>
      <c r="AM3" s="294">
        <f t="shared" ref="AM3:AM5" si="19">IF(D3=0,"0",(AE3/D3))</f>
        <v>0.36514683598477871</v>
      </c>
      <c r="AN3" s="295">
        <f t="shared" ref="AN3:AN5" si="20">AM3-IF(B3=0,"0",(AC3/B3))</f>
        <v>-8.8727864340074014E-2</v>
      </c>
      <c r="AO3" s="296">
        <f t="shared" ref="AO3:AO5" si="21">AM3-IF(C3=0,"0",(AD3/C3))</f>
        <v>-0.1844123715628081</v>
      </c>
      <c r="AP3" s="294">
        <f t="shared" ref="AP3:AP67" si="22">IF(D3=0,"0",(AJ3/D3))</f>
        <v>6.7133490972893353E-2</v>
      </c>
      <c r="AQ3" s="295">
        <f t="shared" ref="AQ3:AQ6" si="23">AP3-IF(B3=0,"0",(AH3/B3))</f>
        <v>-4.2025781341443677E-2</v>
      </c>
      <c r="AR3" s="296">
        <f>AP3-IF(C3=0,"0",(AI3/C3))</f>
        <v>-3.6688669713250202E-2</v>
      </c>
      <c r="AS3" s="298">
        <f t="shared" ref="AS3:AS6" si="24">AJ3/G3</f>
        <v>6.7605237141587851E-2</v>
      </c>
      <c r="AT3" s="295">
        <f t="shared" ref="AT3:AT6" si="25">AS3-AH3/E3</f>
        <v>-4.0389698412951536E-2</v>
      </c>
      <c r="AU3" s="295">
        <f t="shared" ref="AU3:AU6" si="26">AS3-AI3/F3</f>
        <v>-3.6826667984130021E-2</v>
      </c>
      <c r="AV3" s="292">
        <f>SUBTOTAL(9,AV7:AV68)</f>
        <v>637387</v>
      </c>
      <c r="AW3" s="293">
        <f t="shared" ref="AW3:AX3" si="27">SUBTOTAL(9,AW7:AW68)</f>
        <v>413100</v>
      </c>
      <c r="AX3" s="297">
        <f t="shared" si="27"/>
        <v>637368</v>
      </c>
      <c r="AY3" s="292">
        <f>SUBTOTAL(9,AY7:AY68)</f>
        <v>7810.4474790137692</v>
      </c>
      <c r="AZ3" s="293">
        <f t="shared" ref="AZ3:BA3" si="28">SUBTOTAL(9,AZ7:AZ68)</f>
        <v>7951.9443625000004</v>
      </c>
      <c r="BA3" s="297">
        <f t="shared" si="28"/>
        <v>7861.8181267281107</v>
      </c>
      <c r="BB3" s="292">
        <f>SUBTOTAL(9,BB7:BB68)</f>
        <v>12843.399444444443</v>
      </c>
      <c r="BC3" s="299">
        <f t="shared" ref="BC3:BD3" si="29">SUBTOTAL(9,BC7:BC68)</f>
        <v>12401.385474866667</v>
      </c>
      <c r="BD3" s="300">
        <f t="shared" si="29"/>
        <v>12428.678701868921</v>
      </c>
      <c r="BE3" s="112">
        <f t="shared" ref="BE3:BE6" si="30">AX3/BA3/9</f>
        <v>9.0079248241449204</v>
      </c>
      <c r="BF3" s="301">
        <f t="shared" ref="BF3:BF6" si="31">BE3-AV3/AY3/9</f>
        <v>-5.9516954071911599E-2</v>
      </c>
      <c r="BG3" s="301">
        <f t="shared" ref="BG3:BG6" si="32">BE3-AW3/AZ3/6</f>
        <v>0.34966505000908299</v>
      </c>
      <c r="BH3" s="113">
        <f t="shared" ref="BH3:BH6" si="33">AX3/BD3/9</f>
        <v>5.6980044593169463</v>
      </c>
      <c r="BI3" s="301">
        <f t="shared" ref="BI3:BI6" si="34">BH3-AV3/BB3/9</f>
        <v>0.18382746247736748</v>
      </c>
      <c r="BJ3" s="302">
        <f t="shared" ref="BJ3:BJ6" si="35">BH3-AW3/BC3/6</f>
        <v>0.14620541722320546</v>
      </c>
      <c r="BK3" s="299">
        <f>SUBTOTAL(1,BK7:BK68)</f>
        <v>353.59677419354841</v>
      </c>
      <c r="BL3" s="299">
        <f t="shared" ref="BL3:BM3" si="36">SUBTOTAL(1,BL7:BL68)</f>
        <v>353.79166666666669</v>
      </c>
      <c r="BM3" s="299">
        <f t="shared" si="36"/>
        <v>352.96424731182793</v>
      </c>
      <c r="BN3" s="303">
        <f>SUBTOTAL(9,BN7:BN68)</f>
        <v>3297995</v>
      </c>
      <c r="BO3" s="304">
        <f t="shared" ref="BO3:BP3" si="37">SUBTOTAL(9,BO7:BO68)</f>
        <v>2273233</v>
      </c>
      <c r="BP3" s="305">
        <f t="shared" si="37"/>
        <v>3518541</v>
      </c>
      <c r="BQ3" s="114">
        <f t="shared" ref="BQ3:CB3" si="38">SUBTOTAL(1,BQ7:BQ68)</f>
        <v>432.0516284188904</v>
      </c>
      <c r="BR3" s="301">
        <f t="shared" si="38"/>
        <v>61.77155692586765</v>
      </c>
      <c r="BS3" s="302">
        <f t="shared" si="38"/>
        <v>-9.7769430443329686</v>
      </c>
      <c r="BT3" s="299">
        <f t="shared" si="38"/>
        <v>2445.4511658670435</v>
      </c>
      <c r="BU3" s="299">
        <f t="shared" si="38"/>
        <v>514.84790225910911</v>
      </c>
      <c r="BV3" s="299">
        <f t="shared" si="38"/>
        <v>-149.13212741281521</v>
      </c>
      <c r="BW3" s="113">
        <f t="shared" si="38"/>
        <v>7.1836699189377775</v>
      </c>
      <c r="BX3" s="301">
        <f t="shared" si="38"/>
        <v>0.41527891073962175</v>
      </c>
      <c r="BY3" s="302">
        <f t="shared" si="38"/>
        <v>-8.2752110303812701E-2</v>
      </c>
      <c r="BZ3" s="115">
        <f t="shared" si="38"/>
        <v>0.59541514686635943</v>
      </c>
      <c r="CA3" s="306">
        <f t="shared" si="38"/>
        <v>4.027952080530748E-2</v>
      </c>
      <c r="CB3" s="307">
        <f t="shared" si="38"/>
        <v>1.63518880029422E-2</v>
      </c>
      <c r="CC3" s="17"/>
    </row>
    <row r="4" spans="1:84" ht="13.5" hidden="1" customHeight="1" x14ac:dyDescent="0.2">
      <c r="A4" s="172" t="s">
        <v>26</v>
      </c>
      <c r="B4" s="40">
        <f>SUBTOTAL(9,B7:B28)</f>
        <v>721696.73499999999</v>
      </c>
      <c r="C4" s="40">
        <f t="shared" ref="C4:D4" si="39">SUBTOTAL(9,C7:C28)</f>
        <v>600348.79432523577</v>
      </c>
      <c r="D4" s="41">
        <f t="shared" si="39"/>
        <v>902439.17525723553</v>
      </c>
      <c r="E4" s="39">
        <f>SUBTOTAL(9,E7:E28)</f>
        <v>746843.58899999992</v>
      </c>
      <c r="F4" s="40">
        <f>SUBTOTAL(9,F7:F28)</f>
        <v>608708.65591092221</v>
      </c>
      <c r="G4" s="41">
        <f>SUBTOTAL(9,G7:G28)</f>
        <v>912378.34765670926</v>
      </c>
      <c r="H4" s="71">
        <f t="shared" si="1"/>
        <v>0.9891063039527398</v>
      </c>
      <c r="I4" s="72">
        <f t="shared" si="2"/>
        <v>2.2777147982707024E-2</v>
      </c>
      <c r="J4" s="73">
        <f t="shared" si="3"/>
        <v>2.8400688737857394E-3</v>
      </c>
      <c r="K4" s="2">
        <f>SUBTOTAL(9,K7:K28)</f>
        <v>294717.77899999998</v>
      </c>
      <c r="L4" s="3">
        <f t="shared" ref="L4:M4" si="40">SUBTOTAL(9,L7:L28)</f>
        <v>265943.92384</v>
      </c>
      <c r="M4" s="3">
        <f t="shared" si="40"/>
        <v>395646.53496489208</v>
      </c>
      <c r="N4" s="74">
        <f t="shared" si="5"/>
        <v>0.4336430560644538</v>
      </c>
      <c r="O4" s="75">
        <f t="shared" si="6"/>
        <v>3.9025249416855978E-2</v>
      </c>
      <c r="P4" s="76">
        <f t="shared" si="7"/>
        <v>-3.2554852287029479E-3</v>
      </c>
      <c r="Q4" s="3">
        <f>SUBTOTAL(9,Q7:Q28)</f>
        <v>65862.337999999989</v>
      </c>
      <c r="R4" s="3">
        <f t="shared" ref="R4:S4" si="41">SUBTOTAL(9,R7:R28)</f>
        <v>47712.419520000003</v>
      </c>
      <c r="S4" s="4">
        <f t="shared" si="41"/>
        <v>72218.05995000001</v>
      </c>
      <c r="T4" s="74">
        <f t="shared" si="9"/>
        <v>7.915363197239389E-2</v>
      </c>
      <c r="U4" s="75">
        <f t="shared" si="10"/>
        <v>-9.0339604098177428E-3</v>
      </c>
      <c r="V4" s="76">
        <f t="shared" si="11"/>
        <v>7.7061727943018854E-4</v>
      </c>
      <c r="W4" s="2">
        <f>SUBTOTAL(9,W7:W28)</f>
        <v>310958.28500000003</v>
      </c>
      <c r="X4" s="3">
        <f t="shared" ref="X4:Y4" si="42">SUBTOTAL(9,X7:X28)</f>
        <v>242207.66734000001</v>
      </c>
      <c r="Y4" s="4">
        <f t="shared" si="42"/>
        <v>365592.1882700001</v>
      </c>
      <c r="Z4" s="74">
        <f t="shared" si="13"/>
        <v>0.40070239414269565</v>
      </c>
      <c r="AA4" s="75">
        <f t="shared" si="14"/>
        <v>-1.5660937591012336E-2</v>
      </c>
      <c r="AB4" s="76">
        <f t="shared" si="15"/>
        <v>2.7982983359088331E-3</v>
      </c>
      <c r="AC4" s="2">
        <f>SUBTOTAL(9,AC7:AC28)</f>
        <v>353365.64588000003</v>
      </c>
      <c r="AD4" s="3">
        <f t="shared" ref="AD4:AE4" si="43">SUBTOTAL(9,AD7:AD28)</f>
        <v>379202.57747999998</v>
      </c>
      <c r="AE4" s="3">
        <f t="shared" si="43"/>
        <v>372880.17405000003</v>
      </c>
      <c r="AF4" s="3">
        <f t="shared" ref="AF4:AG4" si="44">SUBTOTAL(9,AF7:AF28)</f>
        <v>19514.528169999943</v>
      </c>
      <c r="AG4" s="3">
        <f t="shared" si="44"/>
        <v>-6322.4034300000094</v>
      </c>
      <c r="AH4" s="2">
        <f>SUBTOTAL(9,AH7:AH28)</f>
        <v>82258.574639999992</v>
      </c>
      <c r="AI4" s="3">
        <f t="shared" ref="AI4:AL4" si="45">SUBTOTAL(9,AI7:AI28)</f>
        <v>70076.738820000013</v>
      </c>
      <c r="AJ4" s="2">
        <f t="shared" si="45"/>
        <v>68485.522299999997</v>
      </c>
      <c r="AK4" s="3">
        <f t="shared" si="45"/>
        <v>-13773.052339999991</v>
      </c>
      <c r="AL4" s="4">
        <f t="shared" si="45"/>
        <v>-1591.2165200000027</v>
      </c>
      <c r="AM4" s="74">
        <f t="shared" si="19"/>
        <v>0.41319147514148252</v>
      </c>
      <c r="AN4" s="75">
        <f t="shared" si="20"/>
        <v>-7.6440289480537049E-2</v>
      </c>
      <c r="AO4" s="76">
        <f t="shared" si="21"/>
        <v>-0.21844563492585106</v>
      </c>
      <c r="AP4" s="74">
        <f t="shared" si="22"/>
        <v>7.5889349861699609E-2</v>
      </c>
      <c r="AQ4" s="75">
        <f t="shared" si="23"/>
        <v>-3.8090069263703522E-2</v>
      </c>
      <c r="AR4" s="76">
        <f t="shared" ref="AR4:AR67" si="46">AP4-IF(C4=0,"0",(AI4/C4))</f>
        <v>-4.0837358815650232E-2</v>
      </c>
      <c r="AS4" s="75">
        <f t="shared" si="24"/>
        <v>7.5062634351082069E-2</v>
      </c>
      <c r="AT4" s="75">
        <f t="shared" si="25"/>
        <v>-3.5079001530323353E-2</v>
      </c>
      <c r="AU4" s="75">
        <f t="shared" si="26"/>
        <v>-4.0060977149285637E-2</v>
      </c>
      <c r="AV4" s="2">
        <f>SUBTOTAL(9,AV7:AV28)</f>
        <v>309890</v>
      </c>
      <c r="AW4" s="3">
        <f t="shared" ref="AW4:AX4" si="47">SUBTOTAL(9,AW7:AW28)</f>
        <v>209967</v>
      </c>
      <c r="AX4" s="4">
        <f t="shared" si="47"/>
        <v>325392</v>
      </c>
      <c r="AY4" s="2">
        <f>SUBTOTAL(9,AY7:AY28)</f>
        <v>3998.8814746323078</v>
      </c>
      <c r="AZ4" s="3">
        <f t="shared" ref="AZ4:BA4" si="48">SUBTOTAL(9,AZ7:AZ28)</f>
        <v>4117.5243625000003</v>
      </c>
      <c r="BA4" s="4">
        <f t="shared" si="48"/>
        <v>4058.282571172555</v>
      </c>
      <c r="BB4" s="2">
        <f>SUBTOTAL(9,BB7:BB28)</f>
        <v>5958.9494444444445</v>
      </c>
      <c r="BC4" s="3">
        <f t="shared" ref="BC4:BD4" si="49">SUBTOTAL(9,BC7:BC28)</f>
        <v>5728.7754748666666</v>
      </c>
      <c r="BD4" s="4">
        <f t="shared" si="49"/>
        <v>5754.5500510752681</v>
      </c>
      <c r="BE4" s="150">
        <f t="shared" si="30"/>
        <v>8.9088588664294353</v>
      </c>
      <c r="BF4" s="150">
        <f t="shared" si="31"/>
        <v>0.29839555546365482</v>
      </c>
      <c r="BG4" s="150">
        <f t="shared" si="32"/>
        <v>0.40994133270227451</v>
      </c>
      <c r="BH4" s="151">
        <f t="shared" si="33"/>
        <v>6.2827964559819884</v>
      </c>
      <c r="BI4" s="150">
        <f t="shared" si="34"/>
        <v>0.50455944571106937</v>
      </c>
      <c r="BJ4" s="152">
        <f t="shared" si="35"/>
        <v>0.17424845064853223</v>
      </c>
      <c r="BK4" s="3">
        <f>SUBTOTAL(1,BK7:BK28)</f>
        <v>487.54545454545456</v>
      </c>
      <c r="BL4" s="3">
        <f t="shared" ref="BL4:BM4" si="50">SUBTOTAL(1,BL7:BL28)</f>
        <v>489.77651515151518</v>
      </c>
      <c r="BM4" s="3">
        <f t="shared" si="50"/>
        <v>487.81287878787879</v>
      </c>
      <c r="BN4" s="39">
        <f>SUBTOTAL(9,BN7:BN28)</f>
        <v>1626400</v>
      </c>
      <c r="BO4" s="40">
        <f t="shared" ref="BO4:BP4" si="51">SUBTOTAL(9,BO7:BO28)</f>
        <v>1115452</v>
      </c>
      <c r="BP4" s="41">
        <f t="shared" si="51"/>
        <v>1760848</v>
      </c>
      <c r="BQ4" s="153">
        <f>SUBTOTAL(1,BQ7:BQ28)</f>
        <v>658.2988769890618</v>
      </c>
      <c r="BR4" s="150">
        <f t="shared" ref="BR4" si="52">SUBTOTAL(1,BR7:BR28)</f>
        <v>35.120226166362947</v>
      </c>
      <c r="BS4" s="152">
        <f t="shared" ref="BS4" si="53">SUBTOTAL(1,BS7:BS28)</f>
        <v>-8.3054653575154571</v>
      </c>
      <c r="BT4" s="3">
        <f>SUBTOTAL(1,BT7:BT28)</f>
        <v>3535.4125138359609</v>
      </c>
      <c r="BU4" s="3">
        <f t="shared" ref="BU4" si="54">SUBTOTAL(1,BU7:BU28)</f>
        <v>428.12310204519321</v>
      </c>
      <c r="BV4" s="3">
        <f t="shared" ref="BV4" si="55">SUBTOTAL(1,BV7:BV28)</f>
        <v>-226.95798674487298</v>
      </c>
      <c r="BW4" s="151">
        <f>SUBTOTAL(1,BW7:BW28)</f>
        <v>5.6368047249813591</v>
      </c>
      <c r="BX4" s="150">
        <f t="shared" ref="BX4" si="56">SUBTOTAL(1,BX7:BX28)</f>
        <v>0.20868093797133491</v>
      </c>
      <c r="BY4" s="152">
        <f t="shared" ref="BY4" si="57">SUBTOTAL(1,BY7:BY28)</f>
        <v>-0.19289450189731597</v>
      </c>
      <c r="BZ4" s="154">
        <f>SUBTOTAL(1,BZ7:BZ28)</f>
        <v>0.61108242864126694</v>
      </c>
      <c r="CA4" s="155">
        <f t="shared" ref="CA4" si="58">SUBTOTAL(1,CA7:CA28)</f>
        <v>5.5690528539001145E-2</v>
      </c>
      <c r="CB4" s="156">
        <f t="shared" ref="CB4" si="59">SUBTOTAL(1,CB7:CB28)</f>
        <v>1.8491480502040667E-2</v>
      </c>
      <c r="CC4" s="3"/>
    </row>
    <row r="5" spans="1:84" ht="13.5" hidden="1" customHeight="1" x14ac:dyDescent="0.2">
      <c r="A5" s="172" t="s">
        <v>27</v>
      </c>
      <c r="B5" s="40">
        <f t="shared" ref="B5" si="60">SUBTOTAL(9,B29:B54)</f>
        <v>425502.88900000002</v>
      </c>
      <c r="C5" s="40">
        <f t="shared" ref="C5:E5" si="61">SUBTOTAL(9,C29:C54)</f>
        <v>409242.62676531216</v>
      </c>
      <c r="D5" s="41">
        <f t="shared" si="61"/>
        <v>596191.52847121214</v>
      </c>
      <c r="E5" s="39">
        <f t="shared" si="61"/>
        <v>413255.08899999998</v>
      </c>
      <c r="F5" s="40">
        <f>SUBTOTAL(9,F29:F54)</f>
        <v>395676.02333299996</v>
      </c>
      <c r="G5" s="41">
        <f>SUBTOTAL(9,G29:G54)</f>
        <v>577347.56264358084</v>
      </c>
      <c r="H5" s="71">
        <f t="shared" si="1"/>
        <v>1.0326388592364499</v>
      </c>
      <c r="I5" s="72">
        <f t="shared" si="2"/>
        <v>3.001474662100323E-3</v>
      </c>
      <c r="J5" s="73">
        <f t="shared" si="3"/>
        <v>-1.6482914431215079E-3</v>
      </c>
      <c r="K5" s="2">
        <f t="shared" ref="K5:M5" si="62">SUBTOTAL(9,K29:K54)</f>
        <v>259462.55800000008</v>
      </c>
      <c r="L5" s="3">
        <f t="shared" si="62"/>
        <v>256949.45317300005</v>
      </c>
      <c r="M5" s="3">
        <f t="shared" si="62"/>
        <v>374852.28566358087</v>
      </c>
      <c r="N5" s="74">
        <f t="shared" si="5"/>
        <v>0.64926624778182673</v>
      </c>
      <c r="O5" s="75">
        <f t="shared" si="6"/>
        <v>2.1415399948710001E-2</v>
      </c>
      <c r="P5" s="76">
        <f t="shared" si="7"/>
        <v>-1.2729142879164268E-4</v>
      </c>
      <c r="Q5" s="3">
        <f t="shared" ref="Q5:S5" si="63">SUBTOTAL(9,Q29:Q54)</f>
        <v>51852.582999999984</v>
      </c>
      <c r="R5" s="3">
        <f t="shared" si="63"/>
        <v>40381.796409999988</v>
      </c>
      <c r="S5" s="4">
        <f t="shared" si="63"/>
        <v>59701.346989999998</v>
      </c>
      <c r="T5" s="74">
        <f t="shared" si="9"/>
        <v>0.10340625102258545</v>
      </c>
      <c r="U5" s="75">
        <f t="shared" si="10"/>
        <v>-2.2067298802229865E-2</v>
      </c>
      <c r="V5" s="76">
        <f t="shared" si="11"/>
        <v>1.3485218990424569E-3</v>
      </c>
      <c r="W5" s="2">
        <f t="shared" ref="W5:Y5" si="64">SUBTOTAL(9,W29:W54)</f>
        <v>76591.760999999984</v>
      </c>
      <c r="X5" s="3">
        <f t="shared" si="64"/>
        <v>76152.010039999994</v>
      </c>
      <c r="Y5" s="4">
        <f t="shared" si="64"/>
        <v>110024.07024000002</v>
      </c>
      <c r="Z5" s="74">
        <f t="shared" si="13"/>
        <v>0.19056817307103133</v>
      </c>
      <c r="AA5" s="75">
        <f t="shared" si="14"/>
        <v>5.2304409082218617E-3</v>
      </c>
      <c r="AB5" s="76">
        <f t="shared" si="15"/>
        <v>-1.8923389370734678E-3</v>
      </c>
      <c r="AC5" s="2">
        <f t="shared" ref="AC5:AE5" si="65">SUBTOTAL(9,AC29:AC54)</f>
        <v>169130.2674286332</v>
      </c>
      <c r="AD5" s="3">
        <f t="shared" si="65"/>
        <v>177358.85693999997</v>
      </c>
      <c r="AE5" s="3">
        <f t="shared" si="65"/>
        <v>176250.71985999995</v>
      </c>
      <c r="AF5" s="3">
        <f t="shared" ref="AF5:AJ5" si="66">SUBTOTAL(9,AF29:AF54)</f>
        <v>7120.4524313667771</v>
      </c>
      <c r="AG5" s="3">
        <f t="shared" si="66"/>
        <v>-1108.1370800000086</v>
      </c>
      <c r="AH5" s="2">
        <f t="shared" si="66"/>
        <v>43055.291709999998</v>
      </c>
      <c r="AI5" s="3">
        <f t="shared" si="66"/>
        <v>34425.502849999997</v>
      </c>
      <c r="AJ5" s="2">
        <f t="shared" si="66"/>
        <v>31701.640167999994</v>
      </c>
      <c r="AK5" s="3">
        <f t="shared" ref="AK5:AL5" si="67">SUBTOTAL(9,AK29:AK54)</f>
        <v>-11353.651542</v>
      </c>
      <c r="AL5" s="4">
        <f t="shared" si="67"/>
        <v>-2723.8626820000013</v>
      </c>
      <c r="AM5" s="74">
        <f t="shared" si="19"/>
        <v>0.29562768245290566</v>
      </c>
      <c r="AN5" s="75">
        <f t="shared" si="20"/>
        <v>-0.10185555867412038</v>
      </c>
      <c r="AO5" s="76">
        <f t="shared" si="21"/>
        <v>-0.13775546324200683</v>
      </c>
      <c r="AP5" s="74">
        <f t="shared" si="22"/>
        <v>5.3173583746302343E-2</v>
      </c>
      <c r="AQ5" s="75">
        <f t="shared" si="23"/>
        <v>-4.8013253812396343E-2</v>
      </c>
      <c r="AR5" s="76">
        <f t="shared" si="46"/>
        <v>-3.0946448231065314E-2</v>
      </c>
      <c r="AS5" s="75">
        <f t="shared" si="24"/>
        <v>5.4909108861295484E-2</v>
      </c>
      <c r="AT5" s="75">
        <f t="shared" si="25"/>
        <v>-4.927664191599259E-2</v>
      </c>
      <c r="AU5" s="75">
        <f t="shared" si="26"/>
        <v>-3.2095159327650551E-2</v>
      </c>
      <c r="AV5" s="2">
        <f t="shared" ref="AV5:BD5" si="68">SUBTOTAL(9,AV29:AV54)</f>
        <v>307560</v>
      </c>
      <c r="AW5" s="3">
        <f t="shared" si="68"/>
        <v>190641</v>
      </c>
      <c r="AX5" s="4">
        <f t="shared" si="68"/>
        <v>291111</v>
      </c>
      <c r="AY5" s="2">
        <f t="shared" si="68"/>
        <v>3664.9060043814616</v>
      </c>
      <c r="AZ5" s="3">
        <f t="shared" si="68"/>
        <v>3683.1699999999996</v>
      </c>
      <c r="BA5" s="4">
        <f t="shared" si="68"/>
        <v>3654.2355555555559</v>
      </c>
      <c r="BB5" s="2">
        <f t="shared" si="68"/>
        <v>6608.45</v>
      </c>
      <c r="BC5" s="3">
        <f t="shared" si="68"/>
        <v>6399.6100000000006</v>
      </c>
      <c r="BD5" s="4">
        <f t="shared" si="68"/>
        <v>6399.1286507936511</v>
      </c>
      <c r="BE5" s="150">
        <f t="shared" si="30"/>
        <v>8.8515549079728473</v>
      </c>
      <c r="BF5" s="150">
        <f t="shared" si="31"/>
        <v>-0.47292252541248203</v>
      </c>
      <c r="BG5" s="150">
        <f t="shared" si="32"/>
        <v>0.22488277500043452</v>
      </c>
      <c r="BH5" s="151">
        <f t="shared" si="33"/>
        <v>5.0546986053569967</v>
      </c>
      <c r="BI5" s="150">
        <f t="shared" si="34"/>
        <v>-0.11645852427753667</v>
      </c>
      <c r="BJ5" s="152">
        <f t="shared" si="35"/>
        <v>8.9786681036608584E-2</v>
      </c>
      <c r="BK5" s="3">
        <f>SUBTOTAL(1,BK29:BK54)</f>
        <v>380.69230769230768</v>
      </c>
      <c r="BL5" s="3">
        <f t="shared" ref="BL5:BM5" si="69">SUBTOTAL(1,BL29:BL54)</f>
        <v>379.65384615384613</v>
      </c>
      <c r="BM5" s="3">
        <f t="shared" si="69"/>
        <v>379.22692307692307</v>
      </c>
      <c r="BN5" s="39">
        <f>SUBTOTAL(9,BN29:BN54)</f>
        <v>1454105</v>
      </c>
      <c r="BO5" s="40">
        <f t="shared" ref="BO5:BP5" si="70">SUBTOTAL(9,BO29:BO54)</f>
        <v>1017495</v>
      </c>
      <c r="BP5" s="41">
        <f t="shared" si="70"/>
        <v>1523516</v>
      </c>
      <c r="BQ5" s="153">
        <f>SUBTOTAL(1,BQ29:BQ54)</f>
        <v>382.04133337144935</v>
      </c>
      <c r="BR5" s="150">
        <f t="shared" ref="BR5" si="71">SUBTOTAL(1,BR29:BR54)</f>
        <v>97.337006313866723</v>
      </c>
      <c r="BS5" s="152">
        <f t="shared" ref="BS5" si="72">SUBTOTAL(1,BS29:BS54)</f>
        <v>-12.409445614763559</v>
      </c>
      <c r="BT5" s="3">
        <f>SUBTOTAL(1,BT29:BT54)</f>
        <v>2009.4889512027719</v>
      </c>
      <c r="BU5" s="3">
        <f t="shared" ref="BU5" si="73">SUBTOTAL(1,BU29:BU54)</f>
        <v>666.66248537171168</v>
      </c>
      <c r="BV5" s="3">
        <f t="shared" ref="BV5" si="74">SUBTOTAL(1,BV29:BV54)</f>
        <v>-112.74062979207393</v>
      </c>
      <c r="BW5" s="151">
        <f>SUBTOTAL(1,BW29:BW54)</f>
        <v>5.2654953608601476</v>
      </c>
      <c r="BX5" s="150">
        <f t="shared" ref="BX5" si="75">SUBTOTAL(1,BX29:BX54)</f>
        <v>0.51545263139156516</v>
      </c>
      <c r="BY5" s="152">
        <f t="shared" ref="BY5" si="76">SUBTOTAL(1,BY29:BY54)</f>
        <v>-0.12090433009829742</v>
      </c>
      <c r="BZ5" s="154">
        <f>SUBTOTAL(1,BZ29:BZ54)</f>
        <v>0.5570508173237888</v>
      </c>
      <c r="CA5" s="155">
        <f t="shared" ref="CA5" si="77">SUBTOTAL(1,CA29:CA54)</f>
        <v>2.2630504679221983E-2</v>
      </c>
      <c r="CB5" s="156">
        <f t="shared" ref="CB5" si="78">SUBTOTAL(1,CB29:CB54)</f>
        <v>-3.5994352713313816E-3</v>
      </c>
      <c r="CC5" s="3"/>
    </row>
    <row r="6" spans="1:84" ht="13.5" hidden="1" customHeight="1" thickBot="1" x14ac:dyDescent="0.25">
      <c r="A6" s="187" t="s">
        <v>28</v>
      </c>
      <c r="B6" s="188">
        <f>SUBTOTAL(9,B55:B68)</f>
        <v>22546.164999999997</v>
      </c>
      <c r="C6" s="188">
        <f t="shared" ref="C6:D6" si="79">SUBTOTAL(9,C55:C68)</f>
        <v>19524.1594741316</v>
      </c>
      <c r="D6" s="189">
        <f t="shared" si="79"/>
        <v>29967.017034131597</v>
      </c>
      <c r="E6" s="190">
        <f>SUBTOTAL(9,E55:E68)</f>
        <v>22258.61</v>
      </c>
      <c r="F6" s="188">
        <f>SUBTOTAL(9,F55:F68)</f>
        <v>18722.225119999999</v>
      </c>
      <c r="G6" s="189">
        <f>SUBTOTAL(9,G55:G68)</f>
        <v>28205.327380000002</v>
      </c>
      <c r="H6" s="191">
        <f t="shared" ref="H6:H37" si="80">IF(G6=0,"0",(D6/G6))</f>
        <v>1.0624594648520471</v>
      </c>
      <c r="I6" s="192">
        <f t="shared" si="2"/>
        <v>4.9540643775618953E-2</v>
      </c>
      <c r="J6" s="193">
        <f t="shared" si="3"/>
        <v>1.9626182536958581E-2</v>
      </c>
      <c r="K6" s="194">
        <f>SUBTOTAL(9,K55:K68)</f>
        <v>11370.259</v>
      </c>
      <c r="L6" s="195">
        <f t="shared" ref="L6:M6" si="81">SUBTOTAL(9,L55:L68)</f>
        <v>10253.265360000001</v>
      </c>
      <c r="M6" s="195">
        <f t="shared" si="81"/>
        <v>15333.99855</v>
      </c>
      <c r="N6" s="196">
        <f t="shared" si="5"/>
        <v>0.54365610947927234</v>
      </c>
      <c r="O6" s="197">
        <f t="shared" si="6"/>
        <v>3.2830905210003092E-2</v>
      </c>
      <c r="P6" s="198">
        <f t="shared" si="7"/>
        <v>-3.9959614835407553E-3</v>
      </c>
      <c r="Q6" s="195">
        <f>SUBTOTAL(9,Q55:Q68)</f>
        <v>3417.4649999999992</v>
      </c>
      <c r="R6" s="195">
        <f t="shared" ref="R6:S6" si="82">SUBTOTAL(9,R55:R68)</f>
        <v>2692.7988200000004</v>
      </c>
      <c r="S6" s="199">
        <f t="shared" si="82"/>
        <v>4065.2907100000002</v>
      </c>
      <c r="T6" s="196">
        <f t="shared" si="9"/>
        <v>0.14413201645312723</v>
      </c>
      <c r="U6" s="197">
        <f t="shared" si="10"/>
        <v>-9.4025034472618452E-3</v>
      </c>
      <c r="V6" s="198">
        <f t="shared" si="11"/>
        <v>3.0302162262385579E-4</v>
      </c>
      <c r="W6" s="194">
        <f>SUBTOTAL(9,W55:W68)</f>
        <v>6221.1840000000002</v>
      </c>
      <c r="X6" s="195">
        <f t="shared" ref="X6:Y6" si="83">SUBTOTAL(9,X55:X68)</f>
        <v>4948.2553400000006</v>
      </c>
      <c r="Y6" s="199">
        <f t="shared" si="83"/>
        <v>7603.5989399999999</v>
      </c>
      <c r="Z6" s="196">
        <f t="shared" si="13"/>
        <v>0.26958024055383256</v>
      </c>
      <c r="AA6" s="197">
        <f t="shared" si="14"/>
        <v>-9.9153793433667814E-3</v>
      </c>
      <c r="AB6" s="198">
        <f t="shared" si="15"/>
        <v>5.2817766541526368E-3</v>
      </c>
      <c r="AC6" s="194">
        <f>SUBTOTAL(9,AC55:AC68)</f>
        <v>8422.1061300000001</v>
      </c>
      <c r="AD6" s="195">
        <f t="shared" ref="AD6" si="84">SUBTOTAL(9,AD55:AD68)</f>
        <v>8998.5085099999997</v>
      </c>
      <c r="AE6" s="195">
        <f>SUBTOTAL(9,AE55:AE68)</f>
        <v>9031.72732</v>
      </c>
      <c r="AF6" s="195">
        <f t="shared" ref="AF6:AG6" si="85">SUBTOTAL(9,AF55:AF68)</f>
        <v>609.62119000000075</v>
      </c>
      <c r="AG6" s="195">
        <f t="shared" si="85"/>
        <v>33.218810000001071</v>
      </c>
      <c r="AH6" s="194">
        <f>SUBTOTAL(9,AH55:AH68)</f>
        <v>2374.7327700000001</v>
      </c>
      <c r="AI6" s="195">
        <f t="shared" ref="AI6" si="86">SUBTOTAL(9,AI55:AI68)</f>
        <v>2342.7615000000001</v>
      </c>
      <c r="AJ6" s="194">
        <f>SUBTOTAL(9,AJ55:AJ68)</f>
        <v>2432.9388199999999</v>
      </c>
      <c r="AK6" s="195">
        <f t="shared" ref="AK6:AL6" si="87">SUBTOTAL(9,AK55:AK68)</f>
        <v>58.206050000000033</v>
      </c>
      <c r="AL6" s="199">
        <f t="shared" si="87"/>
        <v>90.177319999999966</v>
      </c>
      <c r="AM6" s="196">
        <f t="shared" ref="AM6" si="88">IF(D6=0,"0",(AE6/D6))</f>
        <v>0.30138893403080841</v>
      </c>
      <c r="AN6" s="197">
        <f t="shared" ref="AN6" si="89">AM6-IF(B6=0,"0",(AC6/B6))</f>
        <v>-7.2160453636673005E-2</v>
      </c>
      <c r="AO6" s="198">
        <f t="shared" ref="AO6" si="90">AM6-IF(C6=0,"0",(AD6/C6))</f>
        <v>-0.15950202119430695</v>
      </c>
      <c r="AP6" s="196">
        <f t="shared" si="22"/>
        <v>8.1187220510768571E-2</v>
      </c>
      <c r="AQ6" s="197">
        <f t="shared" si="23"/>
        <v>-2.4140349388591276E-2</v>
      </c>
      <c r="AR6" s="198">
        <f t="shared" si="46"/>
        <v>-3.8805729920927387E-2</v>
      </c>
      <c r="AS6" s="197">
        <f t="shared" si="24"/>
        <v>8.6258130856696327E-2</v>
      </c>
      <c r="AT6" s="197">
        <f t="shared" si="25"/>
        <v>-2.0430147072608332E-2</v>
      </c>
      <c r="AU6" s="197">
        <f t="shared" si="26"/>
        <v>-3.8874511496660866E-2</v>
      </c>
      <c r="AV6" s="194">
        <f>SUBTOTAL(9,AV55:AV68)</f>
        <v>19937</v>
      </c>
      <c r="AW6" s="195">
        <f t="shared" ref="AW6:AX6" si="91">SUBTOTAL(9,AW55:AW68)</f>
        <v>12492</v>
      </c>
      <c r="AX6" s="199">
        <f t="shared" si="91"/>
        <v>20865</v>
      </c>
      <c r="AY6" s="194">
        <f>SUBTOTAL(9,AY55:AY68)</f>
        <v>146.66</v>
      </c>
      <c r="AZ6" s="195">
        <f t="shared" ref="AZ6:BA6" si="92">SUBTOTAL(9,AZ55:AZ68)</f>
        <v>151.25</v>
      </c>
      <c r="BA6" s="199">
        <f t="shared" si="92"/>
        <v>149.30000000000001</v>
      </c>
      <c r="BB6" s="194">
        <f>SUBTOTAL(9,BB55:BB68)</f>
        <v>276</v>
      </c>
      <c r="BC6" s="195">
        <f t="shared" ref="BC6:BD6" si="93">SUBTOTAL(9,BC55:BC68)</f>
        <v>273</v>
      </c>
      <c r="BD6" s="199">
        <f t="shared" si="93"/>
        <v>275</v>
      </c>
      <c r="BE6" s="200">
        <f t="shared" si="30"/>
        <v>15.528019647242688</v>
      </c>
      <c r="BF6" s="200">
        <f t="shared" si="31"/>
        <v>0.42354520143454444</v>
      </c>
      <c r="BG6" s="200">
        <f t="shared" si="32"/>
        <v>1.7627303910443395</v>
      </c>
      <c r="BH6" s="201">
        <f t="shared" si="33"/>
        <v>8.4303030303030297</v>
      </c>
      <c r="BI6" s="200">
        <f t="shared" si="34"/>
        <v>0.40413555848338412</v>
      </c>
      <c r="BJ6" s="202">
        <f t="shared" si="35"/>
        <v>0.80392940392940293</v>
      </c>
      <c r="BK6" s="195">
        <f>SUBTOTAL(1,BK55:BK68)</f>
        <v>92.785714285714292</v>
      </c>
      <c r="BL6" s="195">
        <f t="shared" ref="BL6:BM6" si="94">SUBTOTAL(1,BL55:BL68)</f>
        <v>92.071428571428569</v>
      </c>
      <c r="BM6" s="195">
        <f t="shared" si="94"/>
        <v>92.285714285714292</v>
      </c>
      <c r="BN6" s="194">
        <f>SUBTOTAL(9,BN55:BN68)</f>
        <v>217490</v>
      </c>
      <c r="BO6" s="195">
        <f t="shared" ref="BO6:BP6" si="95">SUBTOTAL(9,BO55:BO68)</f>
        <v>140286</v>
      </c>
      <c r="BP6" s="199">
        <f t="shared" si="95"/>
        <v>234177</v>
      </c>
      <c r="BQ6" s="203">
        <f t="shared" ref="BQ6:CB6" si="96">SUBTOTAL(1,BQ55:BQ68)</f>
        <v>169.39650003958346</v>
      </c>
      <c r="BR6" s="200">
        <f t="shared" si="96"/>
        <v>37.602099255948225</v>
      </c>
      <c r="BS6" s="202">
        <f t="shared" si="96"/>
        <v>-7.200331778532262</v>
      </c>
      <c r="BT6" s="195">
        <f t="shared" si="96"/>
        <v>1542.2988748638218</v>
      </c>
      <c r="BU6" s="195">
        <f t="shared" si="96"/>
        <v>369.18836252900098</v>
      </c>
      <c r="BV6" s="195">
        <f t="shared" si="96"/>
        <v>-94.418558329529688</v>
      </c>
      <c r="BW6" s="201">
        <f t="shared" si="96"/>
        <v>13.176782260156314</v>
      </c>
      <c r="BX6" s="200">
        <f t="shared" si="96"/>
        <v>0.55389595816474912</v>
      </c>
      <c r="BY6" s="202">
        <f t="shared" si="96"/>
        <v>0.16118291324716411</v>
      </c>
      <c r="BZ6" s="204">
        <f t="shared" si="96"/>
        <v>0.64204317322770688</v>
      </c>
      <c r="CA6" s="205">
        <f t="shared" si="96"/>
        <v>4.8838967172233329E-2</v>
      </c>
      <c r="CB6" s="206">
        <f t="shared" si="96"/>
        <v>5.0042128728009845E-2</v>
      </c>
      <c r="CC6" s="3"/>
    </row>
    <row r="7" spans="1:84" ht="15" customHeight="1" x14ac:dyDescent="0.2">
      <c r="A7" s="173" t="s">
        <v>29</v>
      </c>
      <c r="B7" s="63">
        <v>71228.581000000006</v>
      </c>
      <c r="C7" s="63">
        <v>61828.896000000037</v>
      </c>
      <c r="D7" s="64">
        <v>92004.633999999991</v>
      </c>
      <c r="E7" s="62">
        <v>68622.009000000005</v>
      </c>
      <c r="F7" s="63">
        <v>59274.161</v>
      </c>
      <c r="G7" s="64">
        <v>88426.788</v>
      </c>
      <c r="H7" s="77">
        <f>IF(G7=0,"0",(D7/G7))</f>
        <v>1.0404611100428074</v>
      </c>
      <c r="I7" s="78">
        <f>H7-IF(E7=0,"0",(B7/E7))</f>
        <v>2.4766202561559147E-3</v>
      </c>
      <c r="J7" s="79">
        <f t="shared" ref="J7:J38" si="97">H7-IF(F7=0,"0",(C7/F7))</f>
        <v>-2.6392047807131114E-3</v>
      </c>
      <c r="K7" s="62">
        <v>39919.724000000002</v>
      </c>
      <c r="L7" s="63">
        <v>35566.79</v>
      </c>
      <c r="M7" s="63">
        <v>53221.59</v>
      </c>
      <c r="N7" s="80">
        <f t="shared" ref="N7:N38" si="98">IF(G7=0,"0",(M7/G7))</f>
        <v>0.60187179930136103</v>
      </c>
      <c r="O7" s="81">
        <f>N7-IF(E7=0,"0",(K7/E7))</f>
        <v>2.0138262470633772E-2</v>
      </c>
      <c r="P7" s="82">
        <f t="shared" ref="P7:P38" si="99">N7-IF(F7=0,"0",(L7/F7))</f>
        <v>1.8331079059653588E-3</v>
      </c>
      <c r="Q7" s="62">
        <v>6020.3040000000001</v>
      </c>
      <c r="R7" s="63">
        <v>4477.415</v>
      </c>
      <c r="S7" s="64">
        <v>6342.4790000000003</v>
      </c>
      <c r="T7" s="83">
        <f>S7/G7</f>
        <v>7.1725764821402319E-2</v>
      </c>
      <c r="U7" s="84">
        <f>T7-Q7/E7</f>
        <v>-1.6005621766244801E-2</v>
      </c>
      <c r="V7" s="85">
        <f>T7-R7/F7</f>
        <v>-3.8116181539551847E-3</v>
      </c>
      <c r="W7" s="62">
        <v>17516.853999999999</v>
      </c>
      <c r="X7" s="63">
        <v>14984.018</v>
      </c>
      <c r="Y7" s="64">
        <v>22353.956999999999</v>
      </c>
      <c r="Z7" s="83">
        <f t="shared" ref="Z7:Z38" si="100">Y7/G7</f>
        <v>0.25279621148288228</v>
      </c>
      <c r="AA7" s="84">
        <f>Z7-W7/E7</f>
        <v>-2.4696172980850362E-3</v>
      </c>
      <c r="AB7" s="85">
        <f t="shared" ref="AB7:AB38" si="101">Z7-X7/F7</f>
        <v>4.476480509163494E-6</v>
      </c>
      <c r="AC7" s="62">
        <v>53036.625189999992</v>
      </c>
      <c r="AD7" s="63">
        <v>62416.622049999998</v>
      </c>
      <c r="AE7" s="63">
        <v>60093.400030000004</v>
      </c>
      <c r="AF7" s="63">
        <f>AE7-AC7</f>
        <v>7056.7748400000128</v>
      </c>
      <c r="AG7" s="64">
        <f>AE7-AD7</f>
        <v>-2323.2220199999938</v>
      </c>
      <c r="AH7" s="62">
        <v>12745.025999999994</v>
      </c>
      <c r="AI7" s="63">
        <v>10870.951999999999</v>
      </c>
      <c r="AJ7" s="63">
        <v>10248.621999999999</v>
      </c>
      <c r="AK7" s="63">
        <f t="shared" ref="AK7:AK67" si="102">AJ7-AH7</f>
        <v>-2496.403999999995</v>
      </c>
      <c r="AL7" s="64">
        <f t="shared" ref="AL7:AL67" si="103">AJ7-AI7</f>
        <v>-622.32999999999993</v>
      </c>
      <c r="AM7" s="83">
        <f>IF(D7=0,"0",(AE7/D7))</f>
        <v>0.65315623156546665</v>
      </c>
      <c r="AN7" s="84">
        <f>AM7-IF(B7=0,"0",(AC7/B7))</f>
        <v>-9.1441294391143235E-2</v>
      </c>
      <c r="AO7" s="85">
        <f>AM7-IF(C7=0,"0",(AD7/C7))</f>
        <v>-0.35634945409322527</v>
      </c>
      <c r="AP7" s="83">
        <f>IF(D7=0,"0",(AJ7/D7))</f>
        <v>0.11139245442789328</v>
      </c>
      <c r="AQ7" s="84">
        <f>AP7-IF(B7=0,"0",(AH7/B7))</f>
        <v>-6.7538893369137709E-2</v>
      </c>
      <c r="AR7" s="85">
        <f t="shared" si="46"/>
        <v>-6.4430707609481497E-2</v>
      </c>
      <c r="AS7" s="84">
        <f t="shared" ref="AS7:AS38" si="104">AJ7/G7</f>
        <v>0.11589951678443866</v>
      </c>
      <c r="AT7" s="84">
        <f>AS7-AH7/E7</f>
        <v>-6.9828446965500418E-2</v>
      </c>
      <c r="AU7" s="84">
        <f t="shared" ref="AU7:AU38" si="105">AS7-AI7/F7</f>
        <v>-6.7501678890013822E-2</v>
      </c>
      <c r="AV7" s="62">
        <v>26365</v>
      </c>
      <c r="AW7" s="63">
        <v>21239</v>
      </c>
      <c r="AX7" s="64">
        <v>27144</v>
      </c>
      <c r="AY7" s="62">
        <v>532.98916666666662</v>
      </c>
      <c r="AZ7" s="63">
        <v>566</v>
      </c>
      <c r="BA7" s="64">
        <v>564</v>
      </c>
      <c r="BB7" s="62">
        <v>845.07499999999982</v>
      </c>
      <c r="BC7" s="117">
        <v>792</v>
      </c>
      <c r="BD7" s="118">
        <v>788</v>
      </c>
      <c r="BE7" s="129">
        <f>AX7/BA7/9</f>
        <v>5.3475177304964534</v>
      </c>
      <c r="BF7" s="129">
        <f>BE7-AV7/AY7/9</f>
        <v>-0.14873740497899224</v>
      </c>
      <c r="BG7" s="129">
        <f>BE7-AW7/AZ7/6</f>
        <v>-0.90660476655890587</v>
      </c>
      <c r="BH7" s="130">
        <f>AX7/BD7/9</f>
        <v>3.8274111675126901</v>
      </c>
      <c r="BI7" s="129">
        <f>BH7-AV7/BB7/9</f>
        <v>0.36092068507687625</v>
      </c>
      <c r="BJ7" s="131">
        <f>BH7-AW7/BC7/6</f>
        <v>-0.64207536447384195</v>
      </c>
      <c r="BK7" s="117">
        <v>861</v>
      </c>
      <c r="BL7" s="117">
        <v>868</v>
      </c>
      <c r="BM7" s="117">
        <v>861</v>
      </c>
      <c r="BN7" s="116">
        <v>128686</v>
      </c>
      <c r="BO7" s="117">
        <v>104480</v>
      </c>
      <c r="BP7" s="118">
        <v>154600</v>
      </c>
      <c r="BQ7" s="117">
        <f t="shared" ref="BQ7:BQ38" si="106">G7*1000/BP7</f>
        <v>571.97146183699874</v>
      </c>
      <c r="BR7" s="117">
        <f t="shared" ref="BR7:BR66" si="107">BQ7-E7*1000/BN7</f>
        <v>38.719911551808423</v>
      </c>
      <c r="BS7" s="117">
        <f t="shared" ref="BS7:BS38" si="108">BQ7-F7*1000/BO7</f>
        <v>4.6460311325577095</v>
      </c>
      <c r="BT7" s="116">
        <f t="shared" ref="BT7:BT38" si="109">G7*1000/AX7</f>
        <v>3257.6918656056587</v>
      </c>
      <c r="BU7" s="117">
        <f t="shared" ref="BU7:BU67" si="110">BT7-E7*1000/AV7</f>
        <v>654.92270194171033</v>
      </c>
      <c r="BV7" s="118">
        <f t="shared" ref="BV7:BV38" si="111">BT7-F7*1000/AW7</f>
        <v>466.87492507173511</v>
      </c>
      <c r="BW7" s="129">
        <f>BP7/AX7</f>
        <v>5.6955496610669023</v>
      </c>
      <c r="BX7" s="129">
        <f>BW7-BN7/AV7</f>
        <v>0.8146090200655749</v>
      </c>
      <c r="BY7" s="129">
        <f>BW7-BO7/AW7</f>
        <v>0.77629734221949853</v>
      </c>
      <c r="BZ7" s="125">
        <f>(BP7/BM7)/272</f>
        <v>0.6601421056227369</v>
      </c>
      <c r="CA7" s="126">
        <f>BZ7-(BN7/BK7)/272</f>
        <v>0.11065279770444769</v>
      </c>
      <c r="CB7" s="132">
        <f>BZ7-(BO7/BL7)/181</f>
        <v>-4.8781352306888071E-3</v>
      </c>
      <c r="CC7" s="5"/>
      <c r="CD7" s="7"/>
      <c r="CE7" s="6"/>
      <c r="CF7" s="6"/>
    </row>
    <row r="8" spans="1:84" ht="15" customHeight="1" x14ac:dyDescent="0.2">
      <c r="A8" s="173" t="s">
        <v>30</v>
      </c>
      <c r="B8" s="63">
        <v>51938.87</v>
      </c>
      <c r="C8" s="63">
        <v>47365.679280000004</v>
      </c>
      <c r="D8" s="64">
        <v>72695.102490000005</v>
      </c>
      <c r="E8" s="62">
        <v>56496.936000000002</v>
      </c>
      <c r="F8" s="63">
        <v>49180.176510922211</v>
      </c>
      <c r="G8" s="64">
        <v>73629.542056709499</v>
      </c>
      <c r="H8" s="77">
        <f t="shared" si="80"/>
        <v>0.98730890427119877</v>
      </c>
      <c r="I8" s="78">
        <f t="shared" si="2"/>
        <v>6.7987013965501442E-2</v>
      </c>
      <c r="J8" s="79">
        <f t="shared" si="97"/>
        <v>2.4203794848080551E-2</v>
      </c>
      <c r="K8" s="62">
        <v>24642.062000000002</v>
      </c>
      <c r="L8" s="63">
        <v>21563.119029999998</v>
      </c>
      <c r="M8" s="63">
        <v>31421.049844892033</v>
      </c>
      <c r="N8" s="80">
        <f t="shared" si="98"/>
        <v>0.42674514830869831</v>
      </c>
      <c r="O8" s="81">
        <f t="shared" ref="O8:O67" si="112">N8-IF(E8=0,"0",(K8/E8))</f>
        <v>-9.421195296200946E-3</v>
      </c>
      <c r="P8" s="82">
        <f t="shared" si="99"/>
        <v>-1.1706288017707289E-2</v>
      </c>
      <c r="Q8" s="62">
        <v>4385.5469999999996</v>
      </c>
      <c r="R8" s="63">
        <v>3280.6703499999994</v>
      </c>
      <c r="S8" s="64">
        <v>5318.6982500000004</v>
      </c>
      <c r="T8" s="83">
        <f t="shared" ref="T8:T38" si="113">S8/G8</f>
        <v>7.2235927338832787E-2</v>
      </c>
      <c r="U8" s="84">
        <f t="shared" ref="U8:U67" si="114">T8-Q8/E8</f>
        <v>-5.3885831301951209E-3</v>
      </c>
      <c r="V8" s="85">
        <f t="shared" ref="V8:V38" si="115">T8-R8/F8</f>
        <v>5.528758256765548E-3</v>
      </c>
      <c r="W8" s="62">
        <v>20474.222000000002</v>
      </c>
      <c r="X8" s="63">
        <v>19056.698539999998</v>
      </c>
      <c r="Y8" s="64">
        <v>29204.738859999998</v>
      </c>
      <c r="Z8" s="83">
        <f t="shared" si="100"/>
        <v>0.39664430939291323</v>
      </c>
      <c r="AA8" s="84">
        <f t="shared" ref="AA8:AA67" si="116">Z8-W8/E8</f>
        <v>3.4249046046242515E-2</v>
      </c>
      <c r="AB8" s="85">
        <f t="shared" si="101"/>
        <v>9.1569132106775197E-3</v>
      </c>
      <c r="AC8" s="62">
        <v>55947.727870000017</v>
      </c>
      <c r="AD8" s="63">
        <v>61796.281810000015</v>
      </c>
      <c r="AE8" s="63">
        <v>57834.654499999997</v>
      </c>
      <c r="AF8" s="63">
        <f t="shared" ref="AF8:AF67" si="117">AE8-AC8</f>
        <v>1886.9266299999799</v>
      </c>
      <c r="AG8" s="64">
        <f t="shared" ref="AG8:AG67" si="118">AE8-AD8</f>
        <v>-3961.627310000018</v>
      </c>
      <c r="AH8" s="62">
        <v>9464.8165699999954</v>
      </c>
      <c r="AI8" s="63">
        <v>28749.090760000003</v>
      </c>
      <c r="AJ8" s="63">
        <v>32961.203849999998</v>
      </c>
      <c r="AK8" s="63">
        <f t="shared" si="102"/>
        <v>23496.387280000003</v>
      </c>
      <c r="AL8" s="64">
        <f t="shared" si="103"/>
        <v>4212.1130899999953</v>
      </c>
      <c r="AM8" s="83">
        <f>IF(D8=0,"0",(AE8/D8))</f>
        <v>0.795578416138223</v>
      </c>
      <c r="AN8" s="84">
        <f t="shared" ref="AN8:AN67" si="119">AM8-IF(B8=0,"0",(AC8/B8))</f>
        <v>-0.28160574035189734</v>
      </c>
      <c r="AO8" s="85">
        <f t="shared" ref="AO8:AO67" si="120">AM8-IF(C8=0,"0",(AD8/C8))</f>
        <v>-0.50908527177585039</v>
      </c>
      <c r="AP8" s="83">
        <f t="shared" si="22"/>
        <v>0.45341711781112309</v>
      </c>
      <c r="AQ8" s="84">
        <f t="shared" ref="AQ8:AQ67" si="121">AP8-IF(B8=0,"0",(AH8/B8))</f>
        <v>0.27118718924317398</v>
      </c>
      <c r="AR8" s="85">
        <f t="shared" si="46"/>
        <v>-0.15354326356652154</v>
      </c>
      <c r="AS8" s="84">
        <f t="shared" si="104"/>
        <v>0.44766275776390496</v>
      </c>
      <c r="AT8" s="84">
        <f t="shared" ref="AT8:AT67" si="122">AS8-AH8/E8</f>
        <v>0.28013479536254582</v>
      </c>
      <c r="AU8" s="84">
        <f t="shared" si="105"/>
        <v>-0.136903886758309</v>
      </c>
      <c r="AV8" s="62">
        <v>18565</v>
      </c>
      <c r="AW8" s="63">
        <v>11797</v>
      </c>
      <c r="AX8" s="64">
        <v>18580</v>
      </c>
      <c r="AY8" s="62">
        <v>458.19833333333327</v>
      </c>
      <c r="AZ8" s="63">
        <v>464.4</v>
      </c>
      <c r="BA8" s="64">
        <v>456.45166666666665</v>
      </c>
      <c r="BB8" s="62">
        <v>458</v>
      </c>
      <c r="BC8" s="117">
        <v>434.02</v>
      </c>
      <c r="BD8" s="118">
        <v>435.18666666666661</v>
      </c>
      <c r="BE8" s="129">
        <f>AX8/BA8/9</f>
        <v>4.5228106176508893</v>
      </c>
      <c r="BF8" s="129">
        <f>BE8-AV8/AY8/9</f>
        <v>2.0878533412743927E-2</v>
      </c>
      <c r="BG8" s="129">
        <f>BE8-AW8/AZ8/6</f>
        <v>0.28903226565548312</v>
      </c>
      <c r="BH8" s="130">
        <f>AX8/BD8/9</f>
        <v>4.7438136380812326</v>
      </c>
      <c r="BI8" s="129">
        <f>BH8-AV8/BB8/9</f>
        <v>0.23993202721272233</v>
      </c>
      <c r="BJ8" s="131">
        <f>BH8-AW8/BC8/6</f>
        <v>0.21368445816632864</v>
      </c>
      <c r="BK8" s="117">
        <v>668</v>
      </c>
      <c r="BL8" s="117">
        <v>797</v>
      </c>
      <c r="BM8" s="117">
        <v>782</v>
      </c>
      <c r="BN8" s="116">
        <v>102597</v>
      </c>
      <c r="BO8" s="117">
        <v>68087</v>
      </c>
      <c r="BP8" s="118">
        <v>104798</v>
      </c>
      <c r="BQ8" s="117">
        <f t="shared" si="106"/>
        <v>702.58537430780643</v>
      </c>
      <c r="BR8" s="117">
        <f t="shared" si="107"/>
        <v>151.91687522888594</v>
      </c>
      <c r="BS8" s="117">
        <f t="shared" si="108"/>
        <v>-19.728378845103975</v>
      </c>
      <c r="BT8" s="116">
        <f t="shared" si="109"/>
        <v>3962.8386467550858</v>
      </c>
      <c r="BU8" s="117">
        <f t="shared" si="110"/>
        <v>919.64252502063937</v>
      </c>
      <c r="BV8" s="118">
        <f t="shared" si="111"/>
        <v>-206.03280453949856</v>
      </c>
      <c r="BW8" s="129">
        <f t="shared" ref="BW8:BW67" si="123">BP8/AX8</f>
        <v>5.6403659849300327</v>
      </c>
      <c r="BX8" s="129">
        <f t="shared" ref="BX8:BX67" si="124">BW8-BN8/AV8</f>
        <v>0.11399916564643497</v>
      </c>
      <c r="BY8" s="129">
        <f t="shared" ref="BY8:BY67" si="125">BW8-BO8/AW8</f>
        <v>-0.13118610458425017</v>
      </c>
      <c r="BZ8" s="125">
        <f>(BP8/BM8)/272</f>
        <v>0.492694072513916</v>
      </c>
      <c r="CA8" s="126">
        <f>BZ8-(BN8/BK8)/272</f>
        <v>-7.1968880990839257E-2</v>
      </c>
      <c r="CB8" s="132">
        <f>BZ8-(BO8/BL8)/181</f>
        <v>2.071004400923343E-2</v>
      </c>
      <c r="CC8" s="5"/>
      <c r="CD8" s="7"/>
      <c r="CE8" s="6"/>
      <c r="CF8" s="6"/>
    </row>
    <row r="9" spans="1:84" ht="15" customHeight="1" x14ac:dyDescent="0.2">
      <c r="A9" s="174" t="s">
        <v>31</v>
      </c>
      <c r="B9" s="63">
        <v>21415.892</v>
      </c>
      <c r="C9" s="63">
        <v>18077.319999999996</v>
      </c>
      <c r="D9" s="64">
        <v>25364.791999999994</v>
      </c>
      <c r="E9" s="62">
        <v>22959.173999999999</v>
      </c>
      <c r="F9" s="63">
        <v>18090.424999999999</v>
      </c>
      <c r="G9" s="64">
        <v>25957.205999999998</v>
      </c>
      <c r="H9" s="77">
        <f t="shared" si="80"/>
        <v>0.97717728171514284</v>
      </c>
      <c r="I9" s="78">
        <f t="shared" si="2"/>
        <v>4.4395814925440313E-2</v>
      </c>
      <c r="J9" s="79">
        <f t="shared" si="97"/>
        <v>-2.2098301915423946E-2</v>
      </c>
      <c r="K9" s="62">
        <v>6827.4279999999999</v>
      </c>
      <c r="L9" s="63">
        <v>6196.56</v>
      </c>
      <c r="M9" s="63">
        <v>8679.5059999999994</v>
      </c>
      <c r="N9" s="80">
        <f t="shared" si="98"/>
        <v>0.33437751351204748</v>
      </c>
      <c r="O9" s="81">
        <f t="shared" si="112"/>
        <v>3.7004968663526372E-2</v>
      </c>
      <c r="P9" s="82">
        <f t="shared" si="99"/>
        <v>-8.1550693321920109E-3</v>
      </c>
      <c r="Q9" s="62">
        <v>2384.4369999999999</v>
      </c>
      <c r="R9" s="63">
        <v>1805.7819999999999</v>
      </c>
      <c r="S9" s="64">
        <v>2645.6350000000002</v>
      </c>
      <c r="T9" s="83">
        <f t="shared" si="113"/>
        <v>0.10192294964257712</v>
      </c>
      <c r="U9" s="84">
        <f t="shared" si="114"/>
        <v>-1.9325723374383624E-3</v>
      </c>
      <c r="V9" s="85">
        <f t="shared" si="115"/>
        <v>2.1031831086233826E-3</v>
      </c>
      <c r="W9" s="62">
        <v>11223.766</v>
      </c>
      <c r="X9" s="63">
        <v>8388.6260000000002</v>
      </c>
      <c r="Y9" s="64">
        <v>12019.797</v>
      </c>
      <c r="Z9" s="83">
        <f t="shared" si="100"/>
        <v>0.4630620491280919</v>
      </c>
      <c r="AA9" s="84">
        <f t="shared" si="116"/>
        <v>-2.5795520399452931E-2</v>
      </c>
      <c r="AB9" s="85">
        <f t="shared" si="101"/>
        <v>-6.4325353892674686E-4</v>
      </c>
      <c r="AC9" s="62">
        <v>3530.2343800000008</v>
      </c>
      <c r="AD9" s="63">
        <v>4240.2451799999999</v>
      </c>
      <c r="AE9" s="63">
        <v>4689.2557400000005</v>
      </c>
      <c r="AF9" s="63">
        <f t="shared" si="117"/>
        <v>1159.0213599999997</v>
      </c>
      <c r="AG9" s="64">
        <f t="shared" si="118"/>
        <v>449.01056000000062</v>
      </c>
      <c r="AH9" s="62">
        <v>0</v>
      </c>
      <c r="AI9" s="63">
        <v>0</v>
      </c>
      <c r="AJ9" s="63">
        <v>0</v>
      </c>
      <c r="AK9" s="63">
        <f t="shared" si="102"/>
        <v>0</v>
      </c>
      <c r="AL9" s="64">
        <f t="shared" si="103"/>
        <v>0</v>
      </c>
      <c r="AM9" s="83">
        <f t="shared" ref="AM9:AM67" si="126">IF(D9=0,"0",(AE9/D9))</f>
        <v>0.1848726273805045</v>
      </c>
      <c r="AN9" s="84">
        <f t="shared" si="119"/>
        <v>2.0030818316469218E-2</v>
      </c>
      <c r="AO9" s="85">
        <f t="shared" si="120"/>
        <v>-4.9688976883844466E-2</v>
      </c>
      <c r="AP9" s="83">
        <f t="shared" si="22"/>
        <v>0</v>
      </c>
      <c r="AQ9" s="84">
        <f t="shared" si="121"/>
        <v>0</v>
      </c>
      <c r="AR9" s="85">
        <f t="shared" si="46"/>
        <v>0</v>
      </c>
      <c r="AS9" s="84">
        <f t="shared" si="104"/>
        <v>0</v>
      </c>
      <c r="AT9" s="84">
        <f t="shared" si="122"/>
        <v>0</v>
      </c>
      <c r="AU9" s="84">
        <f t="shared" si="105"/>
        <v>0</v>
      </c>
      <c r="AV9" s="62">
        <v>3183</v>
      </c>
      <c r="AW9" s="63">
        <v>2575</v>
      </c>
      <c r="AX9" s="64">
        <v>3597</v>
      </c>
      <c r="AY9" s="62">
        <v>89</v>
      </c>
      <c r="AZ9" s="63">
        <v>86</v>
      </c>
      <c r="BA9" s="64">
        <v>85</v>
      </c>
      <c r="BB9" s="62">
        <v>118</v>
      </c>
      <c r="BC9" s="117">
        <v>109</v>
      </c>
      <c r="BD9" s="118">
        <v>111</v>
      </c>
      <c r="BE9" s="129">
        <f t="shared" ref="BE9:BE68" si="127">AX9/BA9/9</f>
        <v>4.7019607843137257</v>
      </c>
      <c r="BF9" s="129">
        <f t="shared" ref="BF9:BF68" si="128">BE9-AV9/AY9/9</f>
        <v>0.72817801277814542</v>
      </c>
      <c r="BG9" s="129">
        <f t="shared" ref="BG9:BG68" si="129">BE9-AW9/AZ9/6</f>
        <v>-0.28834929320565372</v>
      </c>
      <c r="BH9" s="130">
        <f t="shared" ref="BH9:BH68" si="130">AX9/BD9/9</f>
        <v>3.6006006006006004</v>
      </c>
      <c r="BI9" s="129">
        <f t="shared" ref="BI9:BI68" si="131">BH9-AV9/BB9/9</f>
        <v>0.60342545935766267</v>
      </c>
      <c r="BJ9" s="131">
        <f t="shared" ref="BJ9:BJ68" si="132">BH9-AW9/BC9/6</f>
        <v>-0.33670826790092834</v>
      </c>
      <c r="BK9" s="117">
        <v>154</v>
      </c>
      <c r="BL9" s="117">
        <v>154</v>
      </c>
      <c r="BM9" s="117">
        <v>154</v>
      </c>
      <c r="BN9" s="116">
        <v>16017</v>
      </c>
      <c r="BO9" s="117">
        <v>14469</v>
      </c>
      <c r="BP9" s="118">
        <v>19863</v>
      </c>
      <c r="BQ9" s="117">
        <f t="shared" si="106"/>
        <v>1306.8119619392842</v>
      </c>
      <c r="BR9" s="117">
        <f>BQ9-E9*1000/BN9</f>
        <v>-126.6133986151267</v>
      </c>
      <c r="BS9" s="117">
        <f t="shared" si="108"/>
        <v>56.523414009226826</v>
      </c>
      <c r="BT9" s="116">
        <f t="shared" si="109"/>
        <v>7216.3486238532114</v>
      </c>
      <c r="BU9" s="117">
        <f t="shared" si="110"/>
        <v>3.2873608937388781</v>
      </c>
      <c r="BV9" s="118">
        <f t="shared" si="111"/>
        <v>190.94085686292055</v>
      </c>
      <c r="BW9" s="129">
        <f t="shared" si="123"/>
        <v>5.5221017514595498</v>
      </c>
      <c r="BX9" s="129">
        <f t="shared" si="124"/>
        <v>0.49005651112024751</v>
      </c>
      <c r="BY9" s="129">
        <f t="shared" si="125"/>
        <v>-9.6927374754042006E-2</v>
      </c>
      <c r="BZ9" s="125">
        <f t="shared" ref="BZ9:BZ24" si="133">(BP9/BM9)/272</f>
        <v>0.47419308632543933</v>
      </c>
      <c r="CA9" s="126">
        <f t="shared" ref="CA9:CA24" si="134">BZ9-(BN9/BK9)/272</f>
        <v>9.1816271963330809E-2</v>
      </c>
      <c r="CB9" s="132">
        <f t="shared" ref="CB9:CB62" si="135">BZ9-(BO9/BL9)/181</f>
        <v>-4.489280016376207E-2</v>
      </c>
      <c r="CC9" s="5"/>
      <c r="CD9" s="7"/>
      <c r="CE9" s="6"/>
      <c r="CF9" s="6"/>
    </row>
    <row r="10" spans="1:84" ht="15.75" customHeight="1" x14ac:dyDescent="0.2">
      <c r="A10" s="174" t="s">
        <v>32</v>
      </c>
      <c r="B10" s="63">
        <v>41136.415999999997</v>
      </c>
      <c r="C10" s="63">
        <v>34029.407909999987</v>
      </c>
      <c r="D10" s="64">
        <v>48728.26330999998</v>
      </c>
      <c r="E10" s="62">
        <v>40197.410000000003</v>
      </c>
      <c r="F10" s="63">
        <v>33099.024599999997</v>
      </c>
      <c r="G10" s="64">
        <v>47734.094769999989</v>
      </c>
      <c r="H10" s="77">
        <f t="shared" si="80"/>
        <v>1.0208272209788465</v>
      </c>
      <c r="I10" s="78">
        <f t="shared" si="2"/>
        <v>-2.53264225612293E-3</v>
      </c>
      <c r="J10" s="79">
        <f t="shared" si="97"/>
        <v>-7.2818644471932537E-3</v>
      </c>
      <c r="K10" s="62">
        <v>14914.212</v>
      </c>
      <c r="L10" s="63">
        <v>13693.326230000001</v>
      </c>
      <c r="M10" s="63">
        <v>19738.606310000003</v>
      </c>
      <c r="N10" s="80">
        <f t="shared" si="98"/>
        <v>0.41351169232616009</v>
      </c>
      <c r="O10" s="81">
        <f t="shared" si="112"/>
        <v>4.2487489523044208E-2</v>
      </c>
      <c r="P10" s="82">
        <f t="shared" si="99"/>
        <v>-1.9615542715412104E-4</v>
      </c>
      <c r="Q10" s="62">
        <v>3618.067</v>
      </c>
      <c r="R10" s="63">
        <v>2338.73866</v>
      </c>
      <c r="S10" s="64">
        <v>3299.4190599999997</v>
      </c>
      <c r="T10" s="83">
        <f t="shared" si="113"/>
        <v>6.9120805074397773E-2</v>
      </c>
      <c r="U10" s="84">
        <f t="shared" si="114"/>
        <v>-2.0886660580727759E-2</v>
      </c>
      <c r="V10" s="85">
        <f t="shared" si="115"/>
        <v>-1.5380342196157498E-3</v>
      </c>
      <c r="W10" s="62">
        <v>19056.030999999999</v>
      </c>
      <c r="X10" s="63">
        <v>15138.059380000001</v>
      </c>
      <c r="Y10" s="64">
        <v>21785.061309999997</v>
      </c>
      <c r="Z10" s="83">
        <f t="shared" si="100"/>
        <v>0.45638366905182232</v>
      </c>
      <c r="AA10" s="84">
        <f t="shared" si="116"/>
        <v>-1.767749558540177E-2</v>
      </c>
      <c r="AB10" s="85">
        <f t="shared" si="101"/>
        <v>-9.7299214719082094E-4</v>
      </c>
      <c r="AC10" s="62">
        <v>18192.784940000001</v>
      </c>
      <c r="AD10" s="63">
        <v>17362.874899999999</v>
      </c>
      <c r="AE10" s="63">
        <v>16209.552849999998</v>
      </c>
      <c r="AF10" s="63">
        <f t="shared" si="117"/>
        <v>-1983.2320900000032</v>
      </c>
      <c r="AG10" s="64">
        <f t="shared" si="118"/>
        <v>-1153.3220500000007</v>
      </c>
      <c r="AH10" s="62">
        <v>2915.8513700000008</v>
      </c>
      <c r="AI10" s="63">
        <v>1235.05692</v>
      </c>
      <c r="AJ10" s="63">
        <v>832.60470999999995</v>
      </c>
      <c r="AK10" s="63">
        <f t="shared" si="102"/>
        <v>-2083.2466600000007</v>
      </c>
      <c r="AL10" s="64">
        <f t="shared" si="103"/>
        <v>-402.45221000000004</v>
      </c>
      <c r="AM10" s="83">
        <f t="shared" si="126"/>
        <v>0.33265197133905416</v>
      </c>
      <c r="AN10" s="84">
        <f t="shared" si="119"/>
        <v>-0.1096030112048797</v>
      </c>
      <c r="AO10" s="85">
        <f t="shared" si="120"/>
        <v>-0.177579500978091</v>
      </c>
      <c r="AP10" s="83">
        <f t="shared" si="22"/>
        <v>1.7086689601538363E-2</v>
      </c>
      <c r="AQ10" s="84">
        <f t="shared" si="121"/>
        <v>-5.3795794910481379E-2</v>
      </c>
      <c r="AR10" s="85">
        <f t="shared" si="46"/>
        <v>-1.9207122011829801E-2</v>
      </c>
      <c r="AS10" s="84">
        <f t="shared" si="104"/>
        <v>1.7442557861666562E-2</v>
      </c>
      <c r="AT10" s="84">
        <f t="shared" si="122"/>
        <v>-5.5095731794308801E-2</v>
      </c>
      <c r="AU10" s="84">
        <f t="shared" si="105"/>
        <v>-1.987143960277836E-2</v>
      </c>
      <c r="AV10" s="62">
        <v>14213</v>
      </c>
      <c r="AW10" s="63">
        <v>9045</v>
      </c>
      <c r="AX10" s="64">
        <v>13776</v>
      </c>
      <c r="AY10" s="62">
        <v>272.92</v>
      </c>
      <c r="AZ10" s="63">
        <v>268.94</v>
      </c>
      <c r="BA10" s="64">
        <v>266.08999999999997</v>
      </c>
      <c r="BB10" s="62">
        <v>312</v>
      </c>
      <c r="BC10" s="117">
        <v>294.09000000000003</v>
      </c>
      <c r="BD10" s="118">
        <v>293.33</v>
      </c>
      <c r="BE10" s="129">
        <f t="shared" si="127"/>
        <v>5.7524396507447362</v>
      </c>
      <c r="BF10" s="129">
        <f t="shared" si="128"/>
        <v>-3.3952780085624745E-2</v>
      </c>
      <c r="BG10" s="129">
        <f t="shared" si="129"/>
        <v>0.14710016981962237</v>
      </c>
      <c r="BH10" s="130">
        <f t="shared" si="130"/>
        <v>5.2182411163763227</v>
      </c>
      <c r="BI10" s="129">
        <f t="shared" si="131"/>
        <v>0.15663142976663558</v>
      </c>
      <c r="BJ10" s="131">
        <f t="shared" si="132"/>
        <v>9.2259274083147602E-2</v>
      </c>
      <c r="BK10" s="117">
        <v>475</v>
      </c>
      <c r="BL10" s="117">
        <v>475</v>
      </c>
      <c r="BM10" s="117">
        <v>475</v>
      </c>
      <c r="BN10" s="116">
        <v>71125</v>
      </c>
      <c r="BO10" s="117">
        <v>46985</v>
      </c>
      <c r="BP10" s="118">
        <v>71250</v>
      </c>
      <c r="BQ10" s="117">
        <f t="shared" si="106"/>
        <v>669.95220729824541</v>
      </c>
      <c r="BR10" s="117">
        <f t="shared" si="107"/>
        <v>104.78651309789393</v>
      </c>
      <c r="BS10" s="117">
        <f t="shared" si="108"/>
        <v>-34.507186125187559</v>
      </c>
      <c r="BT10" s="116">
        <f t="shared" si="109"/>
        <v>3465.0184937572581</v>
      </c>
      <c r="BU10" s="117">
        <f t="shared" si="110"/>
        <v>636.80418291507112</v>
      </c>
      <c r="BV10" s="118">
        <f t="shared" si="111"/>
        <v>-194.35404355617447</v>
      </c>
      <c r="BW10" s="129">
        <f t="shared" si="123"/>
        <v>5.1720383275261321</v>
      </c>
      <c r="BX10" s="129">
        <f t="shared" si="124"/>
        <v>0.16781684015541476</v>
      </c>
      <c r="BY10" s="129">
        <f t="shared" si="125"/>
        <v>-2.2544314817704247E-2</v>
      </c>
      <c r="BZ10" s="125">
        <f t="shared" si="133"/>
        <v>0.55147058823529416</v>
      </c>
      <c r="CA10" s="126">
        <f t="shared" si="134"/>
        <v>9.6749226006198619E-4</v>
      </c>
      <c r="CB10" s="132">
        <f t="shared" si="135"/>
        <v>4.974513795049873E-3</v>
      </c>
      <c r="CC10" s="5"/>
      <c r="CD10" s="7"/>
      <c r="CE10" s="6"/>
      <c r="CF10" s="6"/>
    </row>
    <row r="11" spans="1:84" s="9" customFormat="1" ht="15" customHeight="1" x14ac:dyDescent="0.2">
      <c r="A11" s="173" t="s">
        <v>33</v>
      </c>
      <c r="B11" s="66">
        <v>5903.3689999999997</v>
      </c>
      <c r="C11" s="66">
        <v>4574.4712900000013</v>
      </c>
      <c r="D11" s="67">
        <v>7073.0378199999996</v>
      </c>
      <c r="E11" s="65">
        <v>6102.0029999999997</v>
      </c>
      <c r="F11" s="66">
        <v>4714.51505</v>
      </c>
      <c r="G11" s="67">
        <v>7064.84105</v>
      </c>
      <c r="H11" s="86">
        <f t="shared" si="80"/>
        <v>1.0011602200165564</v>
      </c>
      <c r="I11" s="87">
        <f t="shared" si="2"/>
        <v>3.3712481954152884E-2</v>
      </c>
      <c r="J11" s="88">
        <f t="shared" si="97"/>
        <v>3.0865027088918695E-2</v>
      </c>
      <c r="K11" s="65">
        <v>4047.5309999999999</v>
      </c>
      <c r="L11" s="66">
        <v>3314.1321699999999</v>
      </c>
      <c r="M11" s="66">
        <v>4980.8745799999997</v>
      </c>
      <c r="N11" s="89">
        <f t="shared" si="98"/>
        <v>0.70502287946025333</v>
      </c>
      <c r="O11" s="90">
        <f t="shared" si="112"/>
        <v>4.1711012848584916E-2</v>
      </c>
      <c r="P11" s="91">
        <f t="shared" si="99"/>
        <v>2.0593434757834039E-3</v>
      </c>
      <c r="Q11" s="65">
        <v>838.00800000000004</v>
      </c>
      <c r="R11" s="66">
        <v>589.97639000000015</v>
      </c>
      <c r="S11" s="67">
        <v>892.13301999999999</v>
      </c>
      <c r="T11" s="92">
        <f t="shared" si="113"/>
        <v>0.1262778615521718</v>
      </c>
      <c r="U11" s="93">
        <f t="shared" si="114"/>
        <v>-1.1055404262348467E-2</v>
      </c>
      <c r="V11" s="94">
        <f t="shared" si="115"/>
        <v>1.1374422846587573E-3</v>
      </c>
      <c r="W11" s="65">
        <v>504.16300000000001</v>
      </c>
      <c r="X11" s="66">
        <v>357.88492999999994</v>
      </c>
      <c r="Y11" s="67">
        <v>537.62941000000001</v>
      </c>
      <c r="Z11" s="92">
        <f t="shared" si="100"/>
        <v>7.6099293132716697E-2</v>
      </c>
      <c r="AA11" s="93">
        <f t="shared" si="116"/>
        <v>-6.5232490063153598E-3</v>
      </c>
      <c r="AB11" s="94">
        <f t="shared" si="101"/>
        <v>1.8800083553759117E-4</v>
      </c>
      <c r="AC11" s="65">
        <v>3893.6813200000001</v>
      </c>
      <c r="AD11" s="66">
        <v>1146.91092</v>
      </c>
      <c r="AE11" s="66">
        <v>1114.46965</v>
      </c>
      <c r="AF11" s="66">
        <f t="shared" si="117"/>
        <v>-2779.2116700000001</v>
      </c>
      <c r="AG11" s="67">
        <f t="shared" si="118"/>
        <v>-32.441270000000031</v>
      </c>
      <c r="AH11" s="65">
        <v>0</v>
      </c>
      <c r="AI11" s="66">
        <v>0</v>
      </c>
      <c r="AJ11" s="66">
        <v>0</v>
      </c>
      <c r="AK11" s="66">
        <f t="shared" si="102"/>
        <v>0</v>
      </c>
      <c r="AL11" s="67">
        <f t="shared" si="103"/>
        <v>0</v>
      </c>
      <c r="AM11" s="92">
        <f t="shared" si="126"/>
        <v>0.15756591133284795</v>
      </c>
      <c r="AN11" s="93">
        <f t="shared" si="119"/>
        <v>-0.50200344982346812</v>
      </c>
      <c r="AO11" s="94">
        <f t="shared" si="120"/>
        <v>-9.3153974593029126E-2</v>
      </c>
      <c r="AP11" s="92">
        <f t="shared" si="22"/>
        <v>0</v>
      </c>
      <c r="AQ11" s="93">
        <f t="shared" si="121"/>
        <v>0</v>
      </c>
      <c r="AR11" s="94">
        <f t="shared" si="46"/>
        <v>0</v>
      </c>
      <c r="AS11" s="93">
        <f t="shared" si="104"/>
        <v>0</v>
      </c>
      <c r="AT11" s="93">
        <f t="shared" si="122"/>
        <v>0</v>
      </c>
      <c r="AU11" s="93">
        <f t="shared" si="105"/>
        <v>0</v>
      </c>
      <c r="AV11" s="65">
        <v>6435</v>
      </c>
      <c r="AW11" s="66">
        <v>4274</v>
      </c>
      <c r="AX11" s="67">
        <v>6424</v>
      </c>
      <c r="AY11" s="65">
        <v>77.05</v>
      </c>
      <c r="AZ11" s="66">
        <v>71</v>
      </c>
      <c r="BA11" s="67">
        <v>71.5</v>
      </c>
      <c r="BB11" s="65">
        <v>92</v>
      </c>
      <c r="BC11" s="157">
        <v>88</v>
      </c>
      <c r="BD11" s="158">
        <v>89</v>
      </c>
      <c r="BE11" s="159">
        <f t="shared" si="127"/>
        <v>9.982905982905983</v>
      </c>
      <c r="BF11" s="159">
        <f t="shared" si="128"/>
        <v>0.70321746895400317</v>
      </c>
      <c r="BG11" s="159">
        <f t="shared" si="129"/>
        <v>-4.9957866859275057E-2</v>
      </c>
      <c r="BH11" s="160">
        <f t="shared" si="130"/>
        <v>8.0199750312109863</v>
      </c>
      <c r="BI11" s="159">
        <f t="shared" si="131"/>
        <v>0.24823590077620317</v>
      </c>
      <c r="BJ11" s="161">
        <f t="shared" si="132"/>
        <v>-7.4721938485984296E-2</v>
      </c>
      <c r="BK11" s="157">
        <v>240</v>
      </c>
      <c r="BL11" s="157">
        <v>241</v>
      </c>
      <c r="BM11" s="157">
        <v>241</v>
      </c>
      <c r="BN11" s="162">
        <v>37473</v>
      </c>
      <c r="BO11" s="157">
        <v>24661</v>
      </c>
      <c r="BP11" s="158">
        <v>37428</v>
      </c>
      <c r="BQ11" s="157">
        <f t="shared" si="106"/>
        <v>188.75817703323713</v>
      </c>
      <c r="BR11" s="157">
        <f t="shared" si="107"/>
        <v>25.920854160768954</v>
      </c>
      <c r="BS11" s="157">
        <f t="shared" si="108"/>
        <v>-2.4147295804443729</v>
      </c>
      <c r="BT11" s="162">
        <f t="shared" si="109"/>
        <v>1099.7573240971358</v>
      </c>
      <c r="BU11" s="157">
        <f t="shared" si="110"/>
        <v>151.50510964492128</v>
      </c>
      <c r="BV11" s="158">
        <f t="shared" si="111"/>
        <v>-3.3112416492376724</v>
      </c>
      <c r="BW11" s="159">
        <f t="shared" si="123"/>
        <v>5.826276463262765</v>
      </c>
      <c r="BX11" s="159">
        <f t="shared" si="124"/>
        <v>2.9664399527415952E-3</v>
      </c>
      <c r="BY11" s="159">
        <f t="shared" si="125"/>
        <v>5.6271783805581954E-2</v>
      </c>
      <c r="BZ11" s="163">
        <f t="shared" si="133"/>
        <v>0.57096656089821818</v>
      </c>
      <c r="CA11" s="164">
        <f t="shared" si="134"/>
        <v>-3.0683655723700021E-3</v>
      </c>
      <c r="CB11" s="165">
        <f t="shared" si="135"/>
        <v>5.6195949873036888E-3</v>
      </c>
      <c r="CC11" s="5"/>
      <c r="CD11" s="7"/>
      <c r="CE11" s="8"/>
      <c r="CF11" s="8"/>
    </row>
    <row r="12" spans="1:84" s="9" customFormat="1" ht="15" customHeight="1" x14ac:dyDescent="0.2">
      <c r="A12" s="173" t="s">
        <v>34</v>
      </c>
      <c r="B12" s="66">
        <v>5879.366</v>
      </c>
      <c r="C12" s="66">
        <v>5266.0069999999996</v>
      </c>
      <c r="D12" s="67">
        <v>7105.2089999999998</v>
      </c>
      <c r="E12" s="65">
        <v>6659.4690000000001</v>
      </c>
      <c r="F12" s="66">
        <v>6160.5820000000003</v>
      </c>
      <c r="G12" s="67">
        <v>8566.8729999999996</v>
      </c>
      <c r="H12" s="86">
        <f t="shared" si="80"/>
        <v>0.82938185263164288</v>
      </c>
      <c r="I12" s="87">
        <f t="shared" si="2"/>
        <v>-5.3476225091971363E-2</v>
      </c>
      <c r="J12" s="88">
        <f t="shared" si="97"/>
        <v>-2.5408652551146549E-2</v>
      </c>
      <c r="K12" s="65">
        <v>4422.7049999999999</v>
      </c>
      <c r="L12" s="66">
        <v>3983.8139999999999</v>
      </c>
      <c r="M12" s="66">
        <v>5527.6490000000003</v>
      </c>
      <c r="N12" s="89">
        <f t="shared" si="98"/>
        <v>0.64523531514941335</v>
      </c>
      <c r="O12" s="90">
        <f t="shared" si="112"/>
        <v>-1.8887454999377828E-2</v>
      </c>
      <c r="P12" s="91">
        <f t="shared" si="99"/>
        <v>-1.4266398412027259E-3</v>
      </c>
      <c r="Q12" s="65">
        <v>908.78300000000002</v>
      </c>
      <c r="R12" s="66">
        <v>685.48699999999997</v>
      </c>
      <c r="S12" s="67">
        <v>903.428</v>
      </c>
      <c r="T12" s="92">
        <f t="shared" si="113"/>
        <v>0.10545598142986362</v>
      </c>
      <c r="U12" s="93">
        <f t="shared" si="114"/>
        <v>-3.1008802774402516E-2</v>
      </c>
      <c r="V12" s="94">
        <f t="shared" si="115"/>
        <v>-5.8138628803005715E-3</v>
      </c>
      <c r="W12" s="65">
        <v>517.50300000000004</v>
      </c>
      <c r="X12" s="66">
        <v>880.73099999999999</v>
      </c>
      <c r="Y12" s="67">
        <v>1252.739</v>
      </c>
      <c r="Z12" s="92">
        <f t="shared" si="100"/>
        <v>0.14623060246136485</v>
      </c>
      <c r="AA12" s="93">
        <f t="shared" si="116"/>
        <v>6.852125356282654E-2</v>
      </c>
      <c r="AB12" s="94">
        <f t="shared" si="101"/>
        <v>3.2682979258518152E-3</v>
      </c>
      <c r="AC12" s="65">
        <v>2022.1342400000003</v>
      </c>
      <c r="AD12" s="66">
        <v>2231.7552500000002</v>
      </c>
      <c r="AE12" s="66">
        <v>2289.5155800000002</v>
      </c>
      <c r="AF12" s="66">
        <f t="shared" si="117"/>
        <v>267.38133999999991</v>
      </c>
      <c r="AG12" s="67">
        <f t="shared" si="118"/>
        <v>57.760330000000067</v>
      </c>
      <c r="AH12" s="65">
        <v>627.33411999999998</v>
      </c>
      <c r="AI12" s="66">
        <v>196.29</v>
      </c>
      <c r="AJ12" s="66">
        <v>441.06099999999998</v>
      </c>
      <c r="AK12" s="66">
        <f t="shared" si="102"/>
        <v>-186.27312000000001</v>
      </c>
      <c r="AL12" s="67">
        <f t="shared" si="103"/>
        <v>244.77099999999999</v>
      </c>
      <c r="AM12" s="92">
        <f t="shared" si="126"/>
        <v>0.32223057477971445</v>
      </c>
      <c r="AN12" s="93">
        <f t="shared" si="119"/>
        <v>-2.1706890586449257E-2</v>
      </c>
      <c r="AO12" s="94">
        <f t="shared" si="120"/>
        <v>-0.10157350485785538</v>
      </c>
      <c r="AP12" s="92">
        <f t="shared" si="22"/>
        <v>6.2075725006822458E-2</v>
      </c>
      <c r="AQ12" s="93">
        <f t="shared" si="121"/>
        <v>-4.4625256017321979E-2</v>
      </c>
      <c r="AR12" s="94">
        <f t="shared" si="46"/>
        <v>2.4800803040330575E-2</v>
      </c>
      <c r="AS12" s="93">
        <f t="shared" si="104"/>
        <v>5.1484479809610809E-2</v>
      </c>
      <c r="AT12" s="93">
        <f t="shared" si="122"/>
        <v>-4.2717343188589191E-2</v>
      </c>
      <c r="AU12" s="93">
        <f t="shared" si="105"/>
        <v>1.9622230431224158E-2</v>
      </c>
      <c r="AV12" s="65">
        <v>2422</v>
      </c>
      <c r="AW12" s="66">
        <v>797</v>
      </c>
      <c r="AX12" s="67">
        <v>1306</v>
      </c>
      <c r="AY12" s="65">
        <v>57</v>
      </c>
      <c r="AZ12" s="66">
        <v>51.5</v>
      </c>
      <c r="BA12" s="67">
        <v>51</v>
      </c>
      <c r="BB12" s="65">
        <v>96</v>
      </c>
      <c r="BC12" s="157">
        <v>88</v>
      </c>
      <c r="BD12" s="158">
        <v>89</v>
      </c>
      <c r="BE12" s="159">
        <f t="shared" si="127"/>
        <v>2.8453159041394338</v>
      </c>
      <c r="BF12" s="159">
        <f t="shared" si="128"/>
        <v>-1.8759316592133928</v>
      </c>
      <c r="BG12" s="159">
        <f t="shared" si="129"/>
        <v>0.26602787824946628</v>
      </c>
      <c r="BH12" s="160">
        <f t="shared" si="130"/>
        <v>1.630461922596754</v>
      </c>
      <c r="BI12" s="159">
        <f t="shared" si="131"/>
        <v>-1.1727788181439869</v>
      </c>
      <c r="BJ12" s="161">
        <f t="shared" si="132"/>
        <v>0.12099222562705703</v>
      </c>
      <c r="BK12" s="157">
        <v>179</v>
      </c>
      <c r="BL12" s="157">
        <v>179</v>
      </c>
      <c r="BM12" s="157">
        <v>179</v>
      </c>
      <c r="BN12" s="162">
        <v>18485</v>
      </c>
      <c r="BO12" s="157">
        <v>9618</v>
      </c>
      <c r="BP12" s="158">
        <v>13391</v>
      </c>
      <c r="BQ12" s="157">
        <f t="shared" si="106"/>
        <v>639.74856246732884</v>
      </c>
      <c r="BR12" s="157">
        <f t="shared" si="107"/>
        <v>279.48515970833506</v>
      </c>
      <c r="BS12" s="157">
        <f t="shared" si="108"/>
        <v>-0.77774237775327038</v>
      </c>
      <c r="BT12" s="162">
        <f t="shared" si="109"/>
        <v>6559.6271056661562</v>
      </c>
      <c r="BU12" s="157">
        <f t="shared" si="110"/>
        <v>3810.0527869213174</v>
      </c>
      <c r="BV12" s="158">
        <f t="shared" si="111"/>
        <v>-1170.0868215609453</v>
      </c>
      <c r="BW12" s="159">
        <f t="shared" si="123"/>
        <v>10.253445635528331</v>
      </c>
      <c r="BX12" s="159">
        <f t="shared" si="124"/>
        <v>2.6213234224812627</v>
      </c>
      <c r="BY12" s="159">
        <f t="shared" si="125"/>
        <v>-1.8143084422633873</v>
      </c>
      <c r="BZ12" s="163">
        <f t="shared" si="133"/>
        <v>0.27503697009530065</v>
      </c>
      <c r="CA12" s="164">
        <f t="shared" si="134"/>
        <v>-0.10462536970095304</v>
      </c>
      <c r="CB12" s="165">
        <f t="shared" si="135"/>
        <v>-2.182404413353356E-2</v>
      </c>
      <c r="CC12" s="5"/>
      <c r="CD12" s="7"/>
      <c r="CE12" s="8"/>
      <c r="CF12" s="8"/>
    </row>
    <row r="13" spans="1:84" s="9" customFormat="1" ht="15" customHeight="1" x14ac:dyDescent="0.2">
      <c r="A13" s="173" t="s">
        <v>35</v>
      </c>
      <c r="B13" s="66">
        <v>16396.656999999999</v>
      </c>
      <c r="C13" s="66">
        <v>12590.754999999999</v>
      </c>
      <c r="D13" s="67">
        <v>18252.331999999999</v>
      </c>
      <c r="E13" s="65">
        <v>16386.495999999999</v>
      </c>
      <c r="F13" s="66">
        <v>12436.251900000001</v>
      </c>
      <c r="G13" s="67">
        <v>17972.401999999998</v>
      </c>
      <c r="H13" s="86">
        <f t="shared" si="80"/>
        <v>1.0155755474421282</v>
      </c>
      <c r="I13" s="87">
        <f t="shared" si="2"/>
        <v>1.4955463685356829E-2</v>
      </c>
      <c r="J13" s="88">
        <f t="shared" si="97"/>
        <v>3.1519409373421681E-3</v>
      </c>
      <c r="K13" s="65">
        <v>10244.759</v>
      </c>
      <c r="L13" s="66">
        <v>8537.9328999999998</v>
      </c>
      <c r="M13" s="66">
        <v>12604.955</v>
      </c>
      <c r="N13" s="89">
        <f t="shared" si="98"/>
        <v>0.70135060410956762</v>
      </c>
      <c r="O13" s="90">
        <f t="shared" si="112"/>
        <v>7.6155382385533321E-2</v>
      </c>
      <c r="P13" s="91">
        <f t="shared" si="99"/>
        <v>1.481474357428858E-2</v>
      </c>
      <c r="Q13" s="65">
        <v>2152.4360000000001</v>
      </c>
      <c r="R13" s="66">
        <v>1470.691</v>
      </c>
      <c r="S13" s="67">
        <v>2117.395</v>
      </c>
      <c r="T13" s="92">
        <f t="shared" si="113"/>
        <v>0.11781369012333466</v>
      </c>
      <c r="U13" s="93">
        <f t="shared" si="114"/>
        <v>-1.3540566454764771E-2</v>
      </c>
      <c r="V13" s="94">
        <f t="shared" si="115"/>
        <v>-4.4468963817530238E-4</v>
      </c>
      <c r="W13" s="65">
        <v>2940.239</v>
      </c>
      <c r="X13" s="66">
        <v>1941.0840000000001</v>
      </c>
      <c r="Y13" s="67">
        <v>2570.1289999999999</v>
      </c>
      <c r="Z13" s="92">
        <f t="shared" si="100"/>
        <v>0.14300420166430733</v>
      </c>
      <c r="AA13" s="93">
        <f t="shared" si="116"/>
        <v>-3.6426409980793634E-2</v>
      </c>
      <c r="AB13" s="94">
        <f t="shared" si="101"/>
        <v>-1.3078516473622959E-2</v>
      </c>
      <c r="AC13" s="65">
        <v>5497.0533000000005</v>
      </c>
      <c r="AD13" s="66">
        <v>6033.2329</v>
      </c>
      <c r="AE13" s="66">
        <v>5924.8090000000002</v>
      </c>
      <c r="AF13" s="66">
        <f t="shared" si="117"/>
        <v>427.75569999999971</v>
      </c>
      <c r="AG13" s="67">
        <f t="shared" si="118"/>
        <v>-108.42389999999978</v>
      </c>
      <c r="AH13" s="65">
        <v>497.125</v>
      </c>
      <c r="AI13" s="66">
        <v>1005.591</v>
      </c>
      <c r="AJ13" s="66">
        <v>640.55999999999995</v>
      </c>
      <c r="AK13" s="66">
        <f t="shared" si="102"/>
        <v>143.43499999999995</v>
      </c>
      <c r="AL13" s="67">
        <f t="shared" si="103"/>
        <v>-365.03100000000006</v>
      </c>
      <c r="AM13" s="92">
        <f t="shared" si="126"/>
        <v>0.32460559012404555</v>
      </c>
      <c r="AN13" s="93">
        <f t="shared" si="119"/>
        <v>-1.0648925476299143E-2</v>
      </c>
      <c r="AO13" s="94">
        <f t="shared" si="120"/>
        <v>-0.15457400633383173</v>
      </c>
      <c r="AP13" s="92">
        <f t="shared" si="22"/>
        <v>3.5094693653391795E-2</v>
      </c>
      <c r="AQ13" s="93">
        <f t="shared" si="121"/>
        <v>4.7760134492501813E-3</v>
      </c>
      <c r="AR13" s="94">
        <f t="shared" si="46"/>
        <v>-4.4772716998312576E-2</v>
      </c>
      <c r="AS13" s="93">
        <f t="shared" si="104"/>
        <v>3.5641312719357159E-2</v>
      </c>
      <c r="AT13" s="93">
        <f t="shared" si="122"/>
        <v>5.30383239409421E-3</v>
      </c>
      <c r="AU13" s="93">
        <f t="shared" si="105"/>
        <v>-4.5218339214840149E-2</v>
      </c>
      <c r="AV13" s="65">
        <v>9835</v>
      </c>
      <c r="AW13" s="66">
        <v>6367</v>
      </c>
      <c r="AX13" s="67">
        <v>9340</v>
      </c>
      <c r="AY13" s="65">
        <v>110</v>
      </c>
      <c r="AZ13" s="66">
        <v>121</v>
      </c>
      <c r="BA13" s="67">
        <v>107</v>
      </c>
      <c r="BB13" s="65">
        <v>253</v>
      </c>
      <c r="BC13" s="157">
        <v>245</v>
      </c>
      <c r="BD13" s="158">
        <v>249</v>
      </c>
      <c r="BE13" s="159">
        <f t="shared" si="127"/>
        <v>9.6988577362409139</v>
      </c>
      <c r="BF13" s="159">
        <f t="shared" si="128"/>
        <v>-0.2354856981025204</v>
      </c>
      <c r="BG13" s="159">
        <f t="shared" si="129"/>
        <v>0.92888528445027951</v>
      </c>
      <c r="BH13" s="160">
        <f t="shared" si="130"/>
        <v>4.1677822400713964</v>
      </c>
      <c r="BI13" s="159">
        <f t="shared" si="131"/>
        <v>-0.15149751399096623</v>
      </c>
      <c r="BJ13" s="161">
        <f t="shared" si="132"/>
        <v>-0.16351027693540576</v>
      </c>
      <c r="BK13" s="157">
        <v>370</v>
      </c>
      <c r="BL13" s="157">
        <v>370</v>
      </c>
      <c r="BM13" s="157">
        <v>370</v>
      </c>
      <c r="BN13" s="162">
        <v>58097</v>
      </c>
      <c r="BO13" s="157">
        <v>36798</v>
      </c>
      <c r="BP13" s="158">
        <v>54463</v>
      </c>
      <c r="BQ13" s="157">
        <f t="shared" si="106"/>
        <v>329.99287589739822</v>
      </c>
      <c r="BR13" s="157">
        <f t="shared" si="107"/>
        <v>47.938793931031626</v>
      </c>
      <c r="BS13" s="157">
        <f t="shared" si="108"/>
        <v>-7.9671192110316156</v>
      </c>
      <c r="BT13" s="162">
        <f t="shared" si="109"/>
        <v>1924.2400428265526</v>
      </c>
      <c r="BU13" s="157">
        <f t="shared" si="110"/>
        <v>258.09911755964868</v>
      </c>
      <c r="BV13" s="158">
        <f t="shared" si="111"/>
        <v>-28.995688287001713</v>
      </c>
      <c r="BW13" s="159">
        <f t="shared" si="123"/>
        <v>5.8311563169164886</v>
      </c>
      <c r="BX13" s="159">
        <f t="shared" si="124"/>
        <v>-7.6011959646805849E-2</v>
      </c>
      <c r="BY13" s="159">
        <f t="shared" si="125"/>
        <v>5.1668331994233263E-2</v>
      </c>
      <c r="BZ13" s="163">
        <f t="shared" si="133"/>
        <v>0.54116653418124006</v>
      </c>
      <c r="CA13" s="164">
        <f t="shared" si="134"/>
        <v>-3.6108903020667715E-2</v>
      </c>
      <c r="CB13" s="165">
        <f t="shared" si="135"/>
        <v>-8.3033777196110936E-3</v>
      </c>
      <c r="CC13" s="5"/>
      <c r="CD13" s="7"/>
      <c r="CE13" s="8"/>
      <c r="CF13" s="8"/>
    </row>
    <row r="14" spans="1:84" s="9" customFormat="1" ht="15" customHeight="1" x14ac:dyDescent="0.2">
      <c r="A14" s="173" t="s">
        <v>36</v>
      </c>
      <c r="B14" s="66">
        <v>4360.1409999999996</v>
      </c>
      <c r="C14" s="66">
        <v>4232.7616000000007</v>
      </c>
      <c r="D14" s="67">
        <v>6115.1490999999996</v>
      </c>
      <c r="E14" s="65">
        <v>4637.9750000000004</v>
      </c>
      <c r="F14" s="66">
        <v>4522.9139999999998</v>
      </c>
      <c r="G14" s="67">
        <v>6554.268</v>
      </c>
      <c r="H14" s="86">
        <f t="shared" si="80"/>
        <v>0.93300260227381604</v>
      </c>
      <c r="I14" s="87">
        <f t="shared" si="2"/>
        <v>-7.0932369663694317E-3</v>
      </c>
      <c r="J14" s="88">
        <f t="shared" si="97"/>
        <v>-2.8457468214798665E-3</v>
      </c>
      <c r="K14" s="65">
        <v>2233.7440000000001</v>
      </c>
      <c r="L14" s="66">
        <v>2225.317</v>
      </c>
      <c r="M14" s="66">
        <v>3360.8560000000002</v>
      </c>
      <c r="N14" s="89">
        <f t="shared" si="98"/>
        <v>0.51277366137606828</v>
      </c>
      <c r="O14" s="90">
        <f t="shared" si="112"/>
        <v>3.1153126552141919E-2</v>
      </c>
      <c r="P14" s="91">
        <f t="shared" si="99"/>
        <v>2.0764085248819342E-2</v>
      </c>
      <c r="Q14" s="65">
        <v>634.62099999999998</v>
      </c>
      <c r="R14" s="66">
        <v>423.27499999999998</v>
      </c>
      <c r="S14" s="67">
        <v>594.13099999999997</v>
      </c>
      <c r="T14" s="92">
        <f t="shared" si="113"/>
        <v>9.0647956415575312E-2</v>
      </c>
      <c r="U14" s="93">
        <f t="shared" si="114"/>
        <v>-4.6183527152145507E-2</v>
      </c>
      <c r="V14" s="94">
        <f t="shared" si="115"/>
        <v>-2.9366220221310052E-3</v>
      </c>
      <c r="W14" s="65">
        <v>1416.7539999999999</v>
      </c>
      <c r="X14" s="66">
        <v>1482.068</v>
      </c>
      <c r="Y14" s="67">
        <v>2047.789</v>
      </c>
      <c r="Z14" s="92">
        <f t="shared" si="100"/>
        <v>0.31243595776065308</v>
      </c>
      <c r="AA14" s="93">
        <f t="shared" si="116"/>
        <v>6.967730786596571E-3</v>
      </c>
      <c r="AB14" s="94">
        <f t="shared" si="101"/>
        <v>-1.5243940641129494E-2</v>
      </c>
      <c r="AC14" s="65">
        <v>2273.1828799999998</v>
      </c>
      <c r="AD14" s="66">
        <v>3060.73</v>
      </c>
      <c r="AE14" s="66">
        <v>4835.4920000000002</v>
      </c>
      <c r="AF14" s="66">
        <f t="shared" si="117"/>
        <v>2562.3091200000003</v>
      </c>
      <c r="AG14" s="67">
        <f t="shared" si="118"/>
        <v>1774.7620000000002</v>
      </c>
      <c r="AH14" s="65">
        <v>234.21199999999999</v>
      </c>
      <c r="AI14" s="66">
        <v>112.569</v>
      </c>
      <c r="AJ14" s="66">
        <v>125.19799999999999</v>
      </c>
      <c r="AK14" s="66">
        <f t="shared" si="102"/>
        <v>-109.014</v>
      </c>
      <c r="AL14" s="67">
        <f t="shared" si="103"/>
        <v>12.628999999999991</v>
      </c>
      <c r="AM14" s="92">
        <f t="shared" si="126"/>
        <v>0.79073983658059954</v>
      </c>
      <c r="AN14" s="93">
        <f t="shared" si="119"/>
        <v>0.26938447674246591</v>
      </c>
      <c r="AO14" s="94">
        <f t="shared" si="120"/>
        <v>6.7635090969601852E-2</v>
      </c>
      <c r="AP14" s="92">
        <f t="shared" si="22"/>
        <v>2.047341740203849E-2</v>
      </c>
      <c r="AQ14" s="93">
        <f t="shared" si="121"/>
        <v>-3.3243194056168948E-2</v>
      </c>
      <c r="AR14" s="94">
        <f t="shared" si="46"/>
        <v>-6.1212767097206001E-3</v>
      </c>
      <c r="AS14" s="93">
        <f t="shared" si="104"/>
        <v>1.9101751713539939E-2</v>
      </c>
      <c r="AT14" s="93">
        <f t="shared" si="122"/>
        <v>-3.1397011216402537E-2</v>
      </c>
      <c r="AU14" s="93">
        <f t="shared" si="105"/>
        <v>-5.786848865644189E-3</v>
      </c>
      <c r="AV14" s="65">
        <v>1434</v>
      </c>
      <c r="AW14" s="66">
        <v>1269</v>
      </c>
      <c r="AX14" s="67">
        <v>2312</v>
      </c>
      <c r="AY14" s="65">
        <v>37</v>
      </c>
      <c r="AZ14" s="66">
        <v>45</v>
      </c>
      <c r="BA14" s="67">
        <v>45</v>
      </c>
      <c r="BB14" s="65">
        <v>44</v>
      </c>
      <c r="BC14" s="157">
        <v>45</v>
      </c>
      <c r="BD14" s="158">
        <v>54</v>
      </c>
      <c r="BE14" s="159">
        <f t="shared" si="127"/>
        <v>5.7086419753086419</v>
      </c>
      <c r="BF14" s="159">
        <f t="shared" si="128"/>
        <v>1.4023356690023352</v>
      </c>
      <c r="BG14" s="159">
        <f t="shared" si="129"/>
        <v>1.0086419753086417</v>
      </c>
      <c r="BH14" s="160">
        <f t="shared" si="130"/>
        <v>4.7572016460905351</v>
      </c>
      <c r="BI14" s="159">
        <f t="shared" si="131"/>
        <v>1.1359895248784135</v>
      </c>
      <c r="BJ14" s="161">
        <f t="shared" si="132"/>
        <v>5.7201646090534908E-2</v>
      </c>
      <c r="BK14" s="157">
        <v>74</v>
      </c>
      <c r="BL14" s="157">
        <v>74</v>
      </c>
      <c r="BM14" s="157">
        <v>74</v>
      </c>
      <c r="BN14" s="162">
        <v>7824</v>
      </c>
      <c r="BO14" s="157">
        <v>7116</v>
      </c>
      <c r="BP14" s="158">
        <v>10144</v>
      </c>
      <c r="BQ14" s="157">
        <f t="shared" si="106"/>
        <v>646.12263406940065</v>
      </c>
      <c r="BR14" s="157">
        <f t="shared" si="107"/>
        <v>53.334418322979332</v>
      </c>
      <c r="BS14" s="157">
        <f t="shared" si="108"/>
        <v>10.524826312233699</v>
      </c>
      <c r="BT14" s="162">
        <f t="shared" si="109"/>
        <v>2834.8910034602077</v>
      </c>
      <c r="BU14" s="157">
        <f t="shared" si="110"/>
        <v>-399.40118621901138</v>
      </c>
      <c r="BV14" s="158">
        <f t="shared" si="111"/>
        <v>-729.26502490858684</v>
      </c>
      <c r="BW14" s="159">
        <f t="shared" si="123"/>
        <v>4.3875432525951554</v>
      </c>
      <c r="BX14" s="159">
        <f t="shared" si="124"/>
        <v>-1.0685236930115387</v>
      </c>
      <c r="BY14" s="159">
        <f t="shared" si="125"/>
        <v>-1.2200217592251752</v>
      </c>
      <c r="BZ14" s="163">
        <f t="shared" si="133"/>
        <v>0.50397456279809227</v>
      </c>
      <c r="CA14" s="164">
        <f t="shared" si="134"/>
        <v>0.11526232114467416</v>
      </c>
      <c r="CB14" s="165">
        <f t="shared" si="135"/>
        <v>-2.7308101081256697E-2</v>
      </c>
      <c r="CC14" s="5"/>
      <c r="CD14" s="7"/>
      <c r="CE14" s="8"/>
      <c r="CF14" s="8"/>
    </row>
    <row r="15" spans="1:84" s="9" customFormat="1" ht="15" customHeight="1" x14ac:dyDescent="0.2">
      <c r="A15" s="173" t="s">
        <v>37</v>
      </c>
      <c r="B15" s="66">
        <v>65705.213000000003</v>
      </c>
      <c r="C15" s="66">
        <v>52246.687640000004</v>
      </c>
      <c r="D15" s="67">
        <v>79515.793929999985</v>
      </c>
      <c r="E15" s="65">
        <v>64312.762000000002</v>
      </c>
      <c r="F15" s="66">
        <v>52385.016580000003</v>
      </c>
      <c r="G15" s="67">
        <v>79550.168339999989</v>
      </c>
      <c r="H15" s="86">
        <f t="shared" si="80"/>
        <v>0.99956789016645342</v>
      </c>
      <c r="I15" s="87">
        <f t="shared" si="2"/>
        <v>-2.2083349131899133E-2</v>
      </c>
      <c r="J15" s="88">
        <f t="shared" si="97"/>
        <v>2.2085105008718964E-3</v>
      </c>
      <c r="K15" s="65">
        <v>19203.108</v>
      </c>
      <c r="L15" s="66">
        <v>16767.012630000001</v>
      </c>
      <c r="M15" s="66">
        <v>25271.344719999997</v>
      </c>
      <c r="N15" s="89">
        <f t="shared" si="98"/>
        <v>0.31767807972435019</v>
      </c>
      <c r="O15" s="90">
        <f t="shared" si="112"/>
        <v>1.9088695552045509E-2</v>
      </c>
      <c r="P15" s="91">
        <f t="shared" si="99"/>
        <v>-2.3945999204903479E-3</v>
      </c>
      <c r="Q15" s="65">
        <v>2946.0720000000001</v>
      </c>
      <c r="R15" s="66">
        <v>2049.0038799999998</v>
      </c>
      <c r="S15" s="67">
        <v>3676.4598900000005</v>
      </c>
      <c r="T15" s="92">
        <f t="shared" si="113"/>
        <v>4.6215614205700889E-2</v>
      </c>
      <c r="U15" s="93">
        <f t="shared" si="114"/>
        <v>4.0710111462885501E-4</v>
      </c>
      <c r="V15" s="94">
        <f t="shared" si="115"/>
        <v>7.101302256007129E-3</v>
      </c>
      <c r="W15" s="65">
        <v>38329.06</v>
      </c>
      <c r="X15" s="66">
        <v>30664.514010000003</v>
      </c>
      <c r="Y15" s="67">
        <v>46306.337960000004</v>
      </c>
      <c r="Z15" s="92">
        <f t="shared" si="100"/>
        <v>0.58210232519037819</v>
      </c>
      <c r="AA15" s="93">
        <f t="shared" si="116"/>
        <v>-1.3876743474096176E-2</v>
      </c>
      <c r="AB15" s="94">
        <f t="shared" si="101"/>
        <v>-3.2657058222790303E-3</v>
      </c>
      <c r="AC15" s="65">
        <v>23085.381869999997</v>
      </c>
      <c r="AD15" s="66">
        <v>23502.885839999995</v>
      </c>
      <c r="AE15" s="66">
        <v>23562.30546</v>
      </c>
      <c r="AF15" s="66">
        <f t="shared" si="117"/>
        <v>476.92359000000215</v>
      </c>
      <c r="AG15" s="67">
        <f t="shared" si="118"/>
        <v>59.419620000004215</v>
      </c>
      <c r="AH15" s="65">
        <v>0</v>
      </c>
      <c r="AI15" s="66">
        <v>0</v>
      </c>
      <c r="AJ15" s="66">
        <v>0</v>
      </c>
      <c r="AK15" s="66">
        <f t="shared" si="102"/>
        <v>0</v>
      </c>
      <c r="AL15" s="67">
        <f t="shared" si="103"/>
        <v>0</v>
      </c>
      <c r="AM15" s="92">
        <f t="shared" si="126"/>
        <v>0.29632233164574284</v>
      </c>
      <c r="AN15" s="93">
        <f t="shared" si="119"/>
        <v>-5.5025465826582465E-2</v>
      </c>
      <c r="AO15" s="94">
        <f t="shared" si="120"/>
        <v>-0.153522182937536</v>
      </c>
      <c r="AP15" s="92">
        <f t="shared" si="22"/>
        <v>0</v>
      </c>
      <c r="AQ15" s="93">
        <f t="shared" si="121"/>
        <v>0</v>
      </c>
      <c r="AR15" s="94">
        <f t="shared" si="46"/>
        <v>0</v>
      </c>
      <c r="AS15" s="93">
        <f t="shared" si="104"/>
        <v>0</v>
      </c>
      <c r="AT15" s="93">
        <f t="shared" si="122"/>
        <v>0</v>
      </c>
      <c r="AU15" s="93">
        <f t="shared" si="105"/>
        <v>0</v>
      </c>
      <c r="AV15" s="65">
        <v>19513</v>
      </c>
      <c r="AW15" s="66">
        <v>13680</v>
      </c>
      <c r="AX15" s="67">
        <v>21355</v>
      </c>
      <c r="AY15" s="65">
        <v>199.5</v>
      </c>
      <c r="AZ15" s="66">
        <v>212</v>
      </c>
      <c r="BA15" s="67">
        <v>215</v>
      </c>
      <c r="BB15" s="65">
        <v>232</v>
      </c>
      <c r="BC15" s="157">
        <v>224</v>
      </c>
      <c r="BD15" s="158">
        <v>224</v>
      </c>
      <c r="BE15" s="159">
        <f t="shared" si="127"/>
        <v>11.036175710594314</v>
      </c>
      <c r="BF15" s="159">
        <f t="shared" si="128"/>
        <v>0.16845084286944711</v>
      </c>
      <c r="BG15" s="159">
        <f t="shared" si="129"/>
        <v>0.28145872946223882</v>
      </c>
      <c r="BH15" s="160">
        <f t="shared" si="130"/>
        <v>10.592757936507937</v>
      </c>
      <c r="BI15" s="159">
        <f t="shared" si="131"/>
        <v>1.2474514230979761</v>
      </c>
      <c r="BJ15" s="161">
        <f t="shared" si="132"/>
        <v>0.41418650793650791</v>
      </c>
      <c r="BK15" s="157">
        <v>405</v>
      </c>
      <c r="BL15" s="157">
        <v>405</v>
      </c>
      <c r="BM15" s="157">
        <v>405</v>
      </c>
      <c r="BN15" s="162">
        <v>81113</v>
      </c>
      <c r="BO15" s="157">
        <v>60336</v>
      </c>
      <c r="BP15" s="158">
        <v>91862</v>
      </c>
      <c r="BQ15" s="157">
        <f t="shared" si="106"/>
        <v>865.97470488341196</v>
      </c>
      <c r="BR15" s="157">
        <f>BQ15-E15*1000/BN15</f>
        <v>73.096103426185664</v>
      </c>
      <c r="BS15" s="157">
        <f t="shared" si="108"/>
        <v>-2.2468639975215865</v>
      </c>
      <c r="BT15" s="162">
        <f t="shared" si="109"/>
        <v>3725.1308049637082</v>
      </c>
      <c r="BU15" s="157">
        <f t="shared" si="110"/>
        <v>429.23770805395588</v>
      </c>
      <c r="BV15" s="158">
        <f t="shared" si="111"/>
        <v>-104.18327252167228</v>
      </c>
      <c r="BW15" s="159">
        <f t="shared" si="123"/>
        <v>4.3016623741512525</v>
      </c>
      <c r="BX15" s="159">
        <f t="shared" si="124"/>
        <v>0.14479259502964137</v>
      </c>
      <c r="BY15" s="159">
        <f t="shared" si="125"/>
        <v>-0.10886394163822111</v>
      </c>
      <c r="BZ15" s="163">
        <f t="shared" si="133"/>
        <v>0.83389615105301385</v>
      </c>
      <c r="CA15" s="164">
        <f t="shared" si="134"/>
        <v>9.7576252723311607E-2</v>
      </c>
      <c r="CB15" s="165">
        <f t="shared" si="135"/>
        <v>1.0814505871921121E-2</v>
      </c>
      <c r="CC15" s="5"/>
      <c r="CD15" s="7"/>
      <c r="CE15" s="8"/>
      <c r="CF15" s="8"/>
    </row>
    <row r="16" spans="1:84" s="9" customFormat="1" ht="15" customHeight="1" x14ac:dyDescent="0.2">
      <c r="A16" s="173" t="s">
        <v>38</v>
      </c>
      <c r="B16" s="66">
        <v>7764.3159999999998</v>
      </c>
      <c r="C16" s="66">
        <v>6152.3186199999982</v>
      </c>
      <c r="D16" s="67">
        <v>8866.5271919999977</v>
      </c>
      <c r="E16" s="65">
        <v>7669.6030000000001</v>
      </c>
      <c r="F16" s="66">
        <v>6135.0879999999997</v>
      </c>
      <c r="G16" s="67">
        <v>9112.6380000000008</v>
      </c>
      <c r="H16" s="86">
        <f t="shared" si="80"/>
        <v>0.97299236423086233</v>
      </c>
      <c r="I16" s="87">
        <f t="shared" si="2"/>
        <v>-3.9356775613794581E-2</v>
      </c>
      <c r="J16" s="88">
        <f t="shared" si="97"/>
        <v>-2.9816172500802929E-2</v>
      </c>
      <c r="K16" s="65">
        <v>4954.5889999999999</v>
      </c>
      <c r="L16" s="66">
        <v>3908.88</v>
      </c>
      <c r="M16" s="66">
        <v>5829.3540000000003</v>
      </c>
      <c r="N16" s="89">
        <f t="shared" si="98"/>
        <v>0.63969994199264801</v>
      </c>
      <c r="O16" s="90">
        <f t="shared" si="112"/>
        <v>-6.3033778662807682E-3</v>
      </c>
      <c r="P16" s="91">
        <f t="shared" si="99"/>
        <v>2.5648267343175712E-3</v>
      </c>
      <c r="Q16" s="65">
        <v>953.45100000000002</v>
      </c>
      <c r="R16" s="66">
        <v>573.62900000000002</v>
      </c>
      <c r="S16" s="67">
        <v>971.51700000000005</v>
      </c>
      <c r="T16" s="92">
        <f t="shared" si="113"/>
        <v>0.10661204801507532</v>
      </c>
      <c r="U16" s="93">
        <f t="shared" si="114"/>
        <v>-1.7703513038084803E-2</v>
      </c>
      <c r="V16" s="94">
        <f t="shared" si="115"/>
        <v>1.311232967362691E-2</v>
      </c>
      <c r="W16" s="65">
        <v>1201.797</v>
      </c>
      <c r="X16" s="66">
        <v>1255.9259999999999</v>
      </c>
      <c r="Y16" s="67">
        <v>1717.8710000000001</v>
      </c>
      <c r="Z16" s="92">
        <f t="shared" si="100"/>
        <v>0.18851522468027371</v>
      </c>
      <c r="AA16" s="93">
        <f t="shared" si="116"/>
        <v>3.1819108857851081E-2</v>
      </c>
      <c r="AB16" s="94">
        <f t="shared" si="101"/>
        <v>-1.6196753371222866E-2</v>
      </c>
      <c r="AC16" s="65">
        <v>2014.3836200000001</v>
      </c>
      <c r="AD16" s="66">
        <v>8019.0624299999999</v>
      </c>
      <c r="AE16" s="66">
        <v>3587.4566900000004</v>
      </c>
      <c r="AF16" s="66">
        <f t="shared" si="117"/>
        <v>1573.0730700000004</v>
      </c>
      <c r="AG16" s="67">
        <f t="shared" si="118"/>
        <v>-4431.6057399999991</v>
      </c>
      <c r="AH16" s="65">
        <v>0</v>
      </c>
      <c r="AI16" s="66">
        <v>0</v>
      </c>
      <c r="AJ16" s="66">
        <v>0</v>
      </c>
      <c r="AK16" s="66">
        <f t="shared" si="102"/>
        <v>0</v>
      </c>
      <c r="AL16" s="67">
        <f t="shared" si="103"/>
        <v>0</v>
      </c>
      <c r="AM16" s="92">
        <f t="shared" si="126"/>
        <v>0.40460674312676281</v>
      </c>
      <c r="AN16" s="93">
        <f t="shared" si="119"/>
        <v>0.14516552254789916</v>
      </c>
      <c r="AO16" s="94">
        <f t="shared" si="120"/>
        <v>-0.8988144424944724</v>
      </c>
      <c r="AP16" s="92">
        <f t="shared" si="22"/>
        <v>0</v>
      </c>
      <c r="AQ16" s="93">
        <f t="shared" si="121"/>
        <v>0</v>
      </c>
      <c r="AR16" s="94">
        <f t="shared" si="46"/>
        <v>0</v>
      </c>
      <c r="AS16" s="93">
        <f t="shared" si="104"/>
        <v>0</v>
      </c>
      <c r="AT16" s="93">
        <f t="shared" si="122"/>
        <v>0</v>
      </c>
      <c r="AU16" s="93">
        <f t="shared" si="105"/>
        <v>0</v>
      </c>
      <c r="AV16" s="65">
        <v>4205</v>
      </c>
      <c r="AW16" s="66">
        <v>2868</v>
      </c>
      <c r="AX16" s="67">
        <v>4372</v>
      </c>
      <c r="AY16" s="65">
        <v>67</v>
      </c>
      <c r="AZ16" s="66">
        <v>70</v>
      </c>
      <c r="BA16" s="67">
        <v>72</v>
      </c>
      <c r="BB16" s="65">
        <v>97</v>
      </c>
      <c r="BC16" s="157">
        <v>104</v>
      </c>
      <c r="BD16" s="158">
        <v>101</v>
      </c>
      <c r="BE16" s="159">
        <f t="shared" si="127"/>
        <v>6.7469135802469138</v>
      </c>
      <c r="BF16" s="159">
        <f t="shared" si="128"/>
        <v>-0.22655242306983592</v>
      </c>
      <c r="BG16" s="159">
        <f t="shared" si="129"/>
        <v>-8.1657848324514504E-2</v>
      </c>
      <c r="BH16" s="160">
        <f t="shared" si="130"/>
        <v>4.80968096809681</v>
      </c>
      <c r="BI16" s="159">
        <f t="shared" si="131"/>
        <v>-7.0429723384703991E-3</v>
      </c>
      <c r="BJ16" s="161">
        <f t="shared" si="132"/>
        <v>0.21352712194296419</v>
      </c>
      <c r="BK16" s="157">
        <v>106</v>
      </c>
      <c r="BL16" s="157">
        <v>106.5</v>
      </c>
      <c r="BM16" s="157">
        <v>107.3</v>
      </c>
      <c r="BN16" s="162">
        <v>18223</v>
      </c>
      <c r="BO16" s="157">
        <v>12227</v>
      </c>
      <c r="BP16" s="158">
        <v>18663</v>
      </c>
      <c r="BQ16" s="157">
        <f t="shared" si="106"/>
        <v>488.27294647162836</v>
      </c>
      <c r="BR16" s="157">
        <f t="shared" si="107"/>
        <v>67.398063082504734</v>
      </c>
      <c r="BS16" s="157">
        <f t="shared" si="108"/>
        <v>-13.492654248090275</v>
      </c>
      <c r="BT16" s="162">
        <f t="shared" si="109"/>
        <v>2084.317932296432</v>
      </c>
      <c r="BU16" s="157">
        <f t="shared" si="110"/>
        <v>260.39331874114077</v>
      </c>
      <c r="BV16" s="158">
        <f t="shared" si="111"/>
        <v>-54.834090018770439</v>
      </c>
      <c r="BW16" s="159">
        <f t="shared" si="123"/>
        <v>4.2687557182067701</v>
      </c>
      <c r="BX16" s="159">
        <f t="shared" si="124"/>
        <v>-6.4894697964454906E-2</v>
      </c>
      <c r="BY16" s="159">
        <f t="shared" si="125"/>
        <v>5.5060668818054381E-3</v>
      </c>
      <c r="BZ16" s="163">
        <f t="shared" si="133"/>
        <v>0.63945918535168023</v>
      </c>
      <c r="CA16" s="164">
        <f t="shared" si="134"/>
        <v>7.418397338361693E-3</v>
      </c>
      <c r="CB16" s="165">
        <f t="shared" si="135"/>
        <v>5.1635403953863568E-3</v>
      </c>
      <c r="CC16" s="5"/>
      <c r="CD16" s="7"/>
      <c r="CE16" s="8"/>
      <c r="CF16" s="8"/>
    </row>
    <row r="17" spans="1:84" s="9" customFormat="1" ht="15" customHeight="1" x14ac:dyDescent="0.2">
      <c r="A17" s="173" t="s">
        <v>39</v>
      </c>
      <c r="B17" s="66">
        <v>3273.038</v>
      </c>
      <c r="C17" s="66">
        <v>3092.1779999999999</v>
      </c>
      <c r="D17" s="67">
        <v>4413.7560000000003</v>
      </c>
      <c r="E17" s="65">
        <v>3372.9520000000002</v>
      </c>
      <c r="F17" s="66">
        <v>3086.2530000000002</v>
      </c>
      <c r="G17" s="67">
        <v>4362.4049999999997</v>
      </c>
      <c r="H17" s="86">
        <f t="shared" si="80"/>
        <v>1.0117712592022063</v>
      </c>
      <c r="I17" s="87">
        <f t="shared" si="2"/>
        <v>4.1393382493614017E-2</v>
      </c>
      <c r="J17" s="88">
        <f t="shared" si="97"/>
        <v>9.8514554790509745E-3</v>
      </c>
      <c r="K17" s="65">
        <v>2325.0729999999999</v>
      </c>
      <c r="L17" s="66">
        <v>2310.9070000000002</v>
      </c>
      <c r="M17" s="66">
        <v>3265.3409999999999</v>
      </c>
      <c r="N17" s="89">
        <f t="shared" si="98"/>
        <v>0.74851853507411625</v>
      </c>
      <c r="O17" s="90">
        <f t="shared" si="112"/>
        <v>5.9189721619314684E-2</v>
      </c>
      <c r="P17" s="91">
        <f t="shared" si="99"/>
        <v>-2.5578770499490311E-4</v>
      </c>
      <c r="Q17" s="65">
        <v>397.68099999999998</v>
      </c>
      <c r="R17" s="66">
        <v>262.38299999999998</v>
      </c>
      <c r="S17" s="67">
        <v>358.11099999999999</v>
      </c>
      <c r="T17" s="92">
        <f t="shared" si="113"/>
        <v>8.2090269014454181E-2</v>
      </c>
      <c r="U17" s="93">
        <f t="shared" si="114"/>
        <v>-3.5812683651341229E-2</v>
      </c>
      <c r="V17" s="94">
        <f t="shared" si="115"/>
        <v>-2.9264162670182003E-3</v>
      </c>
      <c r="W17" s="65">
        <v>380.16</v>
      </c>
      <c r="X17" s="66">
        <v>332.94400000000002</v>
      </c>
      <c r="Y17" s="67">
        <v>484.154</v>
      </c>
      <c r="Z17" s="92">
        <f t="shared" si="100"/>
        <v>0.11098327642664998</v>
      </c>
      <c r="AA17" s="93">
        <f t="shared" si="116"/>
        <v>-1.7251166960508407E-3</v>
      </c>
      <c r="AB17" s="94">
        <f t="shared" si="101"/>
        <v>3.1035919030545506E-3</v>
      </c>
      <c r="AC17" s="65">
        <v>993.58600000000001</v>
      </c>
      <c r="AD17" s="66">
        <v>1370.07</v>
      </c>
      <c r="AE17" s="66">
        <v>1227.7429999999999</v>
      </c>
      <c r="AF17" s="66">
        <f t="shared" si="117"/>
        <v>234.15699999999993</v>
      </c>
      <c r="AG17" s="67">
        <f t="shared" si="118"/>
        <v>-142.327</v>
      </c>
      <c r="AH17" s="65">
        <v>0</v>
      </c>
      <c r="AI17" s="66">
        <v>0</v>
      </c>
      <c r="AJ17" s="66">
        <v>0</v>
      </c>
      <c r="AK17" s="66">
        <f t="shared" si="102"/>
        <v>0</v>
      </c>
      <c r="AL17" s="67">
        <f t="shared" si="103"/>
        <v>0</v>
      </c>
      <c r="AM17" s="92">
        <f t="shared" si="126"/>
        <v>0.27816286174405652</v>
      </c>
      <c r="AN17" s="93">
        <f t="shared" si="119"/>
        <v>-2.5404038487471525E-2</v>
      </c>
      <c r="AO17" s="94">
        <f t="shared" si="120"/>
        <v>-0.16491318368411739</v>
      </c>
      <c r="AP17" s="92">
        <f t="shared" si="22"/>
        <v>0</v>
      </c>
      <c r="AQ17" s="93">
        <f t="shared" si="121"/>
        <v>0</v>
      </c>
      <c r="AR17" s="94">
        <f t="shared" si="46"/>
        <v>0</v>
      </c>
      <c r="AS17" s="93">
        <f t="shared" si="104"/>
        <v>0</v>
      </c>
      <c r="AT17" s="93">
        <f t="shared" si="122"/>
        <v>0</v>
      </c>
      <c r="AU17" s="93">
        <f t="shared" si="105"/>
        <v>0</v>
      </c>
      <c r="AV17" s="65">
        <v>3229</v>
      </c>
      <c r="AW17" s="66">
        <v>2198</v>
      </c>
      <c r="AX17" s="67">
        <v>3483</v>
      </c>
      <c r="AY17" s="65">
        <v>48.25</v>
      </c>
      <c r="AZ17" s="66">
        <v>48.25</v>
      </c>
      <c r="BA17" s="67">
        <v>46.25</v>
      </c>
      <c r="BB17" s="65">
        <v>51.25</v>
      </c>
      <c r="BC17" s="157">
        <v>44</v>
      </c>
      <c r="BD17" s="158">
        <v>50</v>
      </c>
      <c r="BE17" s="159">
        <f t="shared" si="127"/>
        <v>8.3675675675675691</v>
      </c>
      <c r="BF17" s="159">
        <f t="shared" si="128"/>
        <v>0.93175870170689024</v>
      </c>
      <c r="BG17" s="159">
        <f t="shared" si="129"/>
        <v>0.7751668767212827</v>
      </c>
      <c r="BH17" s="160">
        <f t="shared" si="130"/>
        <v>7.7399999999999993</v>
      </c>
      <c r="BI17" s="159">
        <f t="shared" si="131"/>
        <v>0.73945799457994443</v>
      </c>
      <c r="BJ17" s="161">
        <f t="shared" si="132"/>
        <v>-0.58575757575757681</v>
      </c>
      <c r="BK17" s="157">
        <v>96</v>
      </c>
      <c r="BL17" s="157">
        <v>96</v>
      </c>
      <c r="BM17" s="157">
        <v>96</v>
      </c>
      <c r="BN17" s="162">
        <v>14169</v>
      </c>
      <c r="BO17" s="157">
        <v>10251</v>
      </c>
      <c r="BP17" s="158">
        <v>15981</v>
      </c>
      <c r="BQ17" s="157">
        <f t="shared" si="106"/>
        <v>272.97446968274824</v>
      </c>
      <c r="BR17" s="157">
        <f t="shared" si="107"/>
        <v>34.922948756783114</v>
      </c>
      <c r="BS17" s="157">
        <f t="shared" si="108"/>
        <v>-28.094011441044586</v>
      </c>
      <c r="BT17" s="162">
        <f t="shared" si="109"/>
        <v>1252.4849267872523</v>
      </c>
      <c r="BU17" s="157">
        <f t="shared" si="110"/>
        <v>207.90394196222906</v>
      </c>
      <c r="BV17" s="158">
        <f t="shared" si="111"/>
        <v>-151.63381752575947</v>
      </c>
      <c r="BW17" s="159">
        <f t="shared" si="123"/>
        <v>4.5882859603789834</v>
      </c>
      <c r="BX17" s="159">
        <f t="shared" si="124"/>
        <v>0.20024012575526129</v>
      </c>
      <c r="BY17" s="159">
        <f t="shared" si="125"/>
        <v>-7.549929894767704E-2</v>
      </c>
      <c r="BZ17" s="163">
        <f t="shared" si="133"/>
        <v>0.61201746323529416</v>
      </c>
      <c r="CA17" s="164">
        <f t="shared" si="134"/>
        <v>6.9393382352941235E-2</v>
      </c>
      <c r="CB17" s="165">
        <f t="shared" si="135"/>
        <v>2.2065805776730674E-2</v>
      </c>
      <c r="CC17" s="5"/>
      <c r="CD17" s="7"/>
      <c r="CE17" s="8"/>
      <c r="CF17" s="8"/>
    </row>
    <row r="18" spans="1:84" s="9" customFormat="1" ht="15" customHeight="1" x14ac:dyDescent="0.2">
      <c r="A18" s="173" t="s">
        <v>40</v>
      </c>
      <c r="B18" s="66">
        <v>14993.664000000001</v>
      </c>
      <c r="C18" s="66">
        <v>12191.826999999999</v>
      </c>
      <c r="D18" s="67">
        <v>18684.817999999999</v>
      </c>
      <c r="E18" s="65">
        <v>15010.987999999999</v>
      </c>
      <c r="F18" s="66">
        <v>12046.214</v>
      </c>
      <c r="G18" s="67">
        <v>18194.539000000001</v>
      </c>
      <c r="H18" s="86">
        <f t="shared" si="80"/>
        <v>1.0269464920215894</v>
      </c>
      <c r="I18" s="87">
        <f t="shared" si="2"/>
        <v>2.8100579947047621E-2</v>
      </c>
      <c r="J18" s="88">
        <f t="shared" si="97"/>
        <v>1.4858627734934737E-2</v>
      </c>
      <c r="K18" s="65">
        <v>2522.8389999999999</v>
      </c>
      <c r="L18" s="66">
        <v>2455.4009999999998</v>
      </c>
      <c r="M18" s="66">
        <v>3580.3670000000002</v>
      </c>
      <c r="N18" s="89">
        <f t="shared" si="98"/>
        <v>0.19678250710281806</v>
      </c>
      <c r="O18" s="90">
        <f t="shared" si="112"/>
        <v>2.8716354495141594E-2</v>
      </c>
      <c r="P18" s="91">
        <f t="shared" si="99"/>
        <v>-7.049252817767776E-3</v>
      </c>
      <c r="Q18" s="65">
        <v>769.673</v>
      </c>
      <c r="R18" s="66">
        <v>686.68100000000004</v>
      </c>
      <c r="S18" s="67">
        <v>936.03700000000003</v>
      </c>
      <c r="T18" s="92">
        <f t="shared" si="113"/>
        <v>5.1446041034620332E-2</v>
      </c>
      <c r="U18" s="93">
        <f t="shared" si="114"/>
        <v>1.7206759596326282E-4</v>
      </c>
      <c r="V18" s="94">
        <f t="shared" si="115"/>
        <v>-5.55784416947782E-3</v>
      </c>
      <c r="W18" s="65">
        <v>11551.620999999999</v>
      </c>
      <c r="X18" s="66">
        <v>8589.1890000000003</v>
      </c>
      <c r="Y18" s="67">
        <v>13217.593999999999</v>
      </c>
      <c r="Z18" s="92">
        <f t="shared" si="100"/>
        <v>0.72645940630867312</v>
      </c>
      <c r="AA18" s="93">
        <f t="shared" si="116"/>
        <v>-4.3084943470302117E-2</v>
      </c>
      <c r="AB18" s="94">
        <f t="shared" si="101"/>
        <v>1.3439614364083696E-2</v>
      </c>
      <c r="AC18" s="65">
        <v>5832.8760000000002</v>
      </c>
      <c r="AD18" s="66">
        <v>8313.1229999999996</v>
      </c>
      <c r="AE18" s="66">
        <v>8628.3250000000007</v>
      </c>
      <c r="AF18" s="66">
        <f t="shared" si="117"/>
        <v>2795.4490000000005</v>
      </c>
      <c r="AG18" s="67">
        <f t="shared" si="118"/>
        <v>315.20200000000114</v>
      </c>
      <c r="AH18" s="65">
        <v>0</v>
      </c>
      <c r="AI18" s="66">
        <v>0</v>
      </c>
      <c r="AJ18" s="66">
        <v>0</v>
      </c>
      <c r="AK18" s="66">
        <f t="shared" si="102"/>
        <v>0</v>
      </c>
      <c r="AL18" s="67">
        <f t="shared" si="103"/>
        <v>0</v>
      </c>
      <c r="AM18" s="92">
        <f t="shared" si="126"/>
        <v>0.46178266226623138</v>
      </c>
      <c r="AN18" s="93">
        <f t="shared" si="119"/>
        <v>7.2759939067952417E-2</v>
      </c>
      <c r="AO18" s="94">
        <f t="shared" si="120"/>
        <v>-0.22007765284486719</v>
      </c>
      <c r="AP18" s="92">
        <f t="shared" si="22"/>
        <v>0</v>
      </c>
      <c r="AQ18" s="93">
        <f t="shared" si="121"/>
        <v>0</v>
      </c>
      <c r="AR18" s="94">
        <f t="shared" si="46"/>
        <v>0</v>
      </c>
      <c r="AS18" s="93">
        <f t="shared" si="104"/>
        <v>0</v>
      </c>
      <c r="AT18" s="93">
        <f t="shared" si="122"/>
        <v>0</v>
      </c>
      <c r="AU18" s="93">
        <f t="shared" si="105"/>
        <v>0</v>
      </c>
      <c r="AV18" s="65">
        <v>2351</v>
      </c>
      <c r="AW18" s="66">
        <v>1422</v>
      </c>
      <c r="AX18" s="67">
        <v>2591</v>
      </c>
      <c r="AY18" s="65">
        <v>32</v>
      </c>
      <c r="AZ18" s="66">
        <v>44</v>
      </c>
      <c r="BA18" s="67">
        <v>36</v>
      </c>
      <c r="BB18" s="65">
        <v>47</v>
      </c>
      <c r="BC18" s="157">
        <v>54</v>
      </c>
      <c r="BD18" s="158">
        <v>62</v>
      </c>
      <c r="BE18" s="159">
        <f t="shared" si="127"/>
        <v>7.9969135802469147</v>
      </c>
      <c r="BF18" s="159">
        <f t="shared" si="128"/>
        <v>-0.16628086419752997</v>
      </c>
      <c r="BG18" s="159">
        <f t="shared" si="129"/>
        <v>2.610549943883278</v>
      </c>
      <c r="BH18" s="160">
        <f t="shared" si="130"/>
        <v>4.6433691756272397</v>
      </c>
      <c r="BI18" s="159">
        <f t="shared" si="131"/>
        <v>-0.91455044612216962</v>
      </c>
      <c r="BJ18" s="161">
        <f t="shared" si="132"/>
        <v>0.25448028673835132</v>
      </c>
      <c r="BK18" s="157">
        <v>120</v>
      </c>
      <c r="BL18" s="157">
        <v>134</v>
      </c>
      <c r="BM18" s="157">
        <v>129</v>
      </c>
      <c r="BN18" s="162">
        <v>12798</v>
      </c>
      <c r="BO18" s="157">
        <v>10933</v>
      </c>
      <c r="BP18" s="158">
        <v>16774</v>
      </c>
      <c r="BQ18" s="157">
        <f t="shared" si="106"/>
        <v>1084.6869560033385</v>
      </c>
      <c r="BR18" s="157">
        <f t="shared" si="107"/>
        <v>-88.229749731932543</v>
      </c>
      <c r="BS18" s="157">
        <f t="shared" si="108"/>
        <v>-17.134501967941105</v>
      </c>
      <c r="BT18" s="162">
        <f t="shared" si="109"/>
        <v>7022.2072558857581</v>
      </c>
      <c r="BU18" s="157">
        <f>BT18-E18*1000/AV18</f>
        <v>637.26978247018997</v>
      </c>
      <c r="BV18" s="158">
        <f t="shared" si="111"/>
        <v>-1449.1106062802046</v>
      </c>
      <c r="BW18" s="159">
        <f t="shared" si="123"/>
        <v>6.4739482825164032</v>
      </c>
      <c r="BX18" s="159">
        <f t="shared" si="124"/>
        <v>1.0303072786882446</v>
      </c>
      <c r="BY18" s="159">
        <f t="shared" si="125"/>
        <v>-1.2145186654442153</v>
      </c>
      <c r="BZ18" s="163">
        <f t="shared" si="133"/>
        <v>0.4780551755585955</v>
      </c>
      <c r="CA18" s="164">
        <f t="shared" si="134"/>
        <v>8.595958732330139E-2</v>
      </c>
      <c r="CB18" s="165">
        <f t="shared" si="135"/>
        <v>2.7284168714363677E-2</v>
      </c>
      <c r="CC18" s="5"/>
      <c r="CD18" s="7"/>
      <c r="CE18" s="8"/>
      <c r="CF18" s="8"/>
    </row>
    <row r="19" spans="1:84" s="9" customFormat="1" ht="15" customHeight="1" x14ac:dyDescent="0.2">
      <c r="A19" s="173" t="s">
        <v>41</v>
      </c>
      <c r="B19" s="66">
        <v>121543.46400000001</v>
      </c>
      <c r="C19" s="66">
        <v>100440.9447900001</v>
      </c>
      <c r="D19" s="67">
        <v>151488.27361000021</v>
      </c>
      <c r="E19" s="65">
        <v>118333.359</v>
      </c>
      <c r="F19" s="66">
        <v>93972.787299999996</v>
      </c>
      <c r="G19" s="67">
        <v>143092.72168000002</v>
      </c>
      <c r="H19" s="86">
        <f t="shared" si="80"/>
        <v>1.0586721101634733</v>
      </c>
      <c r="I19" s="87">
        <f>H19-IF(E19=0,"0",(B19/E19))</f>
        <v>3.1544468160173089E-2</v>
      </c>
      <c r="J19" s="88">
        <f t="shared" si="97"/>
        <v>-1.0158001998157751E-2</v>
      </c>
      <c r="K19" s="65">
        <v>49466.741999999998</v>
      </c>
      <c r="L19" s="66">
        <v>44104.69956999999</v>
      </c>
      <c r="M19" s="66">
        <v>67316.933279999997</v>
      </c>
      <c r="N19" s="89">
        <f t="shared" si="98"/>
        <v>0.47044274851757778</v>
      </c>
      <c r="O19" s="90">
        <f t="shared" si="112"/>
        <v>5.2414033554792017E-2</v>
      </c>
      <c r="P19" s="91">
        <f t="shared" si="99"/>
        <v>1.1079459943797443E-3</v>
      </c>
      <c r="Q19" s="65">
        <v>10389.858</v>
      </c>
      <c r="R19" s="66">
        <v>7910.4999400000006</v>
      </c>
      <c r="S19" s="67">
        <v>11712.435020000001</v>
      </c>
      <c r="T19" s="92">
        <f t="shared" si="113"/>
        <v>8.1852066845109428E-2</v>
      </c>
      <c r="U19" s="93">
        <f t="shared" si="114"/>
        <v>-5.9495310120087908E-3</v>
      </c>
      <c r="V19" s="94">
        <f t="shared" si="115"/>
        <v>-2.3265572787703193E-3</v>
      </c>
      <c r="W19" s="65">
        <v>47660.546999999999</v>
      </c>
      <c r="X19" s="66">
        <v>34913.835150000006</v>
      </c>
      <c r="Y19" s="67">
        <v>53584.285850000007</v>
      </c>
      <c r="Z19" s="92">
        <f t="shared" si="100"/>
        <v>0.37447247645363257</v>
      </c>
      <c r="AA19" s="93">
        <f t="shared" si="116"/>
        <v>-2.8292622101543208E-2</v>
      </c>
      <c r="AB19" s="94">
        <f t="shared" si="101"/>
        <v>2.9411411263041698E-3</v>
      </c>
      <c r="AC19" s="65">
        <v>40749.159240000001</v>
      </c>
      <c r="AD19" s="66">
        <v>48620.456219999985</v>
      </c>
      <c r="AE19" s="66">
        <v>47874.697009999989</v>
      </c>
      <c r="AF19" s="66">
        <f t="shared" si="117"/>
        <v>7125.5377699999881</v>
      </c>
      <c r="AG19" s="67">
        <f t="shared" si="118"/>
        <v>-745.75920999999653</v>
      </c>
      <c r="AH19" s="65">
        <v>4955.9049599999989</v>
      </c>
      <c r="AI19" s="66">
        <v>3291.2768699999997</v>
      </c>
      <c r="AJ19" s="66">
        <v>2317.8659699999998</v>
      </c>
      <c r="AK19" s="66">
        <f t="shared" si="102"/>
        <v>-2638.0389899999991</v>
      </c>
      <c r="AL19" s="67">
        <f t="shared" si="103"/>
        <v>-973.41089999999986</v>
      </c>
      <c r="AM19" s="92">
        <f t="shared" si="126"/>
        <v>0.31602906198040953</v>
      </c>
      <c r="AN19" s="93">
        <f t="shared" si="119"/>
        <v>-1.9235031200281749E-2</v>
      </c>
      <c r="AO19" s="94">
        <f t="shared" si="120"/>
        <v>-0.16804101842011493</v>
      </c>
      <c r="AP19" s="92">
        <f t="shared" si="22"/>
        <v>1.5300629644557454E-2</v>
      </c>
      <c r="AQ19" s="93">
        <f t="shared" si="121"/>
        <v>-2.5474125302364238E-2</v>
      </c>
      <c r="AR19" s="94">
        <f t="shared" si="46"/>
        <v>-1.7467649037819888E-2</v>
      </c>
      <c r="AS19" s="93">
        <f t="shared" si="104"/>
        <v>1.6198349872633435E-2</v>
      </c>
      <c r="AT19" s="93">
        <f t="shared" si="122"/>
        <v>-2.5682528029260649E-2</v>
      </c>
      <c r="AU19" s="93">
        <f t="shared" si="105"/>
        <v>-1.8825373106795527E-2</v>
      </c>
      <c r="AV19" s="65">
        <v>61067</v>
      </c>
      <c r="AW19" s="66">
        <v>44305</v>
      </c>
      <c r="AX19" s="67">
        <v>67193</v>
      </c>
      <c r="AY19" s="65">
        <v>632</v>
      </c>
      <c r="AZ19" s="66">
        <v>676</v>
      </c>
      <c r="BA19" s="67">
        <v>651</v>
      </c>
      <c r="BB19" s="65">
        <v>886</v>
      </c>
      <c r="BC19" s="157">
        <v>855</v>
      </c>
      <c r="BD19" s="158">
        <v>858</v>
      </c>
      <c r="BE19" s="159">
        <f t="shared" si="127"/>
        <v>11.468339307048986</v>
      </c>
      <c r="BF19" s="159">
        <f t="shared" si="128"/>
        <v>0.73222819593787491</v>
      </c>
      <c r="BG19" s="159">
        <f t="shared" si="129"/>
        <v>0.54501583564859146</v>
      </c>
      <c r="BH19" s="160">
        <f t="shared" si="130"/>
        <v>8.7015022015022012</v>
      </c>
      <c r="BI19" s="159">
        <f t="shared" si="131"/>
        <v>1.0432378423349071</v>
      </c>
      <c r="BJ19" s="161">
        <f t="shared" si="132"/>
        <v>6.5049959786801281E-2</v>
      </c>
      <c r="BK19" s="157">
        <v>1517</v>
      </c>
      <c r="BL19" s="157">
        <v>1546</v>
      </c>
      <c r="BM19" s="157">
        <v>1546</v>
      </c>
      <c r="BN19" s="162">
        <v>267767</v>
      </c>
      <c r="BO19" s="157">
        <v>194996</v>
      </c>
      <c r="BP19" s="158">
        <v>297478</v>
      </c>
      <c r="BQ19" s="157">
        <f t="shared" si="106"/>
        <v>481.01950961079478</v>
      </c>
      <c r="BR19" s="157">
        <f t="shared" si="107"/>
        <v>39.092912980141989</v>
      </c>
      <c r="BS19" s="157">
        <f t="shared" si="108"/>
        <v>-0.9021057043911469</v>
      </c>
      <c r="BT19" s="162">
        <f t="shared" si="109"/>
        <v>2129.577808402661</v>
      </c>
      <c r="BU19" s="157">
        <f t="shared" si="110"/>
        <v>191.8150396404817</v>
      </c>
      <c r="BV19" s="158">
        <f t="shared" si="111"/>
        <v>8.5353233558266766</v>
      </c>
      <c r="BW19" s="159">
        <f t="shared" si="123"/>
        <v>4.4272171208310391</v>
      </c>
      <c r="BX19" s="159">
        <f t="shared" si="124"/>
        <v>4.2410269340053652E-2</v>
      </c>
      <c r="BY19" s="159">
        <f t="shared" si="125"/>
        <v>2.599829677054899E-2</v>
      </c>
      <c r="BZ19" s="163">
        <f t="shared" si="133"/>
        <v>0.70741857545087894</v>
      </c>
      <c r="CA19" s="164">
        <f t="shared" si="134"/>
        <v>5.8481528647978509E-2</v>
      </c>
      <c r="CB19" s="165">
        <f t="shared" si="135"/>
        <v>1.0571248897949581E-2</v>
      </c>
      <c r="CC19" s="5"/>
      <c r="CD19" s="7"/>
      <c r="CE19" s="8"/>
      <c r="CF19" s="8"/>
    </row>
    <row r="20" spans="1:84" s="9" customFormat="1" ht="15" customHeight="1" x14ac:dyDescent="0.2">
      <c r="A20" s="173" t="s">
        <v>42</v>
      </c>
      <c r="B20" s="66">
        <v>62086.148999999998</v>
      </c>
      <c r="C20" s="66">
        <v>48162.161909999995</v>
      </c>
      <c r="D20" s="67">
        <v>73274.689649999986</v>
      </c>
      <c r="E20" s="65">
        <v>65481.216999999997</v>
      </c>
      <c r="F20" s="66">
        <v>52909.499540000004</v>
      </c>
      <c r="G20" s="67">
        <v>78934.843069999988</v>
      </c>
      <c r="H20" s="86">
        <f t="shared" si="80"/>
        <v>0.92829334676727571</v>
      </c>
      <c r="I20" s="87">
        <f t="shared" si="2"/>
        <v>-1.9858685898824557E-2</v>
      </c>
      <c r="J20" s="88">
        <f t="shared" si="97"/>
        <v>1.8018966387075452E-2</v>
      </c>
      <c r="K20" s="65">
        <v>24888.904999999999</v>
      </c>
      <c r="L20" s="66">
        <v>23346.195580000003</v>
      </c>
      <c r="M20" s="66">
        <v>34318.870379999993</v>
      </c>
      <c r="N20" s="89">
        <f t="shared" si="98"/>
        <v>0.43477467041475931</v>
      </c>
      <c r="O20" s="90">
        <f t="shared" si="112"/>
        <v>5.4682391433444721E-2</v>
      </c>
      <c r="P20" s="91">
        <f t="shared" si="99"/>
        <v>-6.4730409220317697E-3</v>
      </c>
      <c r="Q20" s="65">
        <v>5031.3389999999999</v>
      </c>
      <c r="R20" s="66">
        <v>3991.1811299999999</v>
      </c>
      <c r="S20" s="67">
        <v>5759.2701799999995</v>
      </c>
      <c r="T20" s="92">
        <f t="shared" si="113"/>
        <v>7.2962331411650969E-2</v>
      </c>
      <c r="U20" s="93">
        <f t="shared" si="114"/>
        <v>-3.8740383216727126E-3</v>
      </c>
      <c r="V20" s="94">
        <f t="shared" si="115"/>
        <v>-2.4717808876467268E-3</v>
      </c>
      <c r="W20" s="65">
        <v>32990.762000000002</v>
      </c>
      <c r="X20" s="66">
        <v>23670.56682</v>
      </c>
      <c r="Y20" s="67">
        <v>36058.633799999996</v>
      </c>
      <c r="Z20" s="92">
        <f t="shared" si="100"/>
        <v>0.45681517055811388</v>
      </c>
      <c r="AA20" s="93">
        <f t="shared" si="116"/>
        <v>-4.7005062349286197E-2</v>
      </c>
      <c r="AB20" s="94">
        <f t="shared" si="101"/>
        <v>9.4367786664109055E-3</v>
      </c>
      <c r="AC20" s="65">
        <v>15992.098380000001</v>
      </c>
      <c r="AD20" s="66">
        <v>14886.094339999998</v>
      </c>
      <c r="AE20" s="66">
        <v>15654.599369999996</v>
      </c>
      <c r="AF20" s="66">
        <f t="shared" si="117"/>
        <v>-337.499010000005</v>
      </c>
      <c r="AG20" s="67">
        <f t="shared" si="118"/>
        <v>768.50502999999844</v>
      </c>
      <c r="AH20" s="65">
        <v>0</v>
      </c>
      <c r="AI20" s="66">
        <v>0</v>
      </c>
      <c r="AJ20" s="66">
        <v>0</v>
      </c>
      <c r="AK20" s="66">
        <f t="shared" si="102"/>
        <v>0</v>
      </c>
      <c r="AL20" s="67">
        <f t="shared" si="103"/>
        <v>0</v>
      </c>
      <c r="AM20" s="92">
        <f t="shared" si="126"/>
        <v>0.21364265675876526</v>
      </c>
      <c r="AN20" s="93">
        <f t="shared" si="119"/>
        <v>-4.3936507637467481E-2</v>
      </c>
      <c r="AO20" s="94">
        <f t="shared" si="120"/>
        <v>-9.5440111739406586E-2</v>
      </c>
      <c r="AP20" s="92">
        <f t="shared" si="22"/>
        <v>0</v>
      </c>
      <c r="AQ20" s="93">
        <f t="shared" si="121"/>
        <v>0</v>
      </c>
      <c r="AR20" s="94">
        <f t="shared" si="46"/>
        <v>0</v>
      </c>
      <c r="AS20" s="93">
        <f t="shared" si="104"/>
        <v>0</v>
      </c>
      <c r="AT20" s="93">
        <f t="shared" si="122"/>
        <v>0</v>
      </c>
      <c r="AU20" s="93">
        <f t="shared" si="105"/>
        <v>0</v>
      </c>
      <c r="AV20" s="65">
        <v>27590</v>
      </c>
      <c r="AW20" s="66">
        <v>17534</v>
      </c>
      <c r="AX20" s="67">
        <v>26309</v>
      </c>
      <c r="AY20" s="65">
        <v>378.51444444444445</v>
      </c>
      <c r="AZ20" s="66">
        <v>375.33500000000004</v>
      </c>
      <c r="BA20" s="67">
        <v>374.86222222222216</v>
      </c>
      <c r="BB20" s="65">
        <v>650</v>
      </c>
      <c r="BC20" s="157">
        <v>629.27833333333331</v>
      </c>
      <c r="BD20" s="158">
        <v>633.26555555555547</v>
      </c>
      <c r="BE20" s="159">
        <f t="shared" si="127"/>
        <v>7.7981243479085656</v>
      </c>
      <c r="BF20" s="159">
        <f t="shared" si="128"/>
        <v>-0.3007886540904785</v>
      </c>
      <c r="BG20" s="159">
        <f t="shared" si="129"/>
        <v>1.2190892906146722E-2</v>
      </c>
      <c r="BH20" s="160">
        <f t="shared" si="130"/>
        <v>4.6161080396323122</v>
      </c>
      <c r="BI20" s="159">
        <f t="shared" si="131"/>
        <v>-0.10013127660700416</v>
      </c>
      <c r="BJ20" s="161">
        <f t="shared" si="132"/>
        <v>-2.7835949116704839E-2</v>
      </c>
      <c r="BK20" s="157">
        <v>962</v>
      </c>
      <c r="BL20" s="157">
        <v>960.58333333333348</v>
      </c>
      <c r="BM20" s="157">
        <v>960.58333333333348</v>
      </c>
      <c r="BN20" s="162">
        <v>145720</v>
      </c>
      <c r="BO20" s="157">
        <v>92412</v>
      </c>
      <c r="BP20" s="158">
        <v>139164</v>
      </c>
      <c r="BQ20" s="157">
        <f t="shared" si="106"/>
        <v>567.2073457934523</v>
      </c>
      <c r="BR20" s="157">
        <f t="shared" si="107"/>
        <v>117.84406690242844</v>
      </c>
      <c r="BS20" s="157">
        <f t="shared" si="108"/>
        <v>-5.3319298417466143</v>
      </c>
      <c r="BT20" s="162">
        <f t="shared" si="109"/>
        <v>3000.2981135733016</v>
      </c>
      <c r="BU20" s="157">
        <f t="shared" si="110"/>
        <v>626.93033539280168</v>
      </c>
      <c r="BV20" s="158">
        <f t="shared" si="111"/>
        <v>-17.239216186023441</v>
      </c>
      <c r="BW20" s="159">
        <f t="shared" si="123"/>
        <v>5.2895967159527162</v>
      </c>
      <c r="BX20" s="159">
        <f t="shared" si="124"/>
        <v>7.9729392220162509E-3</v>
      </c>
      <c r="BY20" s="159">
        <f t="shared" si="125"/>
        <v>1.9150725305972394E-2</v>
      </c>
      <c r="BZ20" s="163">
        <f t="shared" si="133"/>
        <v>0.5326267229369408</v>
      </c>
      <c r="CA20" s="164">
        <f t="shared" si="134"/>
        <v>-2.4270672195748522E-2</v>
      </c>
      <c r="CB20" s="165">
        <f t="shared" si="135"/>
        <v>1.1126749678920245E-3</v>
      </c>
      <c r="CC20" s="5"/>
      <c r="CD20" s="7"/>
      <c r="CE20" s="8"/>
      <c r="CF20" s="8"/>
    </row>
    <row r="21" spans="1:84" s="9" customFormat="1" ht="15" customHeight="1" x14ac:dyDescent="0.2">
      <c r="A21" s="173" t="s">
        <v>43</v>
      </c>
      <c r="B21" s="66">
        <v>96987.078999999998</v>
      </c>
      <c r="C21" s="66">
        <v>75130.13779523554</v>
      </c>
      <c r="D21" s="67">
        <v>113800.82173523563</v>
      </c>
      <c r="E21" s="65">
        <v>93155.447</v>
      </c>
      <c r="F21" s="66">
        <v>72385.96385</v>
      </c>
      <c r="G21" s="67">
        <v>110795.36480999998</v>
      </c>
      <c r="H21" s="86">
        <f t="shared" si="80"/>
        <v>1.0271261972952535</v>
      </c>
      <c r="I21" s="87">
        <f t="shared" si="2"/>
        <v>-1.4005396437531736E-2</v>
      </c>
      <c r="J21" s="88">
        <f t="shared" si="97"/>
        <v>-1.0784107400309884E-2</v>
      </c>
      <c r="K21" s="65">
        <v>36005.860999999997</v>
      </c>
      <c r="L21" s="66">
        <v>33403.572369999987</v>
      </c>
      <c r="M21" s="66">
        <v>51228.474409999995</v>
      </c>
      <c r="N21" s="89">
        <f t="shared" si="98"/>
        <v>0.46237019479876562</v>
      </c>
      <c r="O21" s="90">
        <f t="shared" si="112"/>
        <v>7.5856446440067948E-2</v>
      </c>
      <c r="P21" s="91">
        <f t="shared" si="99"/>
        <v>9.0542188754622055E-4</v>
      </c>
      <c r="Q21" s="65">
        <v>6854.1620000000003</v>
      </c>
      <c r="R21" s="66">
        <v>4379.8427000000011</v>
      </c>
      <c r="S21" s="67">
        <v>6870.5050999999994</v>
      </c>
      <c r="T21" s="92">
        <f t="shared" si="113"/>
        <v>6.2010762921193008E-2</v>
      </c>
      <c r="U21" s="93">
        <f t="shared" si="114"/>
        <v>-1.1566920625320387E-2</v>
      </c>
      <c r="V21" s="94">
        <f t="shared" si="115"/>
        <v>1.5039675834114946E-3</v>
      </c>
      <c r="W21" s="65">
        <v>44385.845999999998</v>
      </c>
      <c r="X21" s="66">
        <v>30316.642920000002</v>
      </c>
      <c r="Y21" s="67">
        <v>46213.532249999997</v>
      </c>
      <c r="Z21" s="92">
        <f t="shared" si="100"/>
        <v>0.41710709043875932</v>
      </c>
      <c r="AA21" s="93">
        <f t="shared" si="116"/>
        <v>-5.9363662795885119E-2</v>
      </c>
      <c r="AB21" s="94">
        <f t="shared" si="101"/>
        <v>-1.7122677288393673E-3</v>
      </c>
      <c r="AC21" s="65">
        <v>19656.884240000032</v>
      </c>
      <c r="AD21" s="66">
        <v>20983.302630000002</v>
      </c>
      <c r="AE21" s="66">
        <v>23653.01772</v>
      </c>
      <c r="AF21" s="66">
        <f t="shared" si="117"/>
        <v>3996.1334799999677</v>
      </c>
      <c r="AG21" s="67">
        <f t="shared" si="118"/>
        <v>2669.7150899999979</v>
      </c>
      <c r="AH21" s="65">
        <v>0</v>
      </c>
      <c r="AI21" s="66">
        <v>0</v>
      </c>
      <c r="AJ21" s="66">
        <v>0</v>
      </c>
      <c r="AK21" s="66">
        <f t="shared" si="102"/>
        <v>0</v>
      </c>
      <c r="AL21" s="67">
        <f t="shared" si="103"/>
        <v>0</v>
      </c>
      <c r="AM21" s="92">
        <f t="shared" si="126"/>
        <v>0.20784575505992522</v>
      </c>
      <c r="AN21" s="93">
        <f t="shared" si="119"/>
        <v>5.1704663237830406E-3</v>
      </c>
      <c r="AO21" s="94">
        <f t="shared" si="120"/>
        <v>-7.1446992774362422E-2</v>
      </c>
      <c r="AP21" s="92">
        <f t="shared" si="22"/>
        <v>0</v>
      </c>
      <c r="AQ21" s="93">
        <f t="shared" si="121"/>
        <v>0</v>
      </c>
      <c r="AR21" s="94">
        <f t="shared" si="46"/>
        <v>0</v>
      </c>
      <c r="AS21" s="93">
        <f t="shared" si="104"/>
        <v>0</v>
      </c>
      <c r="AT21" s="93">
        <f t="shared" si="122"/>
        <v>0</v>
      </c>
      <c r="AU21" s="93">
        <f t="shared" si="105"/>
        <v>0</v>
      </c>
      <c r="AV21" s="65">
        <v>36669</v>
      </c>
      <c r="AW21" s="66">
        <v>22278</v>
      </c>
      <c r="AX21" s="67">
        <v>34359</v>
      </c>
      <c r="AY21" s="65">
        <v>361.29222222222222</v>
      </c>
      <c r="AZ21" s="66">
        <v>366.65499999999997</v>
      </c>
      <c r="BA21" s="67">
        <v>363.19888888888892</v>
      </c>
      <c r="BB21" s="65">
        <v>677.40444444444461</v>
      </c>
      <c r="BC21" s="157">
        <v>651.52499999999998</v>
      </c>
      <c r="BD21" s="158">
        <v>648.85444444444443</v>
      </c>
      <c r="BE21" s="159">
        <f t="shared" si="127"/>
        <v>10.511228925688098</v>
      </c>
      <c r="BF21" s="159">
        <f t="shared" si="128"/>
        <v>-0.76588439901366812</v>
      </c>
      <c r="BG21" s="159">
        <f t="shared" si="129"/>
        <v>0.3845430765928981</v>
      </c>
      <c r="BH21" s="160">
        <f t="shared" si="130"/>
        <v>5.8837027307956422</v>
      </c>
      <c r="BI21" s="159">
        <f t="shared" si="131"/>
        <v>-0.13092171808111441</v>
      </c>
      <c r="BJ21" s="161">
        <f t="shared" si="132"/>
        <v>0.18476562170542987</v>
      </c>
      <c r="BK21" s="157">
        <v>1322</v>
      </c>
      <c r="BL21" s="157">
        <v>1288</v>
      </c>
      <c r="BM21" s="157">
        <v>1282</v>
      </c>
      <c r="BN21" s="162">
        <v>197058</v>
      </c>
      <c r="BO21" s="157">
        <v>130844</v>
      </c>
      <c r="BP21" s="158">
        <v>199993</v>
      </c>
      <c r="BQ21" s="157">
        <f t="shared" si="106"/>
        <v>553.99621391748701</v>
      </c>
      <c r="BR21" s="157">
        <f t="shared" si="107"/>
        <v>81.265104294939363</v>
      </c>
      <c r="BS21" s="157">
        <f t="shared" si="108"/>
        <v>0.77280397893423469</v>
      </c>
      <c r="BT21" s="162">
        <f t="shared" si="109"/>
        <v>3224.6388081725308</v>
      </c>
      <c r="BU21" s="157">
        <f t="shared" si="110"/>
        <v>684.19737262752005</v>
      </c>
      <c r="BV21" s="158">
        <f t="shared" si="111"/>
        <v>-24.57404082648145</v>
      </c>
      <c r="BW21" s="159">
        <f t="shared" si="123"/>
        <v>5.820687447248174</v>
      </c>
      <c r="BX21" s="159">
        <f t="shared" si="124"/>
        <v>0.44672033606433992</v>
      </c>
      <c r="BY21" s="159">
        <f t="shared" si="125"/>
        <v>-5.2550724939634641E-2</v>
      </c>
      <c r="BZ21" s="163">
        <f t="shared" si="133"/>
        <v>0.57353227952647523</v>
      </c>
      <c r="CA21" s="164">
        <f t="shared" si="134"/>
        <v>2.5515682569992149E-2</v>
      </c>
      <c r="CB21" s="165">
        <f t="shared" si="135"/>
        <v>1.2278376091452436E-2</v>
      </c>
      <c r="CC21" s="5"/>
      <c r="CD21" s="7"/>
      <c r="CE21" s="8"/>
      <c r="CF21" s="8"/>
    </row>
    <row r="22" spans="1:84" s="9" customFormat="1" ht="15" customHeight="1" x14ac:dyDescent="0.2">
      <c r="A22" s="173" t="s">
        <v>44</v>
      </c>
      <c r="B22" s="66">
        <v>24201.275000000001</v>
      </c>
      <c r="C22" s="66">
        <v>20536.812849999998</v>
      </c>
      <c r="D22" s="67">
        <v>29427.59276</v>
      </c>
      <c r="E22" s="65">
        <v>25022.433000000001</v>
      </c>
      <c r="F22" s="66">
        <v>21256.419989999999</v>
      </c>
      <c r="G22" s="67">
        <v>29471.206719999998</v>
      </c>
      <c r="H22" s="86">
        <f t="shared" si="80"/>
        <v>0.99852011624721149</v>
      </c>
      <c r="I22" s="87">
        <f t="shared" si="2"/>
        <v>3.1336989010943062E-2</v>
      </c>
      <c r="J22" s="88">
        <f t="shared" si="97"/>
        <v>3.2373753893557233E-2</v>
      </c>
      <c r="K22" s="65">
        <v>12298.521000000001</v>
      </c>
      <c r="L22" s="66">
        <v>11885.6014</v>
      </c>
      <c r="M22" s="66">
        <v>16735.402890000001</v>
      </c>
      <c r="N22" s="89">
        <f t="shared" si="98"/>
        <v>0.56785604502047349</v>
      </c>
      <c r="O22" s="90">
        <f t="shared" si="112"/>
        <v>7.6356237627643209E-2</v>
      </c>
      <c r="P22" s="91">
        <f t="shared" si="99"/>
        <v>8.7025560702393978E-3</v>
      </c>
      <c r="Q22" s="65">
        <v>2669.3209999999999</v>
      </c>
      <c r="R22" s="66">
        <v>1749.08618</v>
      </c>
      <c r="S22" s="67">
        <v>2625.6102299999989</v>
      </c>
      <c r="T22" s="92">
        <f t="shared" si="113"/>
        <v>8.9090692992159881E-2</v>
      </c>
      <c r="U22" s="93">
        <f t="shared" si="114"/>
        <v>-1.758642349767145E-2</v>
      </c>
      <c r="V22" s="94">
        <f t="shared" si="115"/>
        <v>6.8056148452823317E-3</v>
      </c>
      <c r="W22" s="65">
        <v>8028.96</v>
      </c>
      <c r="X22" s="66">
        <v>6293.7168499999998</v>
      </c>
      <c r="Y22" s="67">
        <v>8116.3630400000002</v>
      </c>
      <c r="Z22" s="92">
        <f t="shared" si="100"/>
        <v>0.27539975261657695</v>
      </c>
      <c r="AA22" s="93">
        <f t="shared" si="116"/>
        <v>-4.547072388744644E-2</v>
      </c>
      <c r="AB22" s="94">
        <f t="shared" si="101"/>
        <v>-2.0685705469067506E-2</v>
      </c>
      <c r="AC22" s="65">
        <v>8146.0979799999996</v>
      </c>
      <c r="AD22" s="66">
        <v>9365.0725500000008</v>
      </c>
      <c r="AE22" s="66">
        <v>7793.4311399999988</v>
      </c>
      <c r="AF22" s="66">
        <f t="shared" si="117"/>
        <v>-352.66684000000078</v>
      </c>
      <c r="AG22" s="67">
        <f t="shared" si="118"/>
        <v>-1571.641410000002</v>
      </c>
      <c r="AH22" s="65">
        <v>2097.6549800000003</v>
      </c>
      <c r="AI22" s="66">
        <v>2262.2628299999997</v>
      </c>
      <c r="AJ22" s="66">
        <v>1117.8417400000001</v>
      </c>
      <c r="AK22" s="66">
        <f t="shared" si="102"/>
        <v>-979.81324000000018</v>
      </c>
      <c r="AL22" s="67">
        <f t="shared" si="103"/>
        <v>-1144.4210899999996</v>
      </c>
      <c r="AM22" s="92">
        <f t="shared" si="126"/>
        <v>0.26483413725207466</v>
      </c>
      <c r="AN22" s="93">
        <f t="shared" si="119"/>
        <v>-7.1763747776709963E-2</v>
      </c>
      <c r="AO22" s="94">
        <f t="shared" si="120"/>
        <v>-0.19117978362270222</v>
      </c>
      <c r="AP22" s="92">
        <f t="shared" si="22"/>
        <v>3.7986176753113395E-2</v>
      </c>
      <c r="AQ22" s="93">
        <f t="shared" si="121"/>
        <v>-4.8689214522759476E-2</v>
      </c>
      <c r="AR22" s="94">
        <f t="shared" si="46"/>
        <v>-7.2170294288594505E-2</v>
      </c>
      <c r="AS22" s="93">
        <f t="shared" si="104"/>
        <v>3.7929961627305914E-2</v>
      </c>
      <c r="AT22" s="93">
        <f t="shared" si="122"/>
        <v>-4.5901014361319978E-2</v>
      </c>
      <c r="AU22" s="93">
        <f t="shared" si="105"/>
        <v>-6.8497312159355839E-2</v>
      </c>
      <c r="AV22" s="65">
        <v>7352</v>
      </c>
      <c r="AW22" s="66">
        <v>3653</v>
      </c>
      <c r="AX22" s="67">
        <v>5525</v>
      </c>
      <c r="AY22" s="65">
        <v>187.74730796564086</v>
      </c>
      <c r="AZ22" s="66">
        <v>190.5143625</v>
      </c>
      <c r="BA22" s="67">
        <v>196.22979339477729</v>
      </c>
      <c r="BB22" s="65">
        <v>295</v>
      </c>
      <c r="BC22" s="157">
        <v>259.7288082</v>
      </c>
      <c r="BD22" s="158">
        <v>264.92338440860215</v>
      </c>
      <c r="BE22" s="159">
        <f t="shared" si="127"/>
        <v>3.1284183623118857</v>
      </c>
      <c r="BF22" s="159">
        <f t="shared" si="128"/>
        <v>-1.222583512177764</v>
      </c>
      <c r="BG22" s="159">
        <f t="shared" si="129"/>
        <v>-6.731620249465653E-2</v>
      </c>
      <c r="BH22" s="160">
        <f t="shared" si="130"/>
        <v>2.3172317923511918</v>
      </c>
      <c r="BI22" s="159">
        <f t="shared" si="131"/>
        <v>-0.45188308523826182</v>
      </c>
      <c r="BJ22" s="161">
        <f t="shared" si="132"/>
        <v>-2.6879889185924988E-2</v>
      </c>
      <c r="BK22" s="157">
        <v>303</v>
      </c>
      <c r="BL22" s="157">
        <v>254</v>
      </c>
      <c r="BM22" s="157">
        <v>251</v>
      </c>
      <c r="BN22" s="162">
        <v>36384</v>
      </c>
      <c r="BO22" s="157">
        <v>22443</v>
      </c>
      <c r="BP22" s="158">
        <v>31090</v>
      </c>
      <c r="BQ22" s="157">
        <f t="shared" si="106"/>
        <v>947.93202701833388</v>
      </c>
      <c r="BR22" s="157">
        <f t="shared" si="107"/>
        <v>260.20024931384842</v>
      </c>
      <c r="BS22" s="157">
        <f t="shared" si="108"/>
        <v>0.80285578454163442</v>
      </c>
      <c r="BT22" s="162">
        <f t="shared" si="109"/>
        <v>5334.1550624434385</v>
      </c>
      <c r="BU22" s="157">
        <f t="shared" si="110"/>
        <v>1930.6685281670511</v>
      </c>
      <c r="BV22" s="158">
        <f t="shared" si="111"/>
        <v>-484.73899449606324</v>
      </c>
      <c r="BW22" s="159">
        <f t="shared" si="123"/>
        <v>5.6271493212669688</v>
      </c>
      <c r="BX22" s="159">
        <f t="shared" si="124"/>
        <v>0.67829186751288795</v>
      </c>
      <c r="BY22" s="159">
        <f t="shared" si="125"/>
        <v>-0.51656817120497234</v>
      </c>
      <c r="BZ22" s="163">
        <f t="shared" si="133"/>
        <v>0.45538434497304897</v>
      </c>
      <c r="CA22" s="164">
        <f t="shared" si="134"/>
        <v>1.3916668793666376E-2</v>
      </c>
      <c r="CB22" s="165">
        <f t="shared" si="135"/>
        <v>-3.2782879980185475E-2</v>
      </c>
      <c r="CC22" s="5"/>
      <c r="CD22" s="7"/>
      <c r="CE22" s="8"/>
      <c r="CF22" s="8"/>
    </row>
    <row r="23" spans="1:84" s="9" customFormat="1" ht="15" customHeight="1" x14ac:dyDescent="0.2">
      <c r="A23" s="173" t="s">
        <v>45</v>
      </c>
      <c r="B23" s="66">
        <v>37032.925999999999</v>
      </c>
      <c r="C23" s="66">
        <v>30702.74568</v>
      </c>
      <c r="D23" s="67">
        <v>48164.714429999993</v>
      </c>
      <c r="E23" s="65">
        <v>37374.409</v>
      </c>
      <c r="F23" s="66">
        <v>30274.458330000005</v>
      </c>
      <c r="G23" s="67">
        <v>47442.514699999992</v>
      </c>
      <c r="H23" s="86">
        <f t="shared" si="80"/>
        <v>1.015222627522314</v>
      </c>
      <c r="I23" s="87">
        <f t="shared" si="2"/>
        <v>2.4359440896406404E-2</v>
      </c>
      <c r="J23" s="88">
        <f t="shared" si="97"/>
        <v>1.0758062866853546E-3</v>
      </c>
      <c r="K23" s="65">
        <v>8572.74</v>
      </c>
      <c r="L23" s="66">
        <v>6850.6463700000004</v>
      </c>
      <c r="M23" s="66">
        <v>10565.148729999999</v>
      </c>
      <c r="N23" s="89">
        <f t="shared" si="98"/>
        <v>0.22269369144549161</v>
      </c>
      <c r="O23" s="90">
        <f t="shared" si="112"/>
        <v>-6.6809054879341245E-3</v>
      </c>
      <c r="P23" s="91">
        <f t="shared" si="99"/>
        <v>-3.5909969649847162E-3</v>
      </c>
      <c r="Q23" s="65">
        <v>2631.0610000000001</v>
      </c>
      <c r="R23" s="66">
        <v>1914.8856000000001</v>
      </c>
      <c r="S23" s="67">
        <v>2872.95775</v>
      </c>
      <c r="T23" s="92">
        <f t="shared" si="113"/>
        <v>6.0556607679145655E-2</v>
      </c>
      <c r="U23" s="93">
        <f t="shared" si="114"/>
        <v>-9.8407864308187321E-3</v>
      </c>
      <c r="V23" s="94">
        <f t="shared" si="115"/>
        <v>-2.6942547847575854E-3</v>
      </c>
      <c r="W23" s="65">
        <v>22128.817999999999</v>
      </c>
      <c r="X23" s="66">
        <v>19127.87673</v>
      </c>
      <c r="Y23" s="67">
        <v>30317.301589999999</v>
      </c>
      <c r="Z23" s="92">
        <f t="shared" si="100"/>
        <v>0.63903234855297419</v>
      </c>
      <c r="AA23" s="93">
        <f t="shared" si="116"/>
        <v>4.6947588095624937E-2</v>
      </c>
      <c r="AB23" s="94">
        <f t="shared" si="101"/>
        <v>7.216693207440672E-3</v>
      </c>
      <c r="AC23" s="65">
        <v>15795.718189999998</v>
      </c>
      <c r="AD23" s="66">
        <v>15964.725739999998</v>
      </c>
      <c r="AE23" s="66">
        <v>17424.092929999999</v>
      </c>
      <c r="AF23" s="66">
        <f t="shared" si="117"/>
        <v>1628.3747400000011</v>
      </c>
      <c r="AG23" s="67">
        <f t="shared" si="118"/>
        <v>1459.3671900000008</v>
      </c>
      <c r="AH23" s="65">
        <v>288.38177000000002</v>
      </c>
      <c r="AI23" s="66">
        <v>193.85568000000001</v>
      </c>
      <c r="AJ23" s="66">
        <v>192.55314000000001</v>
      </c>
      <c r="AK23" s="66">
        <f t="shared" si="102"/>
        <v>-95.828630000000004</v>
      </c>
      <c r="AL23" s="67">
        <f t="shared" si="103"/>
        <v>-1.3025399999999934</v>
      </c>
      <c r="AM23" s="92">
        <f t="shared" si="126"/>
        <v>0.36176053644672262</v>
      </c>
      <c r="AN23" s="93">
        <f t="shared" si="119"/>
        <v>-6.4771198852832113E-2</v>
      </c>
      <c r="AO23" s="94">
        <f t="shared" si="120"/>
        <v>-0.15821659870570576</v>
      </c>
      <c r="AP23" s="92">
        <f t="shared" si="22"/>
        <v>3.9978050794808803E-3</v>
      </c>
      <c r="AQ23" s="93">
        <f t="shared" si="121"/>
        <v>-3.7893670710534852E-3</v>
      </c>
      <c r="AR23" s="94">
        <f t="shared" si="46"/>
        <v>-2.3161474907701591E-3</v>
      </c>
      <c r="AS23" s="93">
        <f t="shared" si="104"/>
        <v>4.0586621771126321E-3</v>
      </c>
      <c r="AT23" s="93">
        <f t="shared" si="122"/>
        <v>-3.6573600347703707E-3</v>
      </c>
      <c r="AU23" s="93">
        <f t="shared" si="105"/>
        <v>-2.344612751439986E-3</v>
      </c>
      <c r="AV23" s="65">
        <v>10592</v>
      </c>
      <c r="AW23" s="66">
        <v>6950</v>
      </c>
      <c r="AX23" s="67">
        <v>10342</v>
      </c>
      <c r="AY23" s="65">
        <v>123</v>
      </c>
      <c r="AZ23" s="66">
        <v>118</v>
      </c>
      <c r="BA23" s="66">
        <v>119</v>
      </c>
      <c r="BB23" s="65">
        <v>165</v>
      </c>
      <c r="BC23" s="157">
        <v>162</v>
      </c>
      <c r="BD23" s="158">
        <v>159</v>
      </c>
      <c r="BE23" s="159">
        <f t="shared" si="127"/>
        <v>9.6563958916900088</v>
      </c>
      <c r="BF23" s="159">
        <f t="shared" si="128"/>
        <v>8.8193542999855268E-2</v>
      </c>
      <c r="BG23" s="159">
        <f t="shared" si="129"/>
        <v>-0.15998828910095142</v>
      </c>
      <c r="BH23" s="160">
        <f t="shared" si="130"/>
        <v>7.2271139063591896</v>
      </c>
      <c r="BI23" s="159">
        <f t="shared" si="131"/>
        <v>9.4453973699257787E-2</v>
      </c>
      <c r="BJ23" s="161">
        <f t="shared" si="132"/>
        <v>7.6908145042317244E-2</v>
      </c>
      <c r="BK23" s="157">
        <v>242</v>
      </c>
      <c r="BL23" s="157">
        <v>244</v>
      </c>
      <c r="BM23" s="157">
        <v>242</v>
      </c>
      <c r="BN23" s="162">
        <v>69245</v>
      </c>
      <c r="BO23" s="157">
        <v>44053</v>
      </c>
      <c r="BP23" s="158">
        <v>66264</v>
      </c>
      <c r="BQ23" s="157">
        <f t="shared" si="106"/>
        <v>715.96213177592654</v>
      </c>
      <c r="BR23" s="157">
        <f t="shared" si="107"/>
        <v>176.22050422159043</v>
      </c>
      <c r="BS23" s="157">
        <f t="shared" si="108"/>
        <v>28.734058091954807</v>
      </c>
      <c r="BT23" s="162">
        <f t="shared" si="109"/>
        <v>4587.3636337265516</v>
      </c>
      <c r="BU23" s="157">
        <f t="shared" si="110"/>
        <v>1058.8129350860681</v>
      </c>
      <c r="BV23" s="158">
        <f t="shared" si="111"/>
        <v>231.32646394237781</v>
      </c>
      <c r="BW23" s="159">
        <f t="shared" si="123"/>
        <v>6.407271320827693</v>
      </c>
      <c r="BX23" s="159">
        <f t="shared" si="124"/>
        <v>-0.13020979699708057</v>
      </c>
      <c r="BY23" s="159">
        <f t="shared" si="125"/>
        <v>6.8710169748555927E-2</v>
      </c>
      <c r="BZ23" s="163">
        <f t="shared" si="133"/>
        <v>1.0066844919786095</v>
      </c>
      <c r="CA23" s="164">
        <f t="shared" si="134"/>
        <v>-4.5287433155080326E-2</v>
      </c>
      <c r="CB23" s="165">
        <f t="shared" si="135"/>
        <v>9.19785127577466E-3</v>
      </c>
      <c r="CC23" s="5"/>
      <c r="CD23" s="7"/>
      <c r="CE23" s="8"/>
      <c r="CF23" s="8"/>
    </row>
    <row r="24" spans="1:84" s="9" customFormat="1" ht="15" customHeight="1" x14ac:dyDescent="0.2">
      <c r="A24" s="173" t="s">
        <v>240</v>
      </c>
      <c r="B24" s="66">
        <v>11899.079</v>
      </c>
      <c r="C24" s="66">
        <v>19742.799299999999</v>
      </c>
      <c r="D24" s="67">
        <v>25829.723839999995</v>
      </c>
      <c r="E24" s="65">
        <v>36269.091999999997</v>
      </c>
      <c r="F24" s="66">
        <v>30967.562300000001</v>
      </c>
      <c r="G24" s="67">
        <v>44275.144439999996</v>
      </c>
      <c r="H24" s="86">
        <f t="shared" si="80"/>
        <v>0.5833910688874987</v>
      </c>
      <c r="I24" s="87">
        <f t="shared" si="2"/>
        <v>0.25531340430190608</v>
      </c>
      <c r="J24" s="88">
        <f t="shared" si="97"/>
        <v>-5.4140523323102818E-2</v>
      </c>
      <c r="K24" s="65">
        <v>9840.8719999999994</v>
      </c>
      <c r="L24" s="66">
        <v>11780.605810000001</v>
      </c>
      <c r="M24" s="66">
        <v>16568.37527</v>
      </c>
      <c r="N24" s="89">
        <f t="shared" si="98"/>
        <v>0.37421391797948478</v>
      </c>
      <c r="O24" s="90">
        <f t="shared" si="112"/>
        <v>0.10288448960559549</v>
      </c>
      <c r="P24" s="91">
        <f t="shared" si="99"/>
        <v>-6.2036846679150992E-3</v>
      </c>
      <c r="Q24" s="65">
        <v>3054.1039999999998</v>
      </c>
      <c r="R24" s="66">
        <v>2628.34283</v>
      </c>
      <c r="S24" s="67">
        <v>3813.32512</v>
      </c>
      <c r="T24" s="92">
        <f t="shared" si="113"/>
        <v>8.6127897903702469E-2</v>
      </c>
      <c r="U24" s="93">
        <f t="shared" si="114"/>
        <v>1.9211027625393035E-3</v>
      </c>
      <c r="V24" s="94">
        <f t="shared" si="115"/>
        <v>1.2538350201670712E-3</v>
      </c>
      <c r="W24" s="65">
        <v>2827.011</v>
      </c>
      <c r="X24" s="66">
        <v>3818.9140100000004</v>
      </c>
      <c r="Y24" s="67">
        <v>5239.0712000000003</v>
      </c>
      <c r="Z24" s="92">
        <f t="shared" si="100"/>
        <v>0.11832984999291853</v>
      </c>
      <c r="AA24" s="93">
        <f t="shared" si="116"/>
        <v>4.0384391639563547E-2</v>
      </c>
      <c r="AB24" s="94">
        <f t="shared" si="101"/>
        <v>-4.9899635915043039E-3</v>
      </c>
      <c r="AC24" s="65">
        <v>34040.595659999999</v>
      </c>
      <c r="AD24" s="66">
        <v>27249.668810000003</v>
      </c>
      <c r="AE24" s="66">
        <v>27691.366149999998</v>
      </c>
      <c r="AF24" s="66">
        <f t="shared" si="117"/>
        <v>-6349.229510000001</v>
      </c>
      <c r="AG24" s="67">
        <f t="shared" si="118"/>
        <v>441.69733999999517</v>
      </c>
      <c r="AH24" s="65">
        <v>28437.281080000001</v>
      </c>
      <c r="AI24" s="66">
        <v>2934.8315600000001</v>
      </c>
      <c r="AJ24" s="66">
        <v>3317.9875400000001</v>
      </c>
      <c r="AK24" s="66">
        <f t="shared" si="102"/>
        <v>-25119.293539999999</v>
      </c>
      <c r="AL24" s="67">
        <f t="shared" si="103"/>
        <v>383.15598</v>
      </c>
      <c r="AM24" s="92">
        <f t="shared" ref="AM24" si="136">IF(D24=0,"0",(AE24/D24))</f>
        <v>1.0720736435872016</v>
      </c>
      <c r="AN24" s="93">
        <f t="shared" si="119"/>
        <v>-1.7887020231681834</v>
      </c>
      <c r="AO24" s="94">
        <f t="shared" si="120"/>
        <v>-0.30815964531626228</v>
      </c>
      <c r="AP24" s="92">
        <f t="shared" ref="AP24" si="137">IF(D24=0,"0",(AJ24/D24))</f>
        <v>0.12845617555003641</v>
      </c>
      <c r="AQ24" s="93">
        <f t="shared" si="121"/>
        <v>-2.2614162742420865</v>
      </c>
      <c r="AR24" s="94">
        <f t="shared" si="46"/>
        <v>-2.0197088630185489E-2</v>
      </c>
      <c r="AS24" s="93">
        <f t="shared" si="104"/>
        <v>7.4940185559335931E-2</v>
      </c>
      <c r="AT24" s="93">
        <f t="shared" si="122"/>
        <v>-0.70912358642591267</v>
      </c>
      <c r="AU24" s="93">
        <f t="shared" si="105"/>
        <v>-1.9830966640784126E-2</v>
      </c>
      <c r="AV24" s="65">
        <v>3073</v>
      </c>
      <c r="AW24" s="66">
        <v>2951</v>
      </c>
      <c r="AX24" s="67">
        <v>4643</v>
      </c>
      <c r="AY24" s="65">
        <v>190.38</v>
      </c>
      <c r="AZ24" s="66">
        <v>194.27</v>
      </c>
      <c r="BA24" s="66">
        <v>192.10999999999999</v>
      </c>
      <c r="BB24" s="65">
        <v>205.45</v>
      </c>
      <c r="BC24" s="157">
        <v>208.02333333333334</v>
      </c>
      <c r="BD24" s="158">
        <v>206.61</v>
      </c>
      <c r="BE24" s="159">
        <f t="shared" si="127"/>
        <v>2.6853827957362393</v>
      </c>
      <c r="BF24" s="159">
        <f t="shared" si="128"/>
        <v>0.89189375043502883</v>
      </c>
      <c r="BG24" s="159">
        <f t="shared" si="129"/>
        <v>0.15368292785476845</v>
      </c>
      <c r="BH24" s="160">
        <f t="shared" si="130"/>
        <v>2.4969211988233333</v>
      </c>
      <c r="BI24" s="159">
        <f t="shared" si="131"/>
        <v>0.8349866919143798</v>
      </c>
      <c r="BJ24" s="161">
        <f t="shared" si="132"/>
        <v>0.13260309348258614</v>
      </c>
      <c r="BK24" s="157">
        <v>238</v>
      </c>
      <c r="BL24" s="157">
        <v>189</v>
      </c>
      <c r="BM24" s="157">
        <v>183</v>
      </c>
      <c r="BN24" s="162">
        <v>14665</v>
      </c>
      <c r="BO24" s="157">
        <v>15608</v>
      </c>
      <c r="BP24" s="158">
        <v>23680</v>
      </c>
      <c r="BQ24" s="157">
        <f t="shared" si="106"/>
        <v>1869.7273834459459</v>
      </c>
      <c r="BR24" s="157">
        <f t="shared" si="107"/>
        <v>-603.44629538119375</v>
      </c>
      <c r="BS24" s="157">
        <f t="shared" si="108"/>
        <v>-114.35528569808298</v>
      </c>
      <c r="BT24" s="162">
        <f t="shared" si="109"/>
        <v>9535.8915442601756</v>
      </c>
      <c r="BU24" s="157">
        <f t="shared" si="110"/>
        <v>-2266.6115471814119</v>
      </c>
      <c r="BV24" s="158">
        <f t="shared" si="111"/>
        <v>-958.02993998245438</v>
      </c>
      <c r="BW24" s="159">
        <f t="shared" ref="BW24" si="138">BP24/AX24</f>
        <v>5.1001507645918585</v>
      </c>
      <c r="BX24" s="159">
        <f t="shared" si="124"/>
        <v>0.32794119739368099</v>
      </c>
      <c r="BY24" s="159">
        <f t="shared" si="125"/>
        <v>-0.18890379318516626</v>
      </c>
      <c r="BZ24" s="163">
        <f t="shared" si="133"/>
        <v>0.47573127611700416</v>
      </c>
      <c r="CA24" s="164">
        <f t="shared" si="134"/>
        <v>0.24919580898897647</v>
      </c>
      <c r="CB24" s="165">
        <f t="shared" si="135"/>
        <v>1.9477074006448436E-2</v>
      </c>
      <c r="CC24" s="1"/>
      <c r="CD24" s="7"/>
      <c r="CE24" s="8"/>
      <c r="CF24" s="8"/>
    </row>
    <row r="25" spans="1:84" s="9" customFormat="1" ht="15" customHeight="1" x14ac:dyDescent="0.2">
      <c r="A25" s="173" t="s">
        <v>46</v>
      </c>
      <c r="B25" s="66">
        <v>914.745</v>
      </c>
      <c r="C25" s="66">
        <v>734.07886000000008</v>
      </c>
      <c r="D25" s="67">
        <v>1413.93479</v>
      </c>
      <c r="E25" s="65">
        <v>1234.5</v>
      </c>
      <c r="F25" s="66">
        <v>968.70596000000012</v>
      </c>
      <c r="G25" s="67">
        <v>1483.5434199999997</v>
      </c>
      <c r="H25" s="86">
        <f t="shared" si="80"/>
        <v>0.95307947912977176</v>
      </c>
      <c r="I25" s="87">
        <f t="shared" si="2"/>
        <v>0.21209527499854453</v>
      </c>
      <c r="J25" s="88">
        <f t="shared" si="97"/>
        <v>0.19528620613287595</v>
      </c>
      <c r="K25" s="65">
        <v>781.93600000000004</v>
      </c>
      <c r="L25" s="66">
        <v>598.13278000000003</v>
      </c>
      <c r="M25" s="66">
        <v>972.21654999999998</v>
      </c>
      <c r="N25" s="89">
        <f t="shared" si="98"/>
        <v>0.65533407171864244</v>
      </c>
      <c r="O25" s="90">
        <f t="shared" si="112"/>
        <v>2.1931074553798391E-2</v>
      </c>
      <c r="P25" s="91">
        <f t="shared" si="99"/>
        <v>3.7878615988815034E-2</v>
      </c>
      <c r="Q25" s="65">
        <v>274.185</v>
      </c>
      <c r="R25" s="66">
        <v>258.71886000000001</v>
      </c>
      <c r="S25" s="67">
        <v>344.25132999999994</v>
      </c>
      <c r="T25" s="92">
        <f t="shared" si="113"/>
        <v>0.23204668320391997</v>
      </c>
      <c r="U25" s="93">
        <f t="shared" si="114"/>
        <v>9.9446175903112055E-3</v>
      </c>
      <c r="V25" s="94">
        <f t="shared" si="115"/>
        <v>-3.5030087955823852E-2</v>
      </c>
      <c r="W25" s="65">
        <v>4.2270000000000003</v>
      </c>
      <c r="X25" s="66">
        <v>0</v>
      </c>
      <c r="Y25" s="67">
        <v>0</v>
      </c>
      <c r="Z25" s="92">
        <f t="shared" si="100"/>
        <v>0</v>
      </c>
      <c r="AA25" s="93">
        <f t="shared" si="116"/>
        <v>-3.4240583232077767E-3</v>
      </c>
      <c r="AB25" s="94">
        <f t="shared" si="101"/>
        <v>0</v>
      </c>
      <c r="AC25" s="65">
        <v>2323.5789500000001</v>
      </c>
      <c r="AD25" s="66">
        <v>2614.2609600000001</v>
      </c>
      <c r="AE25" s="66">
        <v>2388.6357200000002</v>
      </c>
      <c r="AF25" s="66">
        <f t="shared" si="117"/>
        <v>65.056770000000142</v>
      </c>
      <c r="AG25" s="67">
        <f t="shared" si="118"/>
        <v>-225.62523999999985</v>
      </c>
      <c r="AH25" s="65">
        <v>270.99778999999995</v>
      </c>
      <c r="AI25" s="66">
        <v>658.48520000000008</v>
      </c>
      <c r="AJ25" s="66">
        <v>543.11335000000008</v>
      </c>
      <c r="AK25" s="66">
        <f t="shared" si="102"/>
        <v>272.11556000000013</v>
      </c>
      <c r="AL25" s="67">
        <f t="shared" si="103"/>
        <v>-115.37184999999999</v>
      </c>
      <c r="AM25" s="92">
        <f t="shared" si="126"/>
        <v>1.6893535238637138</v>
      </c>
      <c r="AN25" s="93">
        <f t="shared" si="119"/>
        <v>-0.85078493002234179</v>
      </c>
      <c r="AO25" s="94">
        <f t="shared" si="120"/>
        <v>-1.8719272900259543</v>
      </c>
      <c r="AP25" s="92">
        <f t="shared" si="22"/>
        <v>0.38411485016222008</v>
      </c>
      <c r="AQ25" s="93">
        <f t="shared" si="121"/>
        <v>8.7859839202881762E-2</v>
      </c>
      <c r="AR25" s="94">
        <f t="shared" si="46"/>
        <v>-0.51290757601144743</v>
      </c>
      <c r="AS25" s="93">
        <f t="shared" si="104"/>
        <v>0.36609198131861903</v>
      </c>
      <c r="AT25" s="93">
        <f t="shared" si="122"/>
        <v>0.1465716978030257</v>
      </c>
      <c r="AU25" s="93">
        <f t="shared" si="105"/>
        <v>-0.31366557896314079</v>
      </c>
      <c r="AV25" s="65">
        <v>945</v>
      </c>
      <c r="AW25" s="66">
        <v>1011</v>
      </c>
      <c r="AX25" s="67">
        <v>2040</v>
      </c>
      <c r="AY25" s="65">
        <v>6</v>
      </c>
      <c r="AZ25" s="66">
        <v>7</v>
      </c>
      <c r="BA25" s="67">
        <v>7</v>
      </c>
      <c r="BB25" s="65">
        <v>22</v>
      </c>
      <c r="BC25" s="157">
        <v>43</v>
      </c>
      <c r="BD25" s="158">
        <v>36</v>
      </c>
      <c r="BE25" s="159">
        <f t="shared" si="127"/>
        <v>32.38095238095238</v>
      </c>
      <c r="BF25" s="159">
        <f t="shared" si="128"/>
        <v>14.88095238095238</v>
      </c>
      <c r="BG25" s="159">
        <f t="shared" si="129"/>
        <v>8.3095238095238102</v>
      </c>
      <c r="BH25" s="160">
        <f t="shared" si="130"/>
        <v>6.2962962962962958</v>
      </c>
      <c r="BI25" s="159">
        <f t="shared" si="131"/>
        <v>1.5235690235690234</v>
      </c>
      <c r="BJ25" s="161">
        <f t="shared" si="132"/>
        <v>2.3776916451335048</v>
      </c>
      <c r="BK25" s="157">
        <v>96</v>
      </c>
      <c r="BL25" s="157">
        <v>96</v>
      </c>
      <c r="BM25" s="157">
        <v>96</v>
      </c>
      <c r="BN25" s="162">
        <v>6839</v>
      </c>
      <c r="BO25" s="157">
        <v>6697</v>
      </c>
      <c r="BP25" s="158">
        <v>13887</v>
      </c>
      <c r="BQ25" s="157">
        <f t="shared" si="106"/>
        <v>106.82965507308992</v>
      </c>
      <c r="BR25" s="157">
        <f t="shared" si="107"/>
        <v>-73.679191249471842</v>
      </c>
      <c r="BS25" s="157">
        <f t="shared" si="108"/>
        <v>-37.818091679187233</v>
      </c>
      <c r="BT25" s="162">
        <f t="shared" si="109"/>
        <v>727.22716666666656</v>
      </c>
      <c r="BU25" s="157">
        <f t="shared" si="110"/>
        <v>-579.12203968253971</v>
      </c>
      <c r="BV25" s="158">
        <f t="shared" si="111"/>
        <v>-230.93896587537108</v>
      </c>
      <c r="BW25" s="159">
        <f t="shared" si="123"/>
        <v>6.8073529411764708</v>
      </c>
      <c r="BX25" s="159">
        <f t="shared" si="124"/>
        <v>-0.42968409586056655</v>
      </c>
      <c r="BY25" s="159">
        <f t="shared" si="125"/>
        <v>0.18321842089951712</v>
      </c>
      <c r="BZ25" s="163">
        <f>(BP25/BM25)/273</f>
        <v>0.52987637362637363</v>
      </c>
      <c r="CA25" s="164">
        <f>BZ25-(BN25/BK25)/273</f>
        <v>0.26892551892551897</v>
      </c>
      <c r="CB25" s="165">
        <f t="shared" si="135"/>
        <v>0.14445970695970695</v>
      </c>
      <c r="CC25" s="5"/>
      <c r="CD25" s="7"/>
      <c r="CE25" s="8"/>
      <c r="CF25" s="8"/>
    </row>
    <row r="26" spans="1:84" s="9" customFormat="1" ht="15" customHeight="1" x14ac:dyDescent="0.2">
      <c r="A26" s="173" t="s">
        <v>47</v>
      </c>
      <c r="B26" s="66">
        <v>37101.934000000001</v>
      </c>
      <c r="C26" s="66">
        <v>28825.651999999998</v>
      </c>
      <c r="D26" s="67">
        <v>44193.623</v>
      </c>
      <c r="E26" s="65">
        <v>36774.743999999999</v>
      </c>
      <c r="F26" s="66">
        <v>28709.591</v>
      </c>
      <c r="G26" s="67">
        <v>44406.817000000003</v>
      </c>
      <c r="H26" s="86">
        <f t="shared" si="80"/>
        <v>0.99519907044902578</v>
      </c>
      <c r="I26" s="87">
        <f t="shared" si="2"/>
        <v>-1.3698068304679789E-2</v>
      </c>
      <c r="J26" s="88">
        <f t="shared" si="97"/>
        <v>-8.8435158769165634E-3</v>
      </c>
      <c r="K26" s="65">
        <v>4865.5110000000004</v>
      </c>
      <c r="L26" s="66">
        <v>3832.6889999999999</v>
      </c>
      <c r="M26" s="66">
        <v>5716.3639999999996</v>
      </c>
      <c r="N26" s="89">
        <f t="shared" si="98"/>
        <v>0.12872717267711395</v>
      </c>
      <c r="O26" s="90">
        <f t="shared" si="112"/>
        <v>-3.5786021774982524E-3</v>
      </c>
      <c r="P26" s="91">
        <f t="shared" si="99"/>
        <v>-4.7713853483208057E-3</v>
      </c>
      <c r="Q26" s="65">
        <v>3228.8119999999999</v>
      </c>
      <c r="R26" s="66">
        <v>2085.6480000000001</v>
      </c>
      <c r="S26" s="67">
        <v>3290.116</v>
      </c>
      <c r="T26" s="92">
        <f t="shared" si="113"/>
        <v>7.4090336175186788E-2</v>
      </c>
      <c r="U26" s="93">
        <f t="shared" si="114"/>
        <v>-1.3709377671903486E-2</v>
      </c>
      <c r="V26" s="94">
        <f t="shared" si="115"/>
        <v>1.4439512092706969E-3</v>
      </c>
      <c r="W26" s="65">
        <v>27812.256000000001</v>
      </c>
      <c r="X26" s="66">
        <v>20986.789000000001</v>
      </c>
      <c r="Y26" s="67">
        <v>32553.951000000001</v>
      </c>
      <c r="Z26" s="92">
        <f t="shared" si="100"/>
        <v>0.73308453970028964</v>
      </c>
      <c r="AA26" s="93">
        <f t="shared" si="116"/>
        <v>-2.3202329353102069E-2</v>
      </c>
      <c r="AB26" s="94">
        <f t="shared" si="101"/>
        <v>2.0818235696418164E-3</v>
      </c>
      <c r="AC26" s="65">
        <v>29278.86736</v>
      </c>
      <c r="AD26" s="66">
        <v>31134.503000000001</v>
      </c>
      <c r="AE26" s="66">
        <v>32606.963</v>
      </c>
      <c r="AF26" s="66">
        <f t="shared" si="117"/>
        <v>3328.0956399999995</v>
      </c>
      <c r="AG26" s="67">
        <f t="shared" si="118"/>
        <v>1472.4599999999991</v>
      </c>
      <c r="AH26" s="65">
        <v>19723.989000000001</v>
      </c>
      <c r="AI26" s="66">
        <v>18566.476999999999</v>
      </c>
      <c r="AJ26" s="66">
        <v>15746.911</v>
      </c>
      <c r="AK26" s="66">
        <f t="shared" si="102"/>
        <v>-3977.0780000000013</v>
      </c>
      <c r="AL26" s="67">
        <f t="shared" si="103"/>
        <v>-2819.5659999999989</v>
      </c>
      <c r="AM26" s="92">
        <f t="shared" si="126"/>
        <v>0.73782054483290493</v>
      </c>
      <c r="AN26" s="93">
        <f t="shared" si="119"/>
        <v>-5.1326116901763696E-2</v>
      </c>
      <c r="AO26" s="94">
        <f t="shared" si="120"/>
        <v>-0.34227655062915097</v>
      </c>
      <c r="AP26" s="92">
        <f t="shared" si="22"/>
        <v>0.35631636265711913</v>
      </c>
      <c r="AQ26" s="93">
        <f t="shared" si="121"/>
        <v>-0.17529983287597622</v>
      </c>
      <c r="AR26" s="94">
        <f t="shared" si="46"/>
        <v>-0.28777928520541668</v>
      </c>
      <c r="AS26" s="93">
        <f t="shared" si="104"/>
        <v>0.35460571290214293</v>
      </c>
      <c r="AT26" s="93">
        <f t="shared" si="122"/>
        <v>-0.18174034568632746</v>
      </c>
      <c r="AU26" s="93">
        <f t="shared" si="105"/>
        <v>-0.29209374721904091</v>
      </c>
      <c r="AV26" s="65">
        <v>10195</v>
      </c>
      <c r="AW26" s="66">
        <v>7747</v>
      </c>
      <c r="AX26" s="67">
        <v>11643</v>
      </c>
      <c r="AY26" s="65">
        <v>49.03</v>
      </c>
      <c r="AZ26" s="66">
        <v>51.660000000000004</v>
      </c>
      <c r="BA26" s="67">
        <v>51.589999999999996</v>
      </c>
      <c r="BB26" s="65">
        <v>84</v>
      </c>
      <c r="BC26" s="157">
        <v>76.11</v>
      </c>
      <c r="BD26" s="158">
        <v>75.38</v>
      </c>
      <c r="BE26" s="159">
        <f t="shared" si="127"/>
        <v>25.075919105769852</v>
      </c>
      <c r="BF26" s="159">
        <f t="shared" si="128"/>
        <v>1.9721504380607406</v>
      </c>
      <c r="BG26" s="159">
        <f t="shared" si="129"/>
        <v>8.2371551246691155E-2</v>
      </c>
      <c r="BH26" s="160">
        <f t="shared" si="130"/>
        <v>17.161935084460954</v>
      </c>
      <c r="BI26" s="159">
        <f t="shared" si="131"/>
        <v>3.6764853490112177</v>
      </c>
      <c r="BJ26" s="161">
        <f t="shared" si="132"/>
        <v>0.19745385115827929</v>
      </c>
      <c r="BK26" s="157">
        <v>102</v>
      </c>
      <c r="BL26" s="157">
        <v>102</v>
      </c>
      <c r="BM26" s="157">
        <v>102</v>
      </c>
      <c r="BN26" s="162">
        <v>30232</v>
      </c>
      <c r="BO26" s="157">
        <v>22171</v>
      </c>
      <c r="BP26" s="158">
        <v>33574</v>
      </c>
      <c r="BQ26" s="157">
        <f t="shared" si="106"/>
        <v>1322.6549413236432</v>
      </c>
      <c r="BR26" s="157">
        <f t="shared" si="107"/>
        <v>106.23710591745112</v>
      </c>
      <c r="BS26" s="157">
        <f t="shared" si="108"/>
        <v>27.738564074083115</v>
      </c>
      <c r="BT26" s="162">
        <f t="shared" si="109"/>
        <v>3814.0356437344326</v>
      </c>
      <c r="BU26" s="157">
        <f>BT26-E26*1000/AV26</f>
        <v>206.90038135091118</v>
      </c>
      <c r="BV26" s="158">
        <f t="shared" si="111"/>
        <v>108.13774777470644</v>
      </c>
      <c r="BW26" s="159">
        <f t="shared" si="123"/>
        <v>2.883621059864296</v>
      </c>
      <c r="BX26" s="159">
        <f t="shared" si="124"/>
        <v>-8.1754124049387311E-2</v>
      </c>
      <c r="BY26" s="159">
        <f t="shared" si="125"/>
        <v>2.1739041018291161E-2</v>
      </c>
      <c r="BZ26" s="163">
        <f>(BP26/BM26)/273</f>
        <v>1.2057027939380882</v>
      </c>
      <c r="CA26" s="164">
        <f>BZ26-(BN26/BK26)/273</f>
        <v>0.12001723766429673</v>
      </c>
      <c r="CB26" s="165">
        <f t="shared" si="135"/>
        <v>4.8036497500261177E-3</v>
      </c>
      <c r="CC26" s="5"/>
      <c r="CD26" s="7"/>
      <c r="CE26" s="8"/>
      <c r="CF26" s="8"/>
    </row>
    <row r="27" spans="1:84" ht="15" customHeight="1" x14ac:dyDescent="0.2">
      <c r="A27" s="174" t="s">
        <v>48</v>
      </c>
      <c r="B27" s="63">
        <v>18439.419000000002</v>
      </c>
      <c r="C27" s="63">
        <v>13347.657999999999</v>
      </c>
      <c r="D27" s="64">
        <v>23919.876300000004</v>
      </c>
      <c r="E27" s="62">
        <v>19233.631000000001</v>
      </c>
      <c r="F27" s="63">
        <v>14932.427</v>
      </c>
      <c r="G27" s="64">
        <v>23455.800299999999</v>
      </c>
      <c r="H27" s="77">
        <f t="shared" si="80"/>
        <v>1.0197851275191836</v>
      </c>
      <c r="I27" s="78">
        <f t="shared" si="2"/>
        <v>6.1078006643255356E-2</v>
      </c>
      <c r="J27" s="79">
        <f t="shared" si="97"/>
        <v>0.12591449282597533</v>
      </c>
      <c r="K27" s="62">
        <v>10692.231</v>
      </c>
      <c r="L27" s="63">
        <v>8752.5820000000003</v>
      </c>
      <c r="M27" s="63">
        <v>13410.307000000001</v>
      </c>
      <c r="N27" s="80">
        <f t="shared" si="98"/>
        <v>0.57172668715123742</v>
      </c>
      <c r="O27" s="81">
        <f t="shared" si="112"/>
        <v>1.5813401719069198E-2</v>
      </c>
      <c r="P27" s="82">
        <f t="shared" si="99"/>
        <v>-1.4419288985126788E-2</v>
      </c>
      <c r="Q27" s="62">
        <v>5400.8050000000003</v>
      </c>
      <c r="R27" s="63">
        <v>3919.2190000000001</v>
      </c>
      <c r="S27" s="64">
        <v>6478.4070000000002</v>
      </c>
      <c r="T27" s="83">
        <f t="shared" si="113"/>
        <v>0.27619637433560518</v>
      </c>
      <c r="U27" s="84">
        <f t="shared" si="114"/>
        <v>-4.6036992438452939E-3</v>
      </c>
      <c r="V27" s="85">
        <f t="shared" si="115"/>
        <v>1.3732744009469999E-2</v>
      </c>
      <c r="W27" s="62">
        <v>4.2530000000000001</v>
      </c>
      <c r="X27" s="63">
        <v>3.36</v>
      </c>
      <c r="Y27" s="64">
        <v>6.242</v>
      </c>
      <c r="Z27" s="83">
        <f t="shared" si="100"/>
        <v>2.6611754534762135E-4</v>
      </c>
      <c r="AA27" s="84">
        <f t="shared" si="116"/>
        <v>4.4994451117519936E-5</v>
      </c>
      <c r="AB27" s="85">
        <f t="shared" si="101"/>
        <v>4.1103888826815984E-5</v>
      </c>
      <c r="AC27" s="62">
        <v>10915.14927</v>
      </c>
      <c r="AD27" s="63">
        <v>8723.5679499999987</v>
      </c>
      <c r="AE27" s="63">
        <v>7617.7615100000003</v>
      </c>
      <c r="AF27" s="63">
        <f t="shared" si="117"/>
        <v>-3297.3877599999996</v>
      </c>
      <c r="AG27" s="64">
        <f t="shared" si="118"/>
        <v>-1105.8064399999985</v>
      </c>
      <c r="AH27" s="62">
        <v>0</v>
      </c>
      <c r="AI27" s="63">
        <v>0</v>
      </c>
      <c r="AJ27" s="63">
        <v>0</v>
      </c>
      <c r="AK27" s="63">
        <f t="shared" si="102"/>
        <v>0</v>
      </c>
      <c r="AL27" s="64">
        <f t="shared" si="103"/>
        <v>0</v>
      </c>
      <c r="AM27" s="83">
        <f t="shared" si="126"/>
        <v>0.31846993748876534</v>
      </c>
      <c r="AN27" s="84">
        <f t="shared" si="119"/>
        <v>-0.2734765479183941</v>
      </c>
      <c r="AO27" s="85">
        <f t="shared" si="120"/>
        <v>-0.33509550073268141</v>
      </c>
      <c r="AP27" s="83">
        <f t="shared" si="22"/>
        <v>0</v>
      </c>
      <c r="AQ27" s="84">
        <f t="shared" si="121"/>
        <v>0</v>
      </c>
      <c r="AR27" s="85">
        <f t="shared" si="46"/>
        <v>0</v>
      </c>
      <c r="AS27" s="84">
        <f t="shared" si="104"/>
        <v>0</v>
      </c>
      <c r="AT27" s="84">
        <f t="shared" si="122"/>
        <v>0</v>
      </c>
      <c r="AU27" s="84">
        <f t="shared" si="105"/>
        <v>0</v>
      </c>
      <c r="AV27" s="62">
        <v>37675</v>
      </c>
      <c r="AW27" s="63">
        <v>23972</v>
      </c>
      <c r="AX27" s="64">
        <v>45295</v>
      </c>
      <c r="AY27" s="62">
        <v>85.009999999999991</v>
      </c>
      <c r="AZ27" s="63">
        <v>84</v>
      </c>
      <c r="BA27" s="64">
        <v>82</v>
      </c>
      <c r="BB27" s="62">
        <v>308.77</v>
      </c>
      <c r="BC27" s="117">
        <v>302</v>
      </c>
      <c r="BD27" s="118">
        <v>306</v>
      </c>
      <c r="BE27" s="129">
        <f t="shared" si="127"/>
        <v>61.375338753387531</v>
      </c>
      <c r="BF27" s="129">
        <f t="shared" si="128"/>
        <v>12.132765984170831</v>
      </c>
      <c r="BG27" s="129">
        <f t="shared" si="129"/>
        <v>13.811846689895461</v>
      </c>
      <c r="BH27" s="130">
        <f t="shared" si="130"/>
        <v>16.446986201888162</v>
      </c>
      <c r="BI27" s="129">
        <f t="shared" si="131"/>
        <v>2.8896098016189917</v>
      </c>
      <c r="BJ27" s="131">
        <f t="shared" si="132"/>
        <v>3.217405627936726</v>
      </c>
      <c r="BK27" s="117">
        <v>2076</v>
      </c>
      <c r="BL27" s="117">
        <v>2076</v>
      </c>
      <c r="BM27" s="117">
        <v>2076</v>
      </c>
      <c r="BN27" s="116">
        <v>270557</v>
      </c>
      <c r="BO27" s="117">
        <v>166533</v>
      </c>
      <c r="BP27" s="118">
        <v>321731</v>
      </c>
      <c r="BQ27" s="117">
        <f t="shared" si="106"/>
        <v>72.90500542378571</v>
      </c>
      <c r="BR27" s="117">
        <f t="shared" si="107"/>
        <v>1.8159890612447356</v>
      </c>
      <c r="BS27" s="117">
        <f t="shared" si="108"/>
        <v>-16.761469088773367</v>
      </c>
      <c r="BT27" s="116">
        <f t="shared" si="109"/>
        <v>517.84524340434928</v>
      </c>
      <c r="BU27" s="117">
        <f t="shared" si="110"/>
        <v>7.3308173924050379</v>
      </c>
      <c r="BV27" s="118">
        <f t="shared" si="111"/>
        <v>-105.06594464837895</v>
      </c>
      <c r="BW27" s="129">
        <f t="shared" si="123"/>
        <v>7.1030135776575785</v>
      </c>
      <c r="BX27" s="129">
        <f t="shared" si="124"/>
        <v>-7.8326833755825831E-2</v>
      </c>
      <c r="BY27" s="129">
        <f t="shared" si="125"/>
        <v>0.15603376787950385</v>
      </c>
      <c r="BZ27" s="125">
        <f t="shared" ref="BZ27:BZ67" si="139">(BP27/BM27)/273</f>
        <v>0.56767910958662404</v>
      </c>
      <c r="CA27" s="126">
        <f t="shared" ref="CA27:CA67" si="140">BZ27-(BN27/BK27)/273</f>
        <v>9.0294098964619263E-2</v>
      </c>
      <c r="CB27" s="132">
        <f t="shared" si="135"/>
        <v>0.12448458973863757</v>
      </c>
      <c r="CC27" s="5"/>
      <c r="CD27" s="7"/>
      <c r="CE27" s="6"/>
      <c r="CF27" s="6"/>
    </row>
    <row r="28" spans="1:84" s="9" customFormat="1" ht="15" customHeight="1" x14ac:dyDescent="0.2">
      <c r="A28" s="173" t="s">
        <v>49</v>
      </c>
      <c r="B28" s="66">
        <v>1495.1420000000001</v>
      </c>
      <c r="C28" s="66">
        <v>1077.4938</v>
      </c>
      <c r="D28" s="67">
        <v>2106.5102999999999</v>
      </c>
      <c r="E28" s="65">
        <v>1536.98</v>
      </c>
      <c r="F28" s="66">
        <v>1200.6189999999999</v>
      </c>
      <c r="G28" s="67">
        <v>1894.6263000000001</v>
      </c>
      <c r="H28" s="86">
        <f t="shared" si="80"/>
        <v>1.1118341912597749</v>
      </c>
      <c r="I28" s="87">
        <f t="shared" si="2"/>
        <v>0.13905510499970641</v>
      </c>
      <c r="J28" s="88">
        <f t="shared" si="97"/>
        <v>0.21438562514512904</v>
      </c>
      <c r="K28" s="65">
        <v>1046.6859999999999</v>
      </c>
      <c r="L28" s="66">
        <v>866.00699999999995</v>
      </c>
      <c r="M28" s="66">
        <v>1332.9490000000001</v>
      </c>
      <c r="N28" s="89">
        <f t="shared" si="98"/>
        <v>0.70354190691853058</v>
      </c>
      <c r="O28" s="90">
        <f t="shared" si="112"/>
        <v>2.2540202276960852E-2</v>
      </c>
      <c r="P28" s="91">
        <f t="shared" si="99"/>
        <v>-1.7758522276742905E-2</v>
      </c>
      <c r="Q28" s="65">
        <v>319.61099999999999</v>
      </c>
      <c r="R28" s="66">
        <v>231.26300000000001</v>
      </c>
      <c r="S28" s="67">
        <v>395.73899999999998</v>
      </c>
      <c r="T28" s="92">
        <f t="shared" si="113"/>
        <v>0.2088744360827251</v>
      </c>
      <c r="U28" s="93">
        <f t="shared" si="114"/>
        <v>9.2703273329960978E-4</v>
      </c>
      <c r="V28" s="94">
        <f t="shared" si="115"/>
        <v>1.6254629133143239E-2</v>
      </c>
      <c r="W28" s="65">
        <v>3.4350000000000001</v>
      </c>
      <c r="X28" s="66">
        <v>4.2229999999999999</v>
      </c>
      <c r="Y28" s="67">
        <v>5.01</v>
      </c>
      <c r="Z28" s="92">
        <f t="shared" si="100"/>
        <v>2.6443209407575516E-3</v>
      </c>
      <c r="AA28" s="93">
        <f t="shared" si="116"/>
        <v>4.0941872992852337E-4</v>
      </c>
      <c r="AB28" s="94">
        <f t="shared" si="101"/>
        <v>-8.7303135834815998E-4</v>
      </c>
      <c r="AC28" s="65">
        <v>147.845</v>
      </c>
      <c r="AD28" s="66">
        <v>167.131</v>
      </c>
      <c r="AE28" s="66">
        <v>178.63</v>
      </c>
      <c r="AF28" s="66">
        <f t="shared" si="117"/>
        <v>30.784999999999997</v>
      </c>
      <c r="AG28" s="67">
        <f t="shared" si="118"/>
        <v>11.498999999999995</v>
      </c>
      <c r="AH28" s="65">
        <v>0</v>
      </c>
      <c r="AI28" s="66">
        <v>0</v>
      </c>
      <c r="AJ28" s="66">
        <v>0</v>
      </c>
      <c r="AK28" s="66">
        <f t="shared" si="102"/>
        <v>0</v>
      </c>
      <c r="AL28" s="67">
        <f t="shared" si="103"/>
        <v>0</v>
      </c>
      <c r="AM28" s="92">
        <f t="shared" si="126"/>
        <v>8.479901569909247E-2</v>
      </c>
      <c r="AN28" s="93">
        <f t="shared" si="119"/>
        <v>-1.4084568602599268E-2</v>
      </c>
      <c r="AO28" s="94">
        <f t="shared" si="120"/>
        <v>-7.0311853616350464E-2</v>
      </c>
      <c r="AP28" s="92">
        <f t="shared" si="22"/>
        <v>0</v>
      </c>
      <c r="AQ28" s="93">
        <f t="shared" si="121"/>
        <v>0</v>
      </c>
      <c r="AR28" s="94">
        <f t="shared" si="46"/>
        <v>0</v>
      </c>
      <c r="AS28" s="93">
        <f t="shared" si="104"/>
        <v>0</v>
      </c>
      <c r="AT28" s="93">
        <f t="shared" si="122"/>
        <v>0</v>
      </c>
      <c r="AU28" s="93">
        <f t="shared" si="105"/>
        <v>0</v>
      </c>
      <c r="AV28" s="65">
        <v>2982</v>
      </c>
      <c r="AW28" s="66">
        <v>2035</v>
      </c>
      <c r="AX28" s="67">
        <v>3763</v>
      </c>
      <c r="AY28" s="65">
        <v>5</v>
      </c>
      <c r="AZ28" s="66">
        <v>6</v>
      </c>
      <c r="BA28" s="67">
        <v>6</v>
      </c>
      <c r="BB28" s="65">
        <v>20</v>
      </c>
      <c r="BC28" s="157">
        <v>21</v>
      </c>
      <c r="BD28" s="157">
        <v>21</v>
      </c>
      <c r="BE28" s="160">
        <f t="shared" si="127"/>
        <v>69.685185185185176</v>
      </c>
      <c r="BF28" s="159">
        <f t="shared" si="128"/>
        <v>3.4185185185185105</v>
      </c>
      <c r="BG28" s="159">
        <f t="shared" si="129"/>
        <v>13.157407407407398</v>
      </c>
      <c r="BH28" s="160">
        <f t="shared" si="130"/>
        <v>19.910052910052912</v>
      </c>
      <c r="BI28" s="159">
        <f t="shared" si="131"/>
        <v>3.3433862433862451</v>
      </c>
      <c r="BJ28" s="161">
        <f t="shared" si="132"/>
        <v>3.7592592592592631</v>
      </c>
      <c r="BK28" s="157">
        <v>120</v>
      </c>
      <c r="BL28" s="157">
        <v>120</v>
      </c>
      <c r="BM28" s="157">
        <v>120</v>
      </c>
      <c r="BN28" s="162">
        <v>21326</v>
      </c>
      <c r="BO28" s="157">
        <v>13734</v>
      </c>
      <c r="BP28" s="158">
        <v>24770</v>
      </c>
      <c r="BQ28" s="157">
        <f t="shared" si="106"/>
        <v>76.48874848607187</v>
      </c>
      <c r="BR28" s="157">
        <f t="shared" si="107"/>
        <v>4.4180366788881571</v>
      </c>
      <c r="BS28" s="157">
        <f t="shared" si="108"/>
        <v>-10.930721442572377</v>
      </c>
      <c r="BT28" s="162">
        <f t="shared" si="109"/>
        <v>503.48825405261761</v>
      </c>
      <c r="BU28" s="157">
        <f t="shared" si="110"/>
        <v>-11.930927704592307</v>
      </c>
      <c r="BV28" s="158">
        <f t="shared" si="111"/>
        <v>-86.496512532148984</v>
      </c>
      <c r="BW28" s="159">
        <f t="shared" si="123"/>
        <v>6.5825139516343345</v>
      </c>
      <c r="BX28" s="159">
        <f t="shared" si="124"/>
        <v>-0.56906217177277441</v>
      </c>
      <c r="BY28" s="159">
        <f t="shared" si="125"/>
        <v>-0.16638039726001441</v>
      </c>
      <c r="BZ28" s="125">
        <f t="shared" si="139"/>
        <v>0.75610500610500608</v>
      </c>
      <c r="CA28" s="126">
        <f t="shared" si="140"/>
        <v>0.10512820512820509</v>
      </c>
      <c r="CB28" s="165">
        <f t="shared" si="135"/>
        <v>0.12378456411605576</v>
      </c>
      <c r="CC28" s="5"/>
      <c r="CD28" s="7"/>
      <c r="CE28" s="8"/>
      <c r="CF28" s="8"/>
    </row>
    <row r="29" spans="1:84" s="9" customFormat="1" ht="15" customHeight="1" x14ac:dyDescent="0.2">
      <c r="A29" s="173" t="s">
        <v>50</v>
      </c>
      <c r="B29" s="66">
        <v>12509.483</v>
      </c>
      <c r="C29" s="66">
        <v>11470.303999999996</v>
      </c>
      <c r="D29" s="67">
        <v>16393.571999999993</v>
      </c>
      <c r="E29" s="65">
        <v>12757.558999999999</v>
      </c>
      <c r="F29" s="66">
        <v>11515.565000000001</v>
      </c>
      <c r="G29" s="67">
        <v>16738.205000000002</v>
      </c>
      <c r="H29" s="86">
        <f t="shared" si="80"/>
        <v>0.9794103967540122</v>
      </c>
      <c r="I29" s="87">
        <f t="shared" si="2"/>
        <v>-1.1441905302794764E-3</v>
      </c>
      <c r="J29" s="88">
        <f t="shared" si="97"/>
        <v>-1.6659183852757553E-2</v>
      </c>
      <c r="K29" s="65">
        <v>7832.0309999999999</v>
      </c>
      <c r="L29" s="66">
        <v>7728.9070000000002</v>
      </c>
      <c r="M29" s="66">
        <v>11203.882</v>
      </c>
      <c r="N29" s="89">
        <f t="shared" si="98"/>
        <v>0.66935982681536033</v>
      </c>
      <c r="O29" s="90">
        <f t="shared" si="112"/>
        <v>5.5446851770526107E-2</v>
      </c>
      <c r="P29" s="91">
        <f t="shared" si="99"/>
        <v>-1.8106281297508575E-3</v>
      </c>
      <c r="Q29" s="65">
        <v>2493.7959999999998</v>
      </c>
      <c r="R29" s="66">
        <v>1656.962</v>
      </c>
      <c r="S29" s="67">
        <v>2385.1770000000001</v>
      </c>
      <c r="T29" s="92">
        <f t="shared" si="113"/>
        <v>0.14249897166392692</v>
      </c>
      <c r="U29" s="93">
        <f t="shared" si="114"/>
        <v>-5.2976981063393408E-2</v>
      </c>
      <c r="V29" s="94">
        <f t="shared" si="115"/>
        <v>-1.3899300095906175E-3</v>
      </c>
      <c r="W29" s="65">
        <v>1714.6</v>
      </c>
      <c r="X29" s="66">
        <v>1537.461</v>
      </c>
      <c r="Y29" s="67">
        <v>2284.6529999999998</v>
      </c>
      <c r="Z29" s="92">
        <f t="shared" si="100"/>
        <v>0.13649330976648927</v>
      </c>
      <c r="AA29" s="93">
        <f t="shared" si="116"/>
        <v>2.0945584066092149E-3</v>
      </c>
      <c r="AB29" s="94">
        <f t="shared" si="101"/>
        <v>2.981753885383992E-3</v>
      </c>
      <c r="AC29" s="65">
        <v>2126.8307400000003</v>
      </c>
      <c r="AD29" s="66">
        <v>1884.575</v>
      </c>
      <c r="AE29" s="66">
        <v>2266.7060000000001</v>
      </c>
      <c r="AF29" s="66">
        <f t="shared" si="117"/>
        <v>139.8752599999998</v>
      </c>
      <c r="AG29" s="67">
        <f t="shared" si="118"/>
        <v>382.13100000000009</v>
      </c>
      <c r="AH29" s="65">
        <v>228.13499999999999</v>
      </c>
      <c r="AI29" s="66">
        <v>0</v>
      </c>
      <c r="AJ29" s="66">
        <v>0</v>
      </c>
      <c r="AK29" s="66">
        <f t="shared" si="102"/>
        <v>-228.13499999999999</v>
      </c>
      <c r="AL29" s="67">
        <f t="shared" si="103"/>
        <v>0</v>
      </c>
      <c r="AM29" s="92">
        <f t="shared" si="126"/>
        <v>0.13826797478914304</v>
      </c>
      <c r="AN29" s="93">
        <f t="shared" si="119"/>
        <v>-3.1749502351998637E-2</v>
      </c>
      <c r="AO29" s="94">
        <f t="shared" si="120"/>
        <v>-2.6032378540637974E-2</v>
      </c>
      <c r="AP29" s="92">
        <f t="shared" si="22"/>
        <v>0</v>
      </c>
      <c r="AQ29" s="93">
        <f t="shared" si="121"/>
        <v>-1.8236964709093091E-2</v>
      </c>
      <c r="AR29" s="94">
        <f t="shared" si="46"/>
        <v>0</v>
      </c>
      <c r="AS29" s="93">
        <f t="shared" si="104"/>
        <v>0</v>
      </c>
      <c r="AT29" s="93">
        <f t="shared" si="122"/>
        <v>-1.788233940364297E-2</v>
      </c>
      <c r="AU29" s="93">
        <f t="shared" si="105"/>
        <v>0</v>
      </c>
      <c r="AV29" s="65">
        <v>8576</v>
      </c>
      <c r="AW29" s="66">
        <v>4765</v>
      </c>
      <c r="AX29" s="67">
        <v>7418</v>
      </c>
      <c r="AY29" s="65">
        <v>104</v>
      </c>
      <c r="AZ29" s="66">
        <v>104</v>
      </c>
      <c r="BA29" s="67">
        <v>105</v>
      </c>
      <c r="BB29" s="65">
        <v>166.5</v>
      </c>
      <c r="BC29" s="157">
        <v>160</v>
      </c>
      <c r="BD29" s="157">
        <v>168</v>
      </c>
      <c r="BE29" s="160">
        <f t="shared" si="127"/>
        <v>7.8497354497354497</v>
      </c>
      <c r="BF29" s="159">
        <f t="shared" si="128"/>
        <v>-1.3126577126577139</v>
      </c>
      <c r="BG29" s="159">
        <f t="shared" si="129"/>
        <v>0.21351750101750078</v>
      </c>
      <c r="BH29" s="160">
        <f t="shared" si="130"/>
        <v>4.9060846560846558</v>
      </c>
      <c r="BI29" s="159">
        <f t="shared" si="131"/>
        <v>-0.81697173363840037</v>
      </c>
      <c r="BJ29" s="161">
        <f t="shared" si="132"/>
        <v>-5.7457010582011137E-2</v>
      </c>
      <c r="BK29" s="157">
        <v>319</v>
      </c>
      <c r="BL29" s="157">
        <v>334</v>
      </c>
      <c r="BM29" s="157">
        <v>323</v>
      </c>
      <c r="BN29" s="162">
        <v>37466</v>
      </c>
      <c r="BO29" s="157">
        <v>25346</v>
      </c>
      <c r="BP29" s="158">
        <v>38265</v>
      </c>
      <c r="BQ29" s="157">
        <f t="shared" si="106"/>
        <v>437.42859009538751</v>
      </c>
      <c r="BR29" s="157">
        <f t="shared" si="107"/>
        <v>96.918287420962713</v>
      </c>
      <c r="BS29" s="157">
        <f t="shared" si="108"/>
        <v>-16.906018915896311</v>
      </c>
      <c r="BT29" s="162">
        <f t="shared" si="109"/>
        <v>2256.4309787004586</v>
      </c>
      <c r="BU29" s="157">
        <f t="shared" si="110"/>
        <v>768.84247590195105</v>
      </c>
      <c r="BV29" s="158">
        <f t="shared" si="111"/>
        <v>-160.26681773186056</v>
      </c>
      <c r="BW29" s="159">
        <f t="shared" si="123"/>
        <v>5.1583984901590725</v>
      </c>
      <c r="BX29" s="159">
        <f t="shared" si="124"/>
        <v>0.78969513195011753</v>
      </c>
      <c r="BY29" s="159">
        <f t="shared" si="125"/>
        <v>-0.16080402820399176</v>
      </c>
      <c r="BZ29" s="163">
        <f t="shared" si="139"/>
        <v>0.4339468580954649</v>
      </c>
      <c r="CA29" s="164">
        <f t="shared" si="140"/>
        <v>3.733393399241558E-3</v>
      </c>
      <c r="CB29" s="165">
        <f t="shared" si="135"/>
        <v>1.4685932432977722E-2</v>
      </c>
      <c r="CC29" s="5"/>
      <c r="CD29" s="7"/>
      <c r="CE29" s="8"/>
      <c r="CF29" s="8"/>
    </row>
    <row r="30" spans="1:84" s="9" customFormat="1" ht="15" customHeight="1" x14ac:dyDescent="0.2">
      <c r="A30" s="173" t="s">
        <v>51</v>
      </c>
      <c r="B30" s="66">
        <v>26839.626</v>
      </c>
      <c r="C30" s="66">
        <v>24131.037949999987</v>
      </c>
      <c r="D30" s="67">
        <v>34555.953779999989</v>
      </c>
      <c r="E30" s="65">
        <v>24723.147000000001</v>
      </c>
      <c r="F30" s="66">
        <v>23011.130020000001</v>
      </c>
      <c r="G30" s="67">
        <v>33491.795028599998</v>
      </c>
      <c r="H30" s="86">
        <f t="shared" si="80"/>
        <v>1.0317737150394974</v>
      </c>
      <c r="I30" s="87">
        <f t="shared" si="2"/>
        <v>-5.3833469191539196E-2</v>
      </c>
      <c r="J30" s="88">
        <f t="shared" si="97"/>
        <v>-1.6894382921212259E-2</v>
      </c>
      <c r="K30" s="65">
        <v>16597.874</v>
      </c>
      <c r="L30" s="66">
        <v>16382.457040000001</v>
      </c>
      <c r="M30" s="66">
        <v>23756.723768599997</v>
      </c>
      <c r="N30" s="89">
        <f t="shared" si="98"/>
        <v>0.70932966561849464</v>
      </c>
      <c r="O30" s="90">
        <f t="shared" si="112"/>
        <v>3.7980099966516745E-2</v>
      </c>
      <c r="P30" s="91">
        <f t="shared" si="99"/>
        <v>-2.6065594065812769E-3</v>
      </c>
      <c r="Q30" s="65">
        <v>2695.0540000000001</v>
      </c>
      <c r="R30" s="66">
        <v>2098.3349199999998</v>
      </c>
      <c r="S30" s="67">
        <v>3169.0765000000001</v>
      </c>
      <c r="T30" s="92">
        <f t="shared" si="113"/>
        <v>9.4622473871400367E-2</v>
      </c>
      <c r="U30" s="93">
        <f t="shared" si="114"/>
        <v>-1.4386868669013272E-2</v>
      </c>
      <c r="V30" s="94">
        <f t="shared" si="115"/>
        <v>3.4346478856168289E-3</v>
      </c>
      <c r="W30" s="65">
        <v>4027.1759999999999</v>
      </c>
      <c r="X30" s="66">
        <v>3299.27252</v>
      </c>
      <c r="Y30" s="67">
        <v>4702.9414299999999</v>
      </c>
      <c r="Z30" s="92">
        <f t="shared" si="100"/>
        <v>0.14042070381668012</v>
      </c>
      <c r="AA30" s="93">
        <f t="shared" si="116"/>
        <v>-2.2470209706586142E-2</v>
      </c>
      <c r="AB30" s="94">
        <f t="shared" si="101"/>
        <v>-2.9565452420342864E-3</v>
      </c>
      <c r="AC30" s="65">
        <v>15368.498579999998</v>
      </c>
      <c r="AD30" s="66">
        <v>16448.71875</v>
      </c>
      <c r="AE30" s="66">
        <v>16044.025919999998</v>
      </c>
      <c r="AF30" s="66">
        <f t="shared" si="117"/>
        <v>675.52734000000055</v>
      </c>
      <c r="AG30" s="67">
        <f t="shared" si="118"/>
        <v>-404.69283000000178</v>
      </c>
      <c r="AH30" s="65">
        <v>7798.593789999999</v>
      </c>
      <c r="AI30" s="66">
        <v>232.48668000000001</v>
      </c>
      <c r="AJ30" s="66">
        <v>267.98631</v>
      </c>
      <c r="AK30" s="66">
        <f t="shared" si="102"/>
        <v>-7530.6074799999988</v>
      </c>
      <c r="AL30" s="67">
        <f t="shared" si="103"/>
        <v>35.499629999999996</v>
      </c>
      <c r="AM30" s="92">
        <f t="shared" si="126"/>
        <v>0.46429121945653912</v>
      </c>
      <c r="AN30" s="93">
        <f t="shared" si="119"/>
        <v>-0.10831357689941595</v>
      </c>
      <c r="AO30" s="94">
        <f t="shared" si="120"/>
        <v>-0.21735035700950794</v>
      </c>
      <c r="AP30" s="92">
        <f t="shared" si="22"/>
        <v>7.7551414643662045E-3</v>
      </c>
      <c r="AQ30" s="93">
        <f t="shared" si="121"/>
        <v>-0.28280754335098851</v>
      </c>
      <c r="AR30" s="94">
        <f t="shared" si="46"/>
        <v>-1.8792008495333154E-3</v>
      </c>
      <c r="AS30" s="93">
        <f t="shared" si="104"/>
        <v>8.0015511193459662E-3</v>
      </c>
      <c r="AT30" s="93">
        <f t="shared" si="122"/>
        <v>-0.30743538698566142</v>
      </c>
      <c r="AU30" s="93">
        <f t="shared" si="105"/>
        <v>-2.1016763100734255E-3</v>
      </c>
      <c r="AV30" s="65">
        <v>20271</v>
      </c>
      <c r="AW30" s="66">
        <v>12312</v>
      </c>
      <c r="AX30" s="67">
        <v>18779</v>
      </c>
      <c r="AY30" s="65">
        <v>202.82555555555558</v>
      </c>
      <c r="AZ30" s="66">
        <v>207.15</v>
      </c>
      <c r="BA30" s="67">
        <v>205.54</v>
      </c>
      <c r="BB30" s="65">
        <v>401</v>
      </c>
      <c r="BC30" s="157">
        <v>390.18</v>
      </c>
      <c r="BD30" s="157">
        <v>387.22999999999996</v>
      </c>
      <c r="BE30" s="160">
        <f t="shared" si="127"/>
        <v>10.151579038413718</v>
      </c>
      <c r="BF30" s="159">
        <f t="shared" si="128"/>
        <v>-0.95320175296146381</v>
      </c>
      <c r="BG30" s="159">
        <f t="shared" si="129"/>
        <v>0.24571372342458098</v>
      </c>
      <c r="BH30" s="160">
        <f t="shared" si="130"/>
        <v>5.3884140060314429</v>
      </c>
      <c r="BI30" s="159">
        <f t="shared" si="131"/>
        <v>-0.22837734891452577</v>
      </c>
      <c r="BJ30" s="161">
        <f t="shared" si="132"/>
        <v>0.12930282657580694</v>
      </c>
      <c r="BK30" s="157">
        <v>570</v>
      </c>
      <c r="BL30" s="157">
        <v>537</v>
      </c>
      <c r="BM30" s="157">
        <v>537</v>
      </c>
      <c r="BN30" s="162">
        <v>89639</v>
      </c>
      <c r="BO30" s="157">
        <v>61197</v>
      </c>
      <c r="BP30" s="158">
        <v>91570</v>
      </c>
      <c r="BQ30" s="157">
        <f t="shared" si="106"/>
        <v>365.75073745331434</v>
      </c>
      <c r="BR30" s="157">
        <f t="shared" si="107"/>
        <v>89.942807869093201</v>
      </c>
      <c r="BS30" s="157">
        <f t="shared" si="108"/>
        <v>-10.266551302670393</v>
      </c>
      <c r="BT30" s="162">
        <f t="shared" si="109"/>
        <v>1783.4706336120132</v>
      </c>
      <c r="BU30" s="157">
        <f t="shared" si="110"/>
        <v>563.83928834044309</v>
      </c>
      <c r="BV30" s="158">
        <f t="shared" si="111"/>
        <v>-85.52953045556319</v>
      </c>
      <c r="BW30" s="159">
        <f t="shared" si="123"/>
        <v>4.8761914904947012</v>
      </c>
      <c r="BX30" s="159">
        <f t="shared" si="124"/>
        <v>0.45416001696108221</v>
      </c>
      <c r="BY30" s="159">
        <f t="shared" si="125"/>
        <v>-9.4325078706078536E-2</v>
      </c>
      <c r="BZ30" s="163">
        <f t="shared" si="139"/>
        <v>0.624620568754647</v>
      </c>
      <c r="CA30" s="164">
        <f t="shared" si="140"/>
        <v>4.8571471652918308E-2</v>
      </c>
      <c r="CB30" s="165">
        <f t="shared" si="135"/>
        <v>-4.997629337886722E-3</v>
      </c>
      <c r="CC30" s="5"/>
      <c r="CD30" s="7"/>
      <c r="CE30" s="8"/>
      <c r="CF30" s="8"/>
    </row>
    <row r="31" spans="1:84" s="9" customFormat="1" ht="15" customHeight="1" x14ac:dyDescent="0.2">
      <c r="A31" s="173" t="s">
        <v>242</v>
      </c>
      <c r="B31" s="66">
        <v>22619.188999999998</v>
      </c>
      <c r="C31" s="66">
        <v>17009.752</v>
      </c>
      <c r="D31" s="67">
        <v>25629.956570000002</v>
      </c>
      <c r="E31" s="65">
        <v>23475.582999999999</v>
      </c>
      <c r="F31" s="66">
        <v>18561.684000000001</v>
      </c>
      <c r="G31" s="67">
        <v>27509.976039999998</v>
      </c>
      <c r="H31" s="86">
        <f t="shared" si="80"/>
        <v>0.93166044684057836</v>
      </c>
      <c r="I31" s="87">
        <f t="shared" si="2"/>
        <v>-3.1859351581467243E-2</v>
      </c>
      <c r="J31" s="88">
        <f t="shared" si="97"/>
        <v>1.5269886587532366E-2</v>
      </c>
      <c r="K31" s="65">
        <v>13226.659</v>
      </c>
      <c r="L31" s="66">
        <v>11583.705</v>
      </c>
      <c r="M31" s="66">
        <v>16921.50836</v>
      </c>
      <c r="N31" s="89">
        <f t="shared" si="98"/>
        <v>0.61510443830979078</v>
      </c>
      <c r="O31" s="90">
        <f t="shared" si="112"/>
        <v>5.168247771354062E-2</v>
      </c>
      <c r="P31" s="91">
        <f t="shared" si="99"/>
        <v>-8.9609751516170899E-3</v>
      </c>
      <c r="Q31" s="65">
        <v>3700.6909999999998</v>
      </c>
      <c r="R31" s="66">
        <v>2910.8850000000002</v>
      </c>
      <c r="S31" s="67">
        <v>4976.1191100000005</v>
      </c>
      <c r="T31" s="92">
        <f t="shared" si="113"/>
        <v>0.18088416735676666</v>
      </c>
      <c r="U31" s="93">
        <f t="shared" si="114"/>
        <v>2.3244163272523044E-2</v>
      </c>
      <c r="V31" s="94">
        <f t="shared" si="115"/>
        <v>2.4061919978780905E-2</v>
      </c>
      <c r="W31" s="65">
        <v>5258.87</v>
      </c>
      <c r="X31" s="66">
        <v>3130.8130000000001</v>
      </c>
      <c r="Y31" s="67">
        <v>4081.8023700000003</v>
      </c>
      <c r="Z31" s="92">
        <f t="shared" si="100"/>
        <v>0.14837535169296354</v>
      </c>
      <c r="AA31" s="93">
        <f t="shared" si="116"/>
        <v>-7.5639106222735508E-2</v>
      </c>
      <c r="AB31" s="94">
        <f t="shared" si="101"/>
        <v>-2.029538960400068E-2</v>
      </c>
      <c r="AC31" s="65">
        <v>10357.690710000003</v>
      </c>
      <c r="AD31" s="66">
        <v>11569.432000000001</v>
      </c>
      <c r="AE31" s="66">
        <v>11703.424080000003</v>
      </c>
      <c r="AF31" s="66">
        <f t="shared" si="117"/>
        <v>1345.7333699999999</v>
      </c>
      <c r="AG31" s="67">
        <f t="shared" si="118"/>
        <v>133.99208000000181</v>
      </c>
      <c r="AH31" s="65">
        <v>4087.5640200000012</v>
      </c>
      <c r="AI31" s="66">
        <v>4502.49</v>
      </c>
      <c r="AJ31" s="66">
        <v>4391.83626</v>
      </c>
      <c r="AK31" s="66">
        <f t="shared" si="102"/>
        <v>304.27223999999887</v>
      </c>
      <c r="AL31" s="67">
        <f t="shared" si="103"/>
        <v>-110.65373999999974</v>
      </c>
      <c r="AM31" s="92">
        <f t="shared" si="126"/>
        <v>0.45663066373272443</v>
      </c>
      <c r="AN31" s="93">
        <f t="shared" si="119"/>
        <v>-1.285431755933597E-3</v>
      </c>
      <c r="AO31" s="94">
        <f t="shared" si="120"/>
        <v>-0.22353398534622748</v>
      </c>
      <c r="AP31" s="92">
        <f t="shared" si="22"/>
        <v>0.17135558727948322</v>
      </c>
      <c r="AQ31" s="93">
        <f t="shared" si="121"/>
        <v>-9.3566398476698232E-3</v>
      </c>
      <c r="AR31" s="94">
        <f t="shared" si="46"/>
        <v>-9.3344920993653241E-2</v>
      </c>
      <c r="AS31" s="93">
        <f t="shared" si="104"/>
        <v>0.15964522301343306</v>
      </c>
      <c r="AT31" s="93">
        <f t="shared" si="122"/>
        <v>-1.4474585640520343E-2</v>
      </c>
      <c r="AU31" s="93">
        <f t="shared" si="105"/>
        <v>-8.2923824062252488E-2</v>
      </c>
      <c r="AV31" s="65">
        <v>11570</v>
      </c>
      <c r="AW31" s="66">
        <v>6265</v>
      </c>
      <c r="AX31" s="67">
        <v>9752</v>
      </c>
      <c r="AY31" s="65">
        <v>257</v>
      </c>
      <c r="AZ31" s="66">
        <v>238</v>
      </c>
      <c r="BA31" s="67">
        <v>236</v>
      </c>
      <c r="BB31" s="65">
        <v>343</v>
      </c>
      <c r="BC31" s="157">
        <v>309</v>
      </c>
      <c r="BD31" s="157">
        <v>306</v>
      </c>
      <c r="BE31" s="160">
        <f t="shared" si="127"/>
        <v>4.5913370998116765</v>
      </c>
      <c r="BF31" s="159">
        <f t="shared" si="128"/>
        <v>-0.41082459495702217</v>
      </c>
      <c r="BG31" s="159">
        <f t="shared" si="129"/>
        <v>0.20408219785089177</v>
      </c>
      <c r="BH31" s="160">
        <f t="shared" si="130"/>
        <v>3.5410312273057372</v>
      </c>
      <c r="BI31" s="159">
        <f t="shared" si="131"/>
        <v>-0.20694415332270433</v>
      </c>
      <c r="BJ31" s="161">
        <f t="shared" si="132"/>
        <v>0.16185107628092554</v>
      </c>
      <c r="BK31" s="157">
        <v>416</v>
      </c>
      <c r="BL31" s="157">
        <v>400</v>
      </c>
      <c r="BM31" s="157">
        <v>390</v>
      </c>
      <c r="BN31" s="162">
        <v>54928</v>
      </c>
      <c r="BO31" s="157">
        <v>34880</v>
      </c>
      <c r="BP31" s="158">
        <v>52289</v>
      </c>
      <c r="BQ31" s="157">
        <f t="shared" si="106"/>
        <v>526.11402092218248</v>
      </c>
      <c r="BR31" s="157">
        <f t="shared" si="107"/>
        <v>98.725749002578652</v>
      </c>
      <c r="BS31" s="157">
        <f t="shared" si="108"/>
        <v>-6.0443506374505205</v>
      </c>
      <c r="BT31" s="162">
        <f t="shared" si="109"/>
        <v>2820.9573461853979</v>
      </c>
      <c r="BU31" s="157">
        <f t="shared" si="110"/>
        <v>791.95276537295194</v>
      </c>
      <c r="BV31" s="158">
        <f t="shared" si="111"/>
        <v>-141.80147264939842</v>
      </c>
      <c r="BW31" s="159">
        <f t="shared" si="123"/>
        <v>5.36187448728466</v>
      </c>
      <c r="BX31" s="159">
        <f t="shared" si="124"/>
        <v>0.61442418477817728</v>
      </c>
      <c r="BY31" s="159">
        <f t="shared" si="125"/>
        <v>-0.20556366115907476</v>
      </c>
      <c r="BZ31" s="163">
        <f t="shared" si="139"/>
        <v>0.49111486803794496</v>
      </c>
      <c r="CA31" s="164">
        <f t="shared" si="140"/>
        <v>7.4574997651920549E-3</v>
      </c>
      <c r="CB31" s="165">
        <f t="shared" si="135"/>
        <v>9.3469122368399771E-3</v>
      </c>
      <c r="CC31" s="5"/>
      <c r="CD31" s="7"/>
      <c r="CE31" s="8"/>
      <c r="CF31" s="8"/>
    </row>
    <row r="32" spans="1:84" s="9" customFormat="1" ht="15" customHeight="1" x14ac:dyDescent="0.2">
      <c r="A32" s="173" t="s">
        <v>52</v>
      </c>
      <c r="B32" s="66">
        <v>17654.207999999999</v>
      </c>
      <c r="C32" s="66">
        <v>17083.079599999997</v>
      </c>
      <c r="D32" s="67">
        <v>25047.984049999995</v>
      </c>
      <c r="E32" s="65">
        <v>16274.666999999999</v>
      </c>
      <c r="F32" s="66">
        <v>16001.481409999999</v>
      </c>
      <c r="G32" s="67">
        <v>23800.391540000001</v>
      </c>
      <c r="H32" s="86">
        <f t="shared" si="80"/>
        <v>1.0524189910028681</v>
      </c>
      <c r="I32" s="87">
        <f t="shared" si="2"/>
        <v>-3.2347167346178374E-2</v>
      </c>
      <c r="J32" s="88">
        <f t="shared" si="97"/>
        <v>-1.5174637504806299E-2</v>
      </c>
      <c r="K32" s="65">
        <v>10207.691999999999</v>
      </c>
      <c r="L32" s="66">
        <v>10170.530549999999</v>
      </c>
      <c r="M32" s="66">
        <v>14758.862279999999</v>
      </c>
      <c r="N32" s="89">
        <f t="shared" si="98"/>
        <v>0.6201100622733704</v>
      </c>
      <c r="O32" s="90">
        <f t="shared" si="112"/>
        <v>-7.1035083637430718E-3</v>
      </c>
      <c r="P32" s="91">
        <f t="shared" si="99"/>
        <v>-1.5489248153225943E-2</v>
      </c>
      <c r="Q32" s="65">
        <v>1818.18</v>
      </c>
      <c r="R32" s="66">
        <v>1466.8925499999998</v>
      </c>
      <c r="S32" s="67">
        <v>2165.6470300000001</v>
      </c>
      <c r="T32" s="92">
        <f t="shared" si="113"/>
        <v>9.0992075754733573E-2</v>
      </c>
      <c r="U32" s="93">
        <f t="shared" si="114"/>
        <v>-2.072633912896267E-2</v>
      </c>
      <c r="V32" s="94">
        <f t="shared" si="115"/>
        <v>-6.8022085420896272E-4</v>
      </c>
      <c r="W32" s="65">
        <v>3568.3989999999999</v>
      </c>
      <c r="X32" s="66">
        <v>3437.2439699999995</v>
      </c>
      <c r="Y32" s="67">
        <v>5027.4058900000009</v>
      </c>
      <c r="Z32" s="92">
        <f t="shared" si="100"/>
        <v>0.21123206656288482</v>
      </c>
      <c r="AA32" s="93">
        <f t="shared" si="116"/>
        <v>-8.028886671980151E-3</v>
      </c>
      <c r="AB32" s="94">
        <f t="shared" si="101"/>
        <v>-3.5757929051717652E-3</v>
      </c>
      <c r="AC32" s="65">
        <v>4444.8687499999996</v>
      </c>
      <c r="AD32" s="66">
        <v>7899.861640000001</v>
      </c>
      <c r="AE32" s="66">
        <v>7672.5564000000004</v>
      </c>
      <c r="AF32" s="66">
        <f t="shared" si="117"/>
        <v>3227.6876500000008</v>
      </c>
      <c r="AG32" s="67">
        <f t="shared" si="118"/>
        <v>-227.30524000000059</v>
      </c>
      <c r="AH32" s="65">
        <v>769.65823000000012</v>
      </c>
      <c r="AI32" s="66">
        <v>10.332780000000001</v>
      </c>
      <c r="AJ32" s="66">
        <v>10.332780000000001</v>
      </c>
      <c r="AK32" s="66">
        <f t="shared" si="102"/>
        <v>-759.32545000000016</v>
      </c>
      <c r="AL32" s="67">
        <f t="shared" si="103"/>
        <v>0</v>
      </c>
      <c r="AM32" s="92">
        <f t="shared" si="126"/>
        <v>0.30631432791893692</v>
      </c>
      <c r="AN32" s="93">
        <f t="shared" si="119"/>
        <v>5.4540430726834066E-2</v>
      </c>
      <c r="AO32" s="94">
        <f t="shared" si="120"/>
        <v>-0.15612346579127923</v>
      </c>
      <c r="AP32" s="92">
        <f t="shared" si="22"/>
        <v>4.1251942588968563E-4</v>
      </c>
      <c r="AQ32" s="93">
        <f t="shared" si="121"/>
        <v>-4.3183785205844587E-2</v>
      </c>
      <c r="AR32" s="94">
        <f t="shared" si="46"/>
        <v>-1.9233521636111806E-4</v>
      </c>
      <c r="AS32" s="93">
        <f t="shared" si="104"/>
        <v>4.3414327796390532E-4</v>
      </c>
      <c r="AT32" s="93">
        <f t="shared" si="122"/>
        <v>-4.685765261561721E-2</v>
      </c>
      <c r="AU32" s="93">
        <f t="shared" si="105"/>
        <v>-2.1159568427634156E-4</v>
      </c>
      <c r="AV32" s="65">
        <v>13276</v>
      </c>
      <c r="AW32" s="66">
        <v>7602</v>
      </c>
      <c r="AX32" s="67">
        <v>11587</v>
      </c>
      <c r="AY32" s="65">
        <v>142.73000000000002</v>
      </c>
      <c r="AZ32" s="66">
        <v>140.19999999999999</v>
      </c>
      <c r="BA32" s="67">
        <v>139.59</v>
      </c>
      <c r="BB32" s="65">
        <v>295</v>
      </c>
      <c r="BC32" s="157">
        <v>276.47000000000003</v>
      </c>
      <c r="BD32" s="157">
        <v>273.14999999999998</v>
      </c>
      <c r="BE32" s="160">
        <f t="shared" si="127"/>
        <v>9.2230420835621771</v>
      </c>
      <c r="BF32" s="159">
        <f t="shared" si="128"/>
        <v>-1.1119338227722366</v>
      </c>
      <c r="BG32" s="159">
        <f t="shared" si="129"/>
        <v>0.18595221195019285</v>
      </c>
      <c r="BH32" s="160">
        <f t="shared" si="130"/>
        <v>4.7133239774645599</v>
      </c>
      <c r="BI32" s="159">
        <f t="shared" si="131"/>
        <v>-0.28705267036971538</v>
      </c>
      <c r="BJ32" s="161">
        <f t="shared" si="132"/>
        <v>0.13054826943113884</v>
      </c>
      <c r="BK32" s="157">
        <v>370</v>
      </c>
      <c r="BL32" s="157">
        <v>370</v>
      </c>
      <c r="BM32" s="157">
        <v>370</v>
      </c>
      <c r="BN32" s="162">
        <v>62755</v>
      </c>
      <c r="BO32" s="157">
        <v>38598</v>
      </c>
      <c r="BP32" s="158">
        <v>57783</v>
      </c>
      <c r="BQ32" s="157">
        <f t="shared" si="106"/>
        <v>411.89262482044893</v>
      </c>
      <c r="BR32" s="157">
        <f t="shared" si="107"/>
        <v>152.55604606178429</v>
      </c>
      <c r="BS32" s="157">
        <f t="shared" si="108"/>
        <v>-2.6750058858052626</v>
      </c>
      <c r="BT32" s="162">
        <f t="shared" si="109"/>
        <v>2054.0598550099248</v>
      </c>
      <c r="BU32" s="157">
        <f t="shared" si="110"/>
        <v>828.18858354261533</v>
      </c>
      <c r="BV32" s="158">
        <f t="shared" si="111"/>
        <v>-50.844303106360258</v>
      </c>
      <c r="BW32" s="159">
        <f>BP32/AX32</f>
        <v>4.9868818503495298</v>
      </c>
      <c r="BX32" s="159">
        <f>BW32-BN32/AV32</f>
        <v>0.25993096152759509</v>
      </c>
      <c r="BY32" s="159">
        <f t="shared" si="125"/>
        <v>-9.0466215948812767E-2</v>
      </c>
      <c r="BZ32" s="163">
        <f t="shared" si="139"/>
        <v>0.57205227205227205</v>
      </c>
      <c r="CA32" s="164">
        <f t="shared" si="140"/>
        <v>-4.9222849222849141E-2</v>
      </c>
      <c r="CB32" s="165">
        <f t="shared" si="135"/>
        <v>-4.2953462842966195E-3</v>
      </c>
      <c r="CC32" s="5"/>
      <c r="CD32" s="7"/>
      <c r="CE32" s="8"/>
      <c r="CF32" s="8"/>
    </row>
    <row r="33" spans="1:84" s="9" customFormat="1" ht="15" customHeight="1" x14ac:dyDescent="0.2">
      <c r="A33" s="173" t="s">
        <v>53</v>
      </c>
      <c r="B33" s="66">
        <v>8586.3209999999999</v>
      </c>
      <c r="C33" s="66">
        <v>7833.0470700000005</v>
      </c>
      <c r="D33" s="67">
        <v>11410.688999999998</v>
      </c>
      <c r="E33" s="65">
        <v>8533.2139999999999</v>
      </c>
      <c r="F33" s="66">
        <v>8132.3423899999998</v>
      </c>
      <c r="G33" s="67">
        <v>11819.21846</v>
      </c>
      <c r="H33" s="86">
        <f t="shared" si="80"/>
        <v>0.96543515450005468</v>
      </c>
      <c r="I33" s="87">
        <f t="shared" si="2"/>
        <v>-4.0788409095092404E-2</v>
      </c>
      <c r="J33" s="88">
        <f t="shared" si="97"/>
        <v>2.2382434068904944E-3</v>
      </c>
      <c r="K33" s="65">
        <v>5493.09</v>
      </c>
      <c r="L33" s="66">
        <v>5753.6473099999994</v>
      </c>
      <c r="M33" s="66">
        <v>8496.5170899999994</v>
      </c>
      <c r="N33" s="89">
        <f t="shared" si="98"/>
        <v>0.71887300490763573</v>
      </c>
      <c r="O33" s="90">
        <f t="shared" si="112"/>
        <v>7.5142518364112898E-2</v>
      </c>
      <c r="P33" s="91">
        <f t="shared" si="99"/>
        <v>1.1371151926750644E-2</v>
      </c>
      <c r="Q33" s="65">
        <v>947.54399999999998</v>
      </c>
      <c r="R33" s="66">
        <v>726.45233000000007</v>
      </c>
      <c r="S33" s="67">
        <v>1015.8740099999999</v>
      </c>
      <c r="T33" s="92">
        <f t="shared" si="113"/>
        <v>8.5951030809527817E-2</v>
      </c>
      <c r="U33" s="93">
        <f t="shared" si="114"/>
        <v>-2.5090834541557944E-2</v>
      </c>
      <c r="V33" s="94">
        <f t="shared" si="115"/>
        <v>-3.3777621952143372E-3</v>
      </c>
      <c r="W33" s="65">
        <v>1241.3389999999999</v>
      </c>
      <c r="X33" s="66">
        <v>1149.44596</v>
      </c>
      <c r="Y33" s="67">
        <v>1484.28981</v>
      </c>
      <c r="Z33" s="92">
        <f t="shared" si="100"/>
        <v>0.12558273755775895</v>
      </c>
      <c r="AA33" s="93">
        <f t="shared" si="116"/>
        <v>-1.9888710832027118E-2</v>
      </c>
      <c r="AB33" s="94">
        <f t="shared" si="101"/>
        <v>-1.5759806186270514E-2</v>
      </c>
      <c r="AC33" s="65">
        <v>5331.4425499999998</v>
      </c>
      <c r="AD33" s="66">
        <v>4504.35617</v>
      </c>
      <c r="AE33" s="66">
        <v>4699.6523100000004</v>
      </c>
      <c r="AF33" s="66">
        <f t="shared" si="117"/>
        <v>-631.79023999999936</v>
      </c>
      <c r="AG33" s="67">
        <f t="shared" si="118"/>
        <v>195.29614000000038</v>
      </c>
      <c r="AH33" s="65">
        <v>0</v>
      </c>
      <c r="AI33" s="66">
        <v>614.70600000000002</v>
      </c>
      <c r="AJ33" s="66">
        <v>721.27300000000002</v>
      </c>
      <c r="AK33" s="66">
        <f t="shared" si="102"/>
        <v>721.27300000000002</v>
      </c>
      <c r="AL33" s="67">
        <f t="shared" si="103"/>
        <v>106.56700000000001</v>
      </c>
      <c r="AM33" s="92">
        <f t="shared" si="126"/>
        <v>0.41186402591464905</v>
      </c>
      <c r="AN33" s="93">
        <f t="shared" si="119"/>
        <v>-0.20905878258505645</v>
      </c>
      <c r="AO33" s="94">
        <f t="shared" si="120"/>
        <v>-0.16318118059909142</v>
      </c>
      <c r="AP33" s="92">
        <f>IF(D33=0,"0",(AJ33/D33))</f>
        <v>6.3210293436268411E-2</v>
      </c>
      <c r="AQ33" s="93">
        <f t="shared" si="121"/>
        <v>6.3210293436268411E-2</v>
      </c>
      <c r="AR33" s="94">
        <f t="shared" si="46"/>
        <v>-1.5265680792748954E-2</v>
      </c>
      <c r="AS33" s="93">
        <f t="shared" si="104"/>
        <v>6.1025439409637582E-2</v>
      </c>
      <c r="AT33" s="93">
        <f t="shared" si="122"/>
        <v>6.1025439409637582E-2</v>
      </c>
      <c r="AU33" s="93">
        <f t="shared" si="105"/>
        <v>-1.4562376562778707E-2</v>
      </c>
      <c r="AV33" s="65">
        <v>5715</v>
      </c>
      <c r="AW33" s="66">
        <v>4684</v>
      </c>
      <c r="AX33" s="67">
        <v>7409</v>
      </c>
      <c r="AY33" s="65">
        <v>81.25</v>
      </c>
      <c r="AZ33" s="66">
        <v>86</v>
      </c>
      <c r="BA33" s="67">
        <v>84.25</v>
      </c>
      <c r="BB33" s="65">
        <v>172</v>
      </c>
      <c r="BC33" s="157">
        <v>180.11</v>
      </c>
      <c r="BD33" s="157">
        <v>180.32</v>
      </c>
      <c r="BE33" s="160">
        <f t="shared" si="127"/>
        <v>9.7711836465545669</v>
      </c>
      <c r="BF33" s="159">
        <f t="shared" si="128"/>
        <v>1.9557990311699509</v>
      </c>
      <c r="BG33" s="159">
        <f t="shared" si="129"/>
        <v>0.69366426670960557</v>
      </c>
      <c r="BH33" s="160">
        <f t="shared" si="130"/>
        <v>4.5653406290052256</v>
      </c>
      <c r="BI33" s="159">
        <f t="shared" si="131"/>
        <v>0.87348016388894667</v>
      </c>
      <c r="BJ33" s="161">
        <f t="shared" si="132"/>
        <v>0.23095238478410174</v>
      </c>
      <c r="BK33" s="157">
        <v>265</v>
      </c>
      <c r="BL33" s="157">
        <v>270</v>
      </c>
      <c r="BM33" s="157">
        <v>270</v>
      </c>
      <c r="BN33" s="162">
        <v>26040</v>
      </c>
      <c r="BO33" s="157">
        <v>21764</v>
      </c>
      <c r="BP33" s="158">
        <v>33624</v>
      </c>
      <c r="BQ33" s="157">
        <f t="shared" si="106"/>
        <v>351.5113746133714</v>
      </c>
      <c r="BR33" s="157">
        <f t="shared" si="107"/>
        <v>23.814984444400579</v>
      </c>
      <c r="BS33" s="157">
        <f t="shared" si="108"/>
        <v>-22.148907963360784</v>
      </c>
      <c r="BT33" s="162">
        <f t="shared" si="109"/>
        <v>1595.2515130246998</v>
      </c>
      <c r="BU33" s="157">
        <f t="shared" si="110"/>
        <v>102.12570375085897</v>
      </c>
      <c r="BV33" s="158">
        <f t="shared" si="111"/>
        <v>-140.94455657393382</v>
      </c>
      <c r="BW33" s="159">
        <f t="shared" si="123"/>
        <v>4.5382642731812659</v>
      </c>
      <c r="BX33" s="159">
        <f t="shared" si="124"/>
        <v>-1.8166173012959419E-2</v>
      </c>
      <c r="BY33" s="159">
        <f t="shared" si="125"/>
        <v>-0.10819174731403702</v>
      </c>
      <c r="BZ33" s="163">
        <f t="shared" si="139"/>
        <v>0.45616605616605616</v>
      </c>
      <c r="CA33" s="164">
        <f t="shared" si="140"/>
        <v>9.6224111318450933E-2</v>
      </c>
      <c r="CB33" s="165">
        <f t="shared" si="135"/>
        <v>1.0821263859937869E-2</v>
      </c>
      <c r="CC33" s="5"/>
      <c r="CD33" s="7"/>
      <c r="CE33" s="8"/>
      <c r="CF33" s="8"/>
    </row>
    <row r="34" spans="1:84" s="9" customFormat="1" ht="15" customHeight="1" x14ac:dyDescent="0.2">
      <c r="A34" s="173" t="s">
        <v>54</v>
      </c>
      <c r="B34" s="66">
        <v>11338.925999999999</v>
      </c>
      <c r="C34" s="66">
        <v>12125.71394</v>
      </c>
      <c r="D34" s="67">
        <v>18099.870620000002</v>
      </c>
      <c r="E34" s="65">
        <v>12572.804</v>
      </c>
      <c r="F34" s="66">
        <v>13167.803890000001</v>
      </c>
      <c r="G34" s="67">
        <v>18324.43806</v>
      </c>
      <c r="H34" s="86">
        <f t="shared" si="80"/>
        <v>0.98774492078476328</v>
      </c>
      <c r="I34" s="87">
        <f t="shared" si="2"/>
        <v>8.5883569888018263E-2</v>
      </c>
      <c r="J34" s="88">
        <f t="shared" si="97"/>
        <v>6.6884157570587077E-2</v>
      </c>
      <c r="K34" s="65">
        <v>7913.9459999999999</v>
      </c>
      <c r="L34" s="66">
        <v>8262.31</v>
      </c>
      <c r="M34" s="66">
        <v>11826.353999999999</v>
      </c>
      <c r="N34" s="89">
        <f t="shared" si="98"/>
        <v>0.64538699420286616</v>
      </c>
      <c r="O34" s="90">
        <f t="shared" si="112"/>
        <v>1.5937429889289034E-2</v>
      </c>
      <c r="P34" s="91">
        <f t="shared" si="99"/>
        <v>1.7923973867741916E-2</v>
      </c>
      <c r="Q34" s="65">
        <v>1688.616</v>
      </c>
      <c r="R34" s="66">
        <v>1304.827</v>
      </c>
      <c r="S34" s="67">
        <v>1810.3910000000001</v>
      </c>
      <c r="T34" s="92">
        <f t="shared" si="113"/>
        <v>9.879653575581461E-2</v>
      </c>
      <c r="U34" s="93">
        <f t="shared" si="114"/>
        <v>-3.5510497106544484E-2</v>
      </c>
      <c r="V34" s="94">
        <f t="shared" si="115"/>
        <v>-2.9569032076921797E-4</v>
      </c>
      <c r="W34" s="65">
        <v>1634.89</v>
      </c>
      <c r="X34" s="66">
        <v>1590.174</v>
      </c>
      <c r="Y34" s="67">
        <v>2324.884</v>
      </c>
      <c r="Z34" s="92">
        <f t="shared" si="100"/>
        <v>0.12687341311027356</v>
      </c>
      <c r="AA34" s="93">
        <f t="shared" si="116"/>
        <v>-3.1604281871808471E-3</v>
      </c>
      <c r="AB34" s="94">
        <f t="shared" si="101"/>
        <v>6.1111346556542157E-3</v>
      </c>
      <c r="AC34" s="65">
        <v>16109.733120000001</v>
      </c>
      <c r="AD34" s="66">
        <v>18948.340949999998</v>
      </c>
      <c r="AE34" s="66">
        <v>17945.270689999998</v>
      </c>
      <c r="AF34" s="66">
        <f>AE34-AC34</f>
        <v>1835.5375699999968</v>
      </c>
      <c r="AG34" s="67">
        <f t="shared" si="118"/>
        <v>-1003.0702600000004</v>
      </c>
      <c r="AH34" s="65">
        <v>5511.8270000000002</v>
      </c>
      <c r="AI34" s="66">
        <v>7018.4170000000004</v>
      </c>
      <c r="AJ34" s="66">
        <v>6932.07</v>
      </c>
      <c r="AK34" s="66">
        <f t="shared" si="102"/>
        <v>1420.2429999999995</v>
      </c>
      <c r="AL34" s="67">
        <f t="shared" si="103"/>
        <v>-86.347000000000662</v>
      </c>
      <c r="AM34" s="92">
        <f t="shared" si="126"/>
        <v>0.9914585063481518</v>
      </c>
      <c r="AN34" s="93">
        <f t="shared" si="119"/>
        <v>-0.42928743731529573</v>
      </c>
      <c r="AO34" s="94">
        <f t="shared" si="120"/>
        <v>-0.57119925085768886</v>
      </c>
      <c r="AP34" s="92">
        <f t="shared" ref="AP34" si="141">IF(D34=0,"0",(AJ34/D34))</f>
        <v>0.38299003045580882</v>
      </c>
      <c r="AQ34" s="93">
        <f t="shared" si="121"/>
        <v>-0.10310777104673213</v>
      </c>
      <c r="AR34" s="94">
        <f t="shared" si="46"/>
        <v>-0.19581440404827621</v>
      </c>
      <c r="AS34" s="93">
        <f t="shared" si="104"/>
        <v>0.37829645729392697</v>
      </c>
      <c r="AT34" s="93">
        <f t="shared" si="122"/>
        <v>-6.0096362637092393E-2</v>
      </c>
      <c r="AU34" s="93">
        <f t="shared" si="105"/>
        <v>-0.15470183601525439</v>
      </c>
      <c r="AV34" s="65">
        <v>12164</v>
      </c>
      <c r="AW34" s="66">
        <v>6414</v>
      </c>
      <c r="AX34" s="67">
        <v>10092</v>
      </c>
      <c r="AY34" s="65">
        <v>119</v>
      </c>
      <c r="AZ34" s="66">
        <v>108</v>
      </c>
      <c r="BA34" s="67">
        <v>124</v>
      </c>
      <c r="BB34" s="65">
        <v>266</v>
      </c>
      <c r="BC34" s="157">
        <v>269</v>
      </c>
      <c r="BD34" s="157">
        <v>267</v>
      </c>
      <c r="BE34" s="160">
        <f t="shared" si="127"/>
        <v>9.043010752688172</v>
      </c>
      <c r="BF34" s="159">
        <f t="shared" si="128"/>
        <v>-2.3145989578627155</v>
      </c>
      <c r="BG34" s="159">
        <f t="shared" si="129"/>
        <v>-0.85513739545997502</v>
      </c>
      <c r="BH34" s="160">
        <f t="shared" si="130"/>
        <v>4.1997503121098623</v>
      </c>
      <c r="BI34" s="159">
        <f t="shared" si="131"/>
        <v>-0.8812856110313243</v>
      </c>
      <c r="BJ34" s="161">
        <f t="shared" si="132"/>
        <v>0.22577261694257578</v>
      </c>
      <c r="BK34" s="157">
        <v>304</v>
      </c>
      <c r="BL34" s="157">
        <v>304</v>
      </c>
      <c r="BM34" s="157">
        <v>305</v>
      </c>
      <c r="BN34" s="162">
        <v>48581</v>
      </c>
      <c r="BO34" s="157">
        <v>27541</v>
      </c>
      <c r="BP34" s="158">
        <v>43748</v>
      </c>
      <c r="BQ34" s="157">
        <f t="shared" si="106"/>
        <v>418.86344655755687</v>
      </c>
      <c r="BR34" s="157">
        <f t="shared" si="107"/>
        <v>160.06259848938208</v>
      </c>
      <c r="BS34" s="157">
        <f t="shared" si="108"/>
        <v>-59.252957712440605</v>
      </c>
      <c r="BT34" s="162">
        <f t="shared" si="109"/>
        <v>1815.7390071343636</v>
      </c>
      <c r="BU34" s="157">
        <f t="shared" si="110"/>
        <v>782.13131229713895</v>
      </c>
      <c r="BV34" s="158">
        <f t="shared" si="111"/>
        <v>-237.23946028066598</v>
      </c>
      <c r="BW34" s="159">
        <f t="shared" si="123"/>
        <v>4.3349187475227904</v>
      </c>
      <c r="BX34" s="159">
        <f t="shared" si="124"/>
        <v>0.34108448247839718</v>
      </c>
      <c r="BY34" s="159">
        <f t="shared" si="125"/>
        <v>4.1030378330399131E-2</v>
      </c>
      <c r="BZ34" s="163">
        <f t="shared" si="139"/>
        <v>0.52540683360355489</v>
      </c>
      <c r="CA34" s="164">
        <f t="shared" si="140"/>
        <v>-5.9962840581908816E-2</v>
      </c>
      <c r="CB34" s="165">
        <f t="shared" si="135"/>
        <v>2.4879790858570838E-2</v>
      </c>
      <c r="CC34" s="5"/>
      <c r="CD34" s="7"/>
      <c r="CE34" s="8"/>
      <c r="CF34" s="8"/>
    </row>
    <row r="35" spans="1:84" s="9" customFormat="1" ht="15" customHeight="1" x14ac:dyDescent="0.2">
      <c r="A35" s="173" t="s">
        <v>55</v>
      </c>
      <c r="B35" s="66">
        <v>14912.234</v>
      </c>
      <c r="C35" s="66">
        <v>14435.799999999996</v>
      </c>
      <c r="D35" s="67">
        <v>20964.621999999988</v>
      </c>
      <c r="E35" s="65">
        <v>15609.454</v>
      </c>
      <c r="F35" s="66">
        <v>14821.501</v>
      </c>
      <c r="G35" s="67">
        <v>21359.403999999999</v>
      </c>
      <c r="H35" s="86">
        <f t="shared" si="80"/>
        <v>0.98151718091010354</v>
      </c>
      <c r="I35" s="87">
        <f t="shared" si="2"/>
        <v>2.6183701596861675E-2</v>
      </c>
      <c r="J35" s="88">
        <f t="shared" si="97"/>
        <v>7.5402537419310134E-3</v>
      </c>
      <c r="K35" s="65">
        <v>8578.77</v>
      </c>
      <c r="L35" s="66">
        <v>8344.7430000000004</v>
      </c>
      <c r="M35" s="66">
        <v>11959.588</v>
      </c>
      <c r="N35" s="89">
        <f t="shared" si="98"/>
        <v>0.55992142851926019</v>
      </c>
      <c r="O35" s="90">
        <f t="shared" si="112"/>
        <v>1.0333339147267973E-2</v>
      </c>
      <c r="P35" s="91">
        <f t="shared" si="99"/>
        <v>-3.0946249830132722E-3</v>
      </c>
      <c r="Q35" s="65">
        <v>1274.5219999999999</v>
      </c>
      <c r="R35" s="66">
        <v>985.67200000000003</v>
      </c>
      <c r="S35" s="67">
        <v>1438.0540000000001</v>
      </c>
      <c r="T35" s="92">
        <f t="shared" si="113"/>
        <v>6.7326504054139341E-2</v>
      </c>
      <c r="U35" s="93">
        <f t="shared" si="114"/>
        <v>-1.4324141766015541E-2</v>
      </c>
      <c r="V35" s="94">
        <f t="shared" si="115"/>
        <v>8.2365795238487083E-4</v>
      </c>
      <c r="W35" s="65">
        <v>4882.7430000000004</v>
      </c>
      <c r="X35" s="66">
        <v>4883.5479999999998</v>
      </c>
      <c r="Y35" s="67">
        <v>7078.9989999999998</v>
      </c>
      <c r="Z35" s="92">
        <f t="shared" si="100"/>
        <v>0.33142305843365294</v>
      </c>
      <c r="AA35" s="93">
        <f t="shared" si="116"/>
        <v>1.8616281207492424E-2</v>
      </c>
      <c r="AB35" s="94">
        <f t="shared" si="101"/>
        <v>1.9322733910314138E-3</v>
      </c>
      <c r="AC35" s="65">
        <v>3153.5592000000001</v>
      </c>
      <c r="AD35" s="66">
        <v>3671.6990000000001</v>
      </c>
      <c r="AE35" s="66">
        <v>3715.6890199999998</v>
      </c>
      <c r="AF35" s="66">
        <f t="shared" si="117"/>
        <v>562.12981999999965</v>
      </c>
      <c r="AG35" s="67">
        <f t="shared" si="118"/>
        <v>43.990019999999731</v>
      </c>
      <c r="AH35" s="65">
        <v>89.352000000000004</v>
      </c>
      <c r="AI35" s="66">
        <v>0</v>
      </c>
      <c r="AJ35" s="66">
        <v>0</v>
      </c>
      <c r="AK35" s="66">
        <f t="shared" si="102"/>
        <v>-89.352000000000004</v>
      </c>
      <c r="AL35" s="67">
        <f t="shared" si="103"/>
        <v>0</v>
      </c>
      <c r="AM35" s="92">
        <f t="shared" si="126"/>
        <v>0.17723615622547365</v>
      </c>
      <c r="AN35" s="93">
        <f t="shared" si="119"/>
        <v>-3.4238475945668534E-2</v>
      </c>
      <c r="AO35" s="94">
        <f t="shared" si="120"/>
        <v>-7.7110606683405775E-2</v>
      </c>
      <c r="AP35" s="92">
        <f t="shared" si="22"/>
        <v>0</v>
      </c>
      <c r="AQ35" s="93">
        <f t="shared" si="121"/>
        <v>-5.9918587650918034E-3</v>
      </c>
      <c r="AR35" s="94">
        <f t="shared" si="46"/>
        <v>0</v>
      </c>
      <c r="AS35" s="93">
        <f t="shared" si="104"/>
        <v>0</v>
      </c>
      <c r="AT35" s="93">
        <f t="shared" si="122"/>
        <v>-5.7242232816086969E-3</v>
      </c>
      <c r="AU35" s="93">
        <f t="shared" si="105"/>
        <v>0</v>
      </c>
      <c r="AV35" s="65">
        <v>10177</v>
      </c>
      <c r="AW35" s="66">
        <v>6691</v>
      </c>
      <c r="AX35" s="67">
        <v>10201</v>
      </c>
      <c r="AY35" s="65">
        <v>110.29</v>
      </c>
      <c r="AZ35" s="66">
        <v>107.55</v>
      </c>
      <c r="BA35" s="67">
        <v>107</v>
      </c>
      <c r="BB35" s="65">
        <v>225</v>
      </c>
      <c r="BC35" s="157">
        <v>212.51</v>
      </c>
      <c r="BD35" s="157">
        <v>213</v>
      </c>
      <c r="BE35" s="160">
        <f t="shared" si="127"/>
        <v>10.592938733125649</v>
      </c>
      <c r="BF35" s="159">
        <f t="shared" si="128"/>
        <v>0.3401707779368035</v>
      </c>
      <c r="BG35" s="159">
        <f t="shared" si="129"/>
        <v>0.22411802957691229</v>
      </c>
      <c r="BH35" s="160">
        <f t="shared" si="130"/>
        <v>5.3213354199269691</v>
      </c>
      <c r="BI35" s="159">
        <f t="shared" si="131"/>
        <v>0.29565640758128975</v>
      </c>
      <c r="BJ35" s="161">
        <f t="shared" si="132"/>
        <v>7.3739228375198529E-2</v>
      </c>
      <c r="BK35" s="157">
        <v>303</v>
      </c>
      <c r="BL35" s="157">
        <v>303</v>
      </c>
      <c r="BM35" s="157">
        <v>303</v>
      </c>
      <c r="BN35" s="162">
        <v>43034</v>
      </c>
      <c r="BO35" s="157">
        <v>31993</v>
      </c>
      <c r="BP35" s="158">
        <v>47346</v>
      </c>
      <c r="BQ35" s="157">
        <f t="shared" si="106"/>
        <v>451.13428800743463</v>
      </c>
      <c r="BR35" s="157">
        <f t="shared" si="107"/>
        <v>88.410534696099432</v>
      </c>
      <c r="BS35" s="157">
        <f t="shared" si="108"/>
        <v>-12.138959265406299</v>
      </c>
      <c r="BT35" s="162">
        <f t="shared" si="109"/>
        <v>2093.8539358886383</v>
      </c>
      <c r="BU35" s="157">
        <f t="shared" si="110"/>
        <v>560.05674614706413</v>
      </c>
      <c r="BV35" s="158">
        <f t="shared" si="111"/>
        <v>-121.28595351503827</v>
      </c>
      <c r="BW35" s="159">
        <f t="shared" si="123"/>
        <v>4.6413096755220078</v>
      </c>
      <c r="BX35" s="159">
        <f t="shared" si="124"/>
        <v>0.41275509165642887</v>
      </c>
      <c r="BY35" s="159">
        <f t="shared" si="125"/>
        <v>-0.14018785847888893</v>
      </c>
      <c r="BZ35" s="163">
        <f t="shared" si="139"/>
        <v>0.57237152286657245</v>
      </c>
      <c r="CA35" s="164">
        <f t="shared" si="140"/>
        <v>5.2128289752052193E-2</v>
      </c>
      <c r="CB35" s="165">
        <f t="shared" si="135"/>
        <v>-1.0984602801242915E-2</v>
      </c>
      <c r="CC35" s="5"/>
      <c r="CD35" s="7"/>
      <c r="CE35" s="8"/>
      <c r="CF35" s="8"/>
    </row>
    <row r="36" spans="1:84" s="9" customFormat="1" ht="15" customHeight="1" x14ac:dyDescent="0.2">
      <c r="A36" s="173" t="s">
        <v>56</v>
      </c>
      <c r="B36" s="66">
        <v>15533.209000000001</v>
      </c>
      <c r="C36" s="66">
        <v>14270.197279999997</v>
      </c>
      <c r="D36" s="67">
        <v>20926.661240000012</v>
      </c>
      <c r="E36" s="65">
        <v>15498.794</v>
      </c>
      <c r="F36" s="66">
        <v>14241.36328</v>
      </c>
      <c r="G36" s="67">
        <v>20880.871500000001</v>
      </c>
      <c r="H36" s="86">
        <f t="shared" si="80"/>
        <v>1.0021929036822055</v>
      </c>
      <c r="I36" s="87">
        <f t="shared" si="2"/>
        <v>-2.7591667303594747E-5</v>
      </c>
      <c r="J36" s="88">
        <f t="shared" si="97"/>
        <v>1.6823796494991328E-4</v>
      </c>
      <c r="K36" s="65">
        <v>9336.2180000000008</v>
      </c>
      <c r="L36" s="66">
        <v>9031.8880000000008</v>
      </c>
      <c r="M36" s="66">
        <v>13318.23</v>
      </c>
      <c r="N36" s="89">
        <f t="shared" si="98"/>
        <v>0.63781964272899239</v>
      </c>
      <c r="O36" s="90">
        <f t="shared" si="112"/>
        <v>3.5436128243929832E-2</v>
      </c>
      <c r="P36" s="91">
        <f t="shared" si="99"/>
        <v>3.6185608224572618E-3</v>
      </c>
      <c r="Q36" s="65">
        <v>2242.98</v>
      </c>
      <c r="R36" s="66">
        <v>1930.1320000000001</v>
      </c>
      <c r="S36" s="67">
        <v>2702.2750000000001</v>
      </c>
      <c r="T36" s="92">
        <f t="shared" si="113"/>
        <v>0.12941389922350702</v>
      </c>
      <c r="U36" s="93">
        <f t="shared" si="114"/>
        <v>-1.5305747995495972E-2</v>
      </c>
      <c r="V36" s="94">
        <f t="shared" si="115"/>
        <v>-6.1161032103611013E-3</v>
      </c>
      <c r="W36" s="65">
        <v>3353.3429999999998</v>
      </c>
      <c r="X36" s="66">
        <v>2855.087</v>
      </c>
      <c r="Y36" s="67">
        <v>4257.2150000000001</v>
      </c>
      <c r="Z36" s="92">
        <f t="shared" si="100"/>
        <v>0.20388109758733011</v>
      </c>
      <c r="AA36" s="93">
        <f t="shared" si="116"/>
        <v>-1.2480446414093488E-2</v>
      </c>
      <c r="AB36" s="94">
        <f t="shared" si="101"/>
        <v>3.4026080027290406E-3</v>
      </c>
      <c r="AC36" s="65">
        <v>2157.915</v>
      </c>
      <c r="AD36" s="66">
        <v>1902.4290000000001</v>
      </c>
      <c r="AE36" s="66">
        <v>2261.2012599999998</v>
      </c>
      <c r="AF36" s="66">
        <f t="shared" si="117"/>
        <v>103.28625999999986</v>
      </c>
      <c r="AG36" s="67">
        <f t="shared" si="118"/>
        <v>358.77225999999973</v>
      </c>
      <c r="AH36" s="65">
        <v>0</v>
      </c>
      <c r="AI36" s="66">
        <v>0</v>
      </c>
      <c r="AJ36" s="66">
        <v>0</v>
      </c>
      <c r="AK36" s="66">
        <f t="shared" si="102"/>
        <v>0</v>
      </c>
      <c r="AL36" s="67">
        <f t="shared" si="103"/>
        <v>0</v>
      </c>
      <c r="AM36" s="92">
        <f t="shared" si="126"/>
        <v>0.10805360845990349</v>
      </c>
      <c r="AN36" s="93">
        <f t="shared" si="119"/>
        <v>-3.0869070041364341E-2</v>
      </c>
      <c r="AO36" s="94">
        <f t="shared" si="120"/>
        <v>-2.5261226834370779E-2</v>
      </c>
      <c r="AP36" s="92">
        <f t="shared" si="22"/>
        <v>0</v>
      </c>
      <c r="AQ36" s="93">
        <f t="shared" si="121"/>
        <v>0</v>
      </c>
      <c r="AR36" s="94">
        <f t="shared" si="46"/>
        <v>0</v>
      </c>
      <c r="AS36" s="93">
        <f t="shared" si="104"/>
        <v>0</v>
      </c>
      <c r="AT36" s="93">
        <f t="shared" si="122"/>
        <v>0</v>
      </c>
      <c r="AU36" s="93">
        <f t="shared" si="105"/>
        <v>0</v>
      </c>
      <c r="AV36" s="65">
        <v>10718</v>
      </c>
      <c r="AW36" s="66">
        <v>7086</v>
      </c>
      <c r="AX36" s="67">
        <v>10746</v>
      </c>
      <c r="AY36" s="65">
        <v>116</v>
      </c>
      <c r="AZ36" s="66">
        <v>125.5</v>
      </c>
      <c r="BA36" s="67">
        <v>121.5</v>
      </c>
      <c r="BB36" s="65">
        <v>180</v>
      </c>
      <c r="BC36" s="157">
        <v>178.5</v>
      </c>
      <c r="BD36" s="157">
        <v>181</v>
      </c>
      <c r="BE36" s="160">
        <f t="shared" si="127"/>
        <v>9.8271604938271597</v>
      </c>
      <c r="BF36" s="159">
        <f t="shared" si="128"/>
        <v>-0.43912303107705597</v>
      </c>
      <c r="BG36" s="159">
        <f t="shared" si="129"/>
        <v>0.41680192809010741</v>
      </c>
      <c r="BH36" s="160">
        <f t="shared" si="130"/>
        <v>6.596685082872928</v>
      </c>
      <c r="BI36" s="159">
        <f t="shared" si="131"/>
        <v>-1.936429984312138E-2</v>
      </c>
      <c r="BJ36" s="161">
        <f t="shared" si="132"/>
        <v>-1.9561415726512266E-2</v>
      </c>
      <c r="BK36" s="157">
        <v>327</v>
      </c>
      <c r="BL36" s="157">
        <v>334</v>
      </c>
      <c r="BM36" s="157">
        <v>334</v>
      </c>
      <c r="BN36" s="162">
        <v>50506</v>
      </c>
      <c r="BO36" s="157">
        <v>35977</v>
      </c>
      <c r="BP36" s="158">
        <v>53480</v>
      </c>
      <c r="BQ36" s="157">
        <f t="shared" si="106"/>
        <v>390.4426234106208</v>
      </c>
      <c r="BR36" s="157">
        <f t="shared" si="107"/>
        <v>83.572271373239118</v>
      </c>
      <c r="BS36" s="157">
        <f t="shared" si="108"/>
        <v>-5.4037028533811622</v>
      </c>
      <c r="BT36" s="162">
        <f t="shared" si="109"/>
        <v>1943.1296761585706</v>
      </c>
      <c r="BU36" s="157">
        <f t="shared" si="110"/>
        <v>497.07686779880214</v>
      </c>
      <c r="BV36" s="158">
        <f t="shared" si="111"/>
        <v>-66.659101713289374</v>
      </c>
      <c r="BW36" s="159">
        <f t="shared" si="123"/>
        <v>4.9767355294993489</v>
      </c>
      <c r="BX36" s="159">
        <f t="shared" si="124"/>
        <v>0.26447577954599932</v>
      </c>
      <c r="BY36" s="159">
        <f t="shared" si="125"/>
        <v>-0.10045893846565246</v>
      </c>
      <c r="BZ36" s="163">
        <f t="shared" si="139"/>
        <v>0.58651926915399977</v>
      </c>
      <c r="CA36" s="164">
        <f t="shared" si="140"/>
        <v>2.0758831833929348E-2</v>
      </c>
      <c r="CB36" s="165">
        <f t="shared" si="135"/>
        <v>-8.5943709690690095E-3</v>
      </c>
      <c r="CC36" s="5"/>
      <c r="CD36" s="7"/>
      <c r="CE36" s="8"/>
      <c r="CF36" s="8"/>
    </row>
    <row r="37" spans="1:84" ht="15" customHeight="1" x14ac:dyDescent="0.2">
      <c r="A37" s="174" t="s">
        <v>57</v>
      </c>
      <c r="B37" s="63">
        <v>15643.418</v>
      </c>
      <c r="C37" s="63">
        <v>13564.425000000003</v>
      </c>
      <c r="D37" s="64">
        <v>20112.06292</v>
      </c>
      <c r="E37" s="62">
        <v>15715.218000000001</v>
      </c>
      <c r="F37" s="63">
        <v>13515.694</v>
      </c>
      <c r="G37" s="64">
        <v>20045.780920000001</v>
      </c>
      <c r="H37" s="77">
        <f t="shared" si="80"/>
        <v>1.0033065311979874</v>
      </c>
      <c r="I37" s="78">
        <f t="shared" si="2"/>
        <v>7.8753510514568692E-3</v>
      </c>
      <c r="J37" s="79">
        <f t="shared" si="97"/>
        <v>-2.9898103098169315E-4</v>
      </c>
      <c r="K37" s="62">
        <v>8723.7309999999998</v>
      </c>
      <c r="L37" s="63">
        <v>8827.375</v>
      </c>
      <c r="M37" s="63">
        <v>12731.220920000002</v>
      </c>
      <c r="N37" s="80">
        <f t="shared" si="98"/>
        <v>0.63510725627545173</v>
      </c>
      <c r="O37" s="81">
        <f t="shared" si="112"/>
        <v>7.9993671468673977E-2</v>
      </c>
      <c r="P37" s="82">
        <f t="shared" si="99"/>
        <v>-1.8013108834915581E-2</v>
      </c>
      <c r="Q37" s="62">
        <v>2093.27</v>
      </c>
      <c r="R37" s="63">
        <v>1507.7940000000001</v>
      </c>
      <c r="S37" s="64">
        <v>2204.2779999999998</v>
      </c>
      <c r="T37" s="83">
        <f t="shared" si="113"/>
        <v>0.10996219148542903</v>
      </c>
      <c r="U37" s="84">
        <f t="shared" si="114"/>
        <v>-2.3237997019751086E-2</v>
      </c>
      <c r="V37" s="85">
        <f t="shared" si="115"/>
        <v>-1.5965638400466803E-3</v>
      </c>
      <c r="W37" s="62">
        <v>1523.9290000000001</v>
      </c>
      <c r="X37" s="63">
        <v>1260.046</v>
      </c>
      <c r="Y37" s="64">
        <v>1910.18</v>
      </c>
      <c r="Z37" s="83">
        <f t="shared" si="100"/>
        <v>9.529087480419296E-2</v>
      </c>
      <c r="AA37" s="84">
        <f t="shared" si="116"/>
        <v>-1.6806721383947898E-3</v>
      </c>
      <c r="AB37" s="85">
        <f t="shared" si="101"/>
        <v>2.0625137596176624E-3</v>
      </c>
      <c r="AC37" s="62">
        <v>6730.8000199999997</v>
      </c>
      <c r="AD37" s="63">
        <v>6511.98</v>
      </c>
      <c r="AE37" s="63">
        <v>6666.8206500000006</v>
      </c>
      <c r="AF37" s="63">
        <f t="shared" si="117"/>
        <v>-63.979369999999108</v>
      </c>
      <c r="AG37" s="64">
        <f t="shared" si="118"/>
        <v>154.84065000000101</v>
      </c>
      <c r="AH37" s="62">
        <v>1434.3489999999999</v>
      </c>
      <c r="AI37" s="63">
        <v>1392.2550000000001</v>
      </c>
      <c r="AJ37" s="63">
        <v>1204.3040000000001</v>
      </c>
      <c r="AK37" s="63">
        <f t="shared" si="102"/>
        <v>-230.04499999999985</v>
      </c>
      <c r="AL37" s="64">
        <f>AJ37-AI37</f>
        <v>-187.95100000000002</v>
      </c>
      <c r="AM37" s="83">
        <f t="shared" si="126"/>
        <v>0.33148368103852377</v>
      </c>
      <c r="AN37" s="84">
        <f t="shared" si="119"/>
        <v>-9.8780345659477908E-2</v>
      </c>
      <c r="AO37" s="85">
        <f t="shared" si="120"/>
        <v>-0.14859416966285122</v>
      </c>
      <c r="AP37" s="83">
        <f t="shared" si="22"/>
        <v>5.9879685380379667E-2</v>
      </c>
      <c r="AQ37" s="84">
        <f t="shared" si="121"/>
        <v>-3.1810570547065341E-2</v>
      </c>
      <c r="AR37" s="85">
        <f t="shared" si="46"/>
        <v>-4.276049288003312E-2</v>
      </c>
      <c r="AS37" s="84">
        <f t="shared" si="104"/>
        <v>6.0077679428215562E-2</v>
      </c>
      <c r="AT37" s="84">
        <f t="shared" si="122"/>
        <v>-3.1193660237578434E-2</v>
      </c>
      <c r="AU37" s="84">
        <f t="shared" si="105"/>
        <v>-4.2932569250098716E-2</v>
      </c>
      <c r="AV37" s="62">
        <v>11156</v>
      </c>
      <c r="AW37" s="63">
        <v>6962</v>
      </c>
      <c r="AX37" s="64">
        <v>10505</v>
      </c>
      <c r="AY37" s="62">
        <v>125.92999999999999</v>
      </c>
      <c r="AZ37" s="63">
        <v>126.83999999999999</v>
      </c>
      <c r="BA37" s="64">
        <v>127.58999999999999</v>
      </c>
      <c r="BB37" s="62">
        <v>237.88999999999993</v>
      </c>
      <c r="BC37" s="117">
        <v>238.06</v>
      </c>
      <c r="BD37" s="117">
        <v>237.53</v>
      </c>
      <c r="BE37" s="130">
        <f t="shared" si="127"/>
        <v>9.1482265241964278</v>
      </c>
      <c r="BF37" s="129">
        <f t="shared" si="128"/>
        <v>-0.69498443074326666</v>
      </c>
      <c r="BG37" s="129">
        <f t="shared" si="129"/>
        <v>2.1853512883573956E-4</v>
      </c>
      <c r="BH37" s="130">
        <f t="shared" si="130"/>
        <v>4.9139991673566383</v>
      </c>
      <c r="BI37" s="129">
        <f t="shared" si="131"/>
        <v>-0.29662572463359194</v>
      </c>
      <c r="BJ37" s="131">
        <f t="shared" si="132"/>
        <v>3.9877797393883974E-2</v>
      </c>
      <c r="BK37" s="117">
        <v>340</v>
      </c>
      <c r="BL37" s="117">
        <v>340</v>
      </c>
      <c r="BM37" s="117">
        <v>339.90000000000003</v>
      </c>
      <c r="BN37" s="116">
        <v>56551</v>
      </c>
      <c r="BO37" s="117">
        <v>39103</v>
      </c>
      <c r="BP37" s="118">
        <v>57807</v>
      </c>
      <c r="BQ37" s="117">
        <f t="shared" si="106"/>
        <v>346.77082221876248</v>
      </c>
      <c r="BR37" s="117">
        <f t="shared" si="107"/>
        <v>68.876213812191395</v>
      </c>
      <c r="BS37" s="117">
        <f t="shared" si="108"/>
        <v>1.1274188993240841</v>
      </c>
      <c r="BT37" s="116">
        <f t="shared" si="109"/>
        <v>1908.2133193717279</v>
      </c>
      <c r="BU37" s="117">
        <f t="shared" si="110"/>
        <v>499.53476074856553</v>
      </c>
      <c r="BV37" s="118">
        <f t="shared" si="111"/>
        <v>-33.138878272627153</v>
      </c>
      <c r="BW37" s="129">
        <f t="shared" si="123"/>
        <v>5.5028081865778198</v>
      </c>
      <c r="BX37" s="129">
        <f t="shared" si="124"/>
        <v>0.43369739417911024</v>
      </c>
      <c r="BY37" s="129">
        <f t="shared" si="125"/>
        <v>-0.1138249648154579</v>
      </c>
      <c r="BZ37" s="125">
        <f t="shared" si="139"/>
        <v>0.62296926374596273</v>
      </c>
      <c r="CA37" s="126">
        <f t="shared" si="140"/>
        <v>1.3714792726785885E-2</v>
      </c>
      <c r="CB37" s="132">
        <f t="shared" si="135"/>
        <v>-1.2438601057417231E-2</v>
      </c>
      <c r="CC37" s="5"/>
      <c r="CD37" s="7"/>
      <c r="CE37" s="6"/>
      <c r="CF37" s="6"/>
    </row>
    <row r="38" spans="1:84" s="9" customFormat="1" ht="15" customHeight="1" x14ac:dyDescent="0.2">
      <c r="A38" s="173" t="s">
        <v>58</v>
      </c>
      <c r="B38" s="66">
        <v>8460.1610000000001</v>
      </c>
      <c r="C38" s="66">
        <v>9662.9549999999999</v>
      </c>
      <c r="D38" s="67">
        <v>13224.350699999997</v>
      </c>
      <c r="E38" s="65">
        <v>8474.1020000000008</v>
      </c>
      <c r="F38" s="66">
        <v>9289.4230000000007</v>
      </c>
      <c r="G38" s="67">
        <v>12697.833699999999</v>
      </c>
      <c r="H38" s="86">
        <f t="shared" ref="H38:H68" si="142">IF(G38=0,"0",(D38/G38))</f>
        <v>1.0414651043980832</v>
      </c>
      <c r="I38" s="87">
        <f t="shared" si="2"/>
        <v>4.3110234466142372E-2</v>
      </c>
      <c r="J38" s="88">
        <f t="shared" si="97"/>
        <v>1.2546413800895717E-3</v>
      </c>
      <c r="K38" s="65">
        <v>5654.16</v>
      </c>
      <c r="L38" s="66">
        <v>6135.125</v>
      </c>
      <c r="M38" s="66">
        <v>8420.0190000000002</v>
      </c>
      <c r="N38" s="89">
        <f t="shared" si="98"/>
        <v>0.66310673134741094</v>
      </c>
      <c r="O38" s="90">
        <f t="shared" si="112"/>
        <v>-4.1214894127356017E-3</v>
      </c>
      <c r="P38" s="91">
        <f t="shared" si="99"/>
        <v>2.6647426469287305E-3</v>
      </c>
      <c r="Q38" s="65">
        <v>851.94500000000005</v>
      </c>
      <c r="R38" s="66">
        <v>619.79300000000001</v>
      </c>
      <c r="S38" s="67">
        <v>925.26099999999997</v>
      </c>
      <c r="T38" s="92">
        <f t="shared" si="113"/>
        <v>7.2867626231394103E-2</v>
      </c>
      <c r="U38" s="93">
        <f t="shared" si="114"/>
        <v>-2.766751011697649E-2</v>
      </c>
      <c r="V38" s="94">
        <f t="shared" si="115"/>
        <v>6.1473358538324391E-3</v>
      </c>
      <c r="W38" s="65">
        <v>1025.3589999999999</v>
      </c>
      <c r="X38" s="66">
        <v>1878.8579999999999</v>
      </c>
      <c r="Y38" s="67">
        <v>2384.902</v>
      </c>
      <c r="Z38" s="92">
        <f t="shared" si="100"/>
        <v>0.18781959634579246</v>
      </c>
      <c r="AA38" s="93">
        <f t="shared" si="116"/>
        <v>6.6820462750279933E-2</v>
      </c>
      <c r="AB38" s="94">
        <f t="shared" si="101"/>
        <v>-1.4438175746187831E-2</v>
      </c>
      <c r="AC38" s="65">
        <v>985.28599999999994</v>
      </c>
      <c r="AD38" s="66">
        <v>1389.902</v>
      </c>
      <c r="AE38" s="66">
        <v>1346.6420000000001</v>
      </c>
      <c r="AF38" s="66">
        <f t="shared" si="117"/>
        <v>361.35600000000011</v>
      </c>
      <c r="AG38" s="67">
        <f t="shared" si="118"/>
        <v>-43.259999999999991</v>
      </c>
      <c r="AH38" s="65">
        <v>0</v>
      </c>
      <c r="AI38" s="66">
        <v>0</v>
      </c>
      <c r="AJ38" s="66">
        <v>0</v>
      </c>
      <c r="AK38" s="66">
        <f t="shared" si="102"/>
        <v>0</v>
      </c>
      <c r="AL38" s="67">
        <f t="shared" si="103"/>
        <v>0</v>
      </c>
      <c r="AM38" s="92">
        <f t="shared" si="126"/>
        <v>0.1018304815524894</v>
      </c>
      <c r="AN38" s="93">
        <f t="shared" si="119"/>
        <v>-1.4631368287011282E-2</v>
      </c>
      <c r="AO38" s="94">
        <f t="shared" si="120"/>
        <v>-4.2007712871473049E-2</v>
      </c>
      <c r="AP38" s="92">
        <f t="shared" si="22"/>
        <v>0</v>
      </c>
      <c r="AQ38" s="93">
        <f t="shared" si="121"/>
        <v>0</v>
      </c>
      <c r="AR38" s="94">
        <f t="shared" si="46"/>
        <v>0</v>
      </c>
      <c r="AS38" s="93">
        <f t="shared" si="104"/>
        <v>0</v>
      </c>
      <c r="AT38" s="93">
        <f t="shared" si="122"/>
        <v>0</v>
      </c>
      <c r="AU38" s="93">
        <f t="shared" si="105"/>
        <v>0</v>
      </c>
      <c r="AV38" s="65">
        <v>6766</v>
      </c>
      <c r="AW38" s="66">
        <v>4373</v>
      </c>
      <c r="AX38" s="67">
        <v>6891</v>
      </c>
      <c r="AY38" s="65">
        <v>91</v>
      </c>
      <c r="AZ38" s="66">
        <v>80</v>
      </c>
      <c r="BA38" s="67">
        <v>80</v>
      </c>
      <c r="BB38" s="65">
        <v>155</v>
      </c>
      <c r="BC38" s="157">
        <v>144</v>
      </c>
      <c r="BD38" s="157">
        <v>144</v>
      </c>
      <c r="BE38" s="160">
        <f t="shared" si="127"/>
        <v>9.5708333333333329</v>
      </c>
      <c r="BF38" s="159">
        <f t="shared" si="128"/>
        <v>1.3095390720390725</v>
      </c>
      <c r="BG38" s="159">
        <f t="shared" si="129"/>
        <v>0.46041666666666536</v>
      </c>
      <c r="BH38" s="160">
        <f t="shared" si="130"/>
        <v>5.3171296296296298</v>
      </c>
      <c r="BI38" s="159">
        <f t="shared" si="131"/>
        <v>0.46695041816009564</v>
      </c>
      <c r="BJ38" s="161">
        <f t="shared" si="132"/>
        <v>0.2557870370370372</v>
      </c>
      <c r="BK38" s="157">
        <v>300</v>
      </c>
      <c r="BL38" s="157">
        <v>300</v>
      </c>
      <c r="BM38" s="157">
        <v>300</v>
      </c>
      <c r="BN38" s="162">
        <v>34325</v>
      </c>
      <c r="BO38" s="157">
        <v>25555</v>
      </c>
      <c r="BP38" s="158">
        <v>35571</v>
      </c>
      <c r="BQ38" s="157">
        <f t="shared" si="106"/>
        <v>356.97151331140532</v>
      </c>
      <c r="BR38" s="157">
        <f t="shared" si="107"/>
        <v>110.09308650878333</v>
      </c>
      <c r="BS38" s="157">
        <f t="shared" si="108"/>
        <v>-6.5355498856206964</v>
      </c>
      <c r="BT38" s="162">
        <f t="shared" si="109"/>
        <v>1842.6692352343634</v>
      </c>
      <c r="BU38" s="157">
        <f t="shared" si="110"/>
        <v>590.21549594970475</v>
      </c>
      <c r="BV38" s="158">
        <f t="shared" si="111"/>
        <v>-281.59854432200518</v>
      </c>
      <c r="BW38" s="159">
        <f t="shared" si="123"/>
        <v>5.1619503700478884</v>
      </c>
      <c r="BX38" s="159">
        <f t="shared" si="124"/>
        <v>8.8790452814663468E-2</v>
      </c>
      <c r="BY38" s="159">
        <f t="shared" si="125"/>
        <v>-0.68186394506759296</v>
      </c>
      <c r="BZ38" s="163">
        <f t="shared" si="139"/>
        <v>0.43432234432234429</v>
      </c>
      <c r="CA38" s="164">
        <f t="shared" si="140"/>
        <v>1.5213675213675171E-2</v>
      </c>
      <c r="CB38" s="165">
        <f t="shared" si="135"/>
        <v>-3.6303806690547058E-2</v>
      </c>
      <c r="CC38" s="5"/>
      <c r="CD38" s="7"/>
      <c r="CE38" s="8"/>
      <c r="CF38" s="8"/>
    </row>
    <row r="39" spans="1:84" s="9" customFormat="1" ht="15" customHeight="1" x14ac:dyDescent="0.2">
      <c r="A39" s="173" t="s">
        <v>59</v>
      </c>
      <c r="B39" s="66">
        <v>5646.3950000000004</v>
      </c>
      <c r="C39" s="66">
        <v>5983.6399399999991</v>
      </c>
      <c r="D39" s="67">
        <v>8869.1014800000012</v>
      </c>
      <c r="E39" s="65">
        <v>6169.5649999999996</v>
      </c>
      <c r="F39" s="66">
        <v>6850.2740000000003</v>
      </c>
      <c r="G39" s="67">
        <v>9850.6569999999992</v>
      </c>
      <c r="H39" s="86">
        <f t="shared" si="142"/>
        <v>0.90035633968373907</v>
      </c>
      <c r="I39" s="87">
        <f t="shared" si="2"/>
        <v>-1.4845137243726825E-2</v>
      </c>
      <c r="J39" s="88">
        <f t="shared" ref="J39:J68" si="143">H39-IF(F39=0,"0",(C39/F39))</f>
        <v>2.6867200417193149E-2</v>
      </c>
      <c r="K39" s="65">
        <v>4312.1080000000002</v>
      </c>
      <c r="L39" s="66">
        <v>5123.3969999999999</v>
      </c>
      <c r="M39" s="66">
        <v>7411.2520000000004</v>
      </c>
      <c r="N39" s="89">
        <f t="shared" ref="N39:N68" si="144">IF(G39=0,"0",(M39/G39))</f>
        <v>0.75236118768524785</v>
      </c>
      <c r="O39" s="90">
        <f t="shared" si="112"/>
        <v>5.3428929090030719E-2</v>
      </c>
      <c r="P39" s="91">
        <f t="shared" ref="P39:P68" si="145">N39-IF(F39=0,"0",(L39/F39))</f>
        <v>4.4499362520935559E-3</v>
      </c>
      <c r="Q39" s="65">
        <v>682.38099999999997</v>
      </c>
      <c r="R39" s="66">
        <v>536.96500000000003</v>
      </c>
      <c r="S39" s="67">
        <v>806.96199999999999</v>
      </c>
      <c r="T39" s="92">
        <f t="shared" ref="T39:T68" si="146">S39/G39</f>
        <v>8.1919612062423861E-2</v>
      </c>
      <c r="U39" s="93">
        <f t="shared" si="114"/>
        <v>-2.8684782250627386E-2</v>
      </c>
      <c r="V39" s="94">
        <f t="shared" ref="V39:V68" si="147">T39-R39/F39</f>
        <v>3.5336964041596808E-3</v>
      </c>
      <c r="W39" s="65">
        <v>724.53899999999999</v>
      </c>
      <c r="X39" s="66">
        <v>902.48800000000006</v>
      </c>
      <c r="Y39" s="67">
        <v>1234.0519999999999</v>
      </c>
      <c r="Z39" s="92">
        <f t="shared" ref="Z39:Z68" si="148">Y39/G39</f>
        <v>0.12527611102487884</v>
      </c>
      <c r="AA39" s="93">
        <f t="shared" si="116"/>
        <v>7.8384958931799198E-3</v>
      </c>
      <c r="AB39" s="94">
        <f t="shared" ref="AB39:AB68" si="149">Z39-X39/F39</f>
        <v>-6.4686921756938742E-3</v>
      </c>
      <c r="AC39" s="65">
        <v>8606.73632</v>
      </c>
      <c r="AD39" s="66">
        <v>9396.0660599999992</v>
      </c>
      <c r="AE39" s="66">
        <v>9563.4985199999992</v>
      </c>
      <c r="AF39" s="66">
        <f t="shared" si="117"/>
        <v>956.76219999999921</v>
      </c>
      <c r="AG39" s="67">
        <f t="shared" si="118"/>
        <v>167.43245999999999</v>
      </c>
      <c r="AH39" s="65">
        <v>3850.6120000000001</v>
      </c>
      <c r="AI39" s="66">
        <v>6931.9219999999996</v>
      </c>
      <c r="AJ39" s="66">
        <v>6545.0969999999998</v>
      </c>
      <c r="AK39" s="66">
        <f t="shared" si="102"/>
        <v>2694.4849999999997</v>
      </c>
      <c r="AL39" s="67">
        <f t="shared" si="103"/>
        <v>-386.82499999999982</v>
      </c>
      <c r="AM39" s="92">
        <f t="shared" si="126"/>
        <v>1.0782939558833413</v>
      </c>
      <c r="AN39" s="93">
        <f t="shared" si="119"/>
        <v>-0.44599478410031179</v>
      </c>
      <c r="AO39" s="94">
        <f t="shared" si="120"/>
        <v>-0.49199873455551568</v>
      </c>
      <c r="AP39" s="92">
        <f t="shared" si="22"/>
        <v>0.73796618685210924</v>
      </c>
      <c r="AQ39" s="93">
        <f t="shared" si="121"/>
        <v>5.6006812773604309E-2</v>
      </c>
      <c r="AR39" s="94">
        <f t="shared" si="46"/>
        <v>-0.42051294449749532</v>
      </c>
      <c r="AS39" s="93">
        <f t="shared" ref="AS39:AS68" si="150">AJ39/G39</f>
        <v>0.66443253480453135</v>
      </c>
      <c r="AT39" s="93">
        <f t="shared" si="122"/>
        <v>4.0302308443353474E-2</v>
      </c>
      <c r="AU39" s="93">
        <f t="shared" ref="AU39:AU68" si="151">AS39-AI39/F39</f>
        <v>-0.34748640449629076</v>
      </c>
      <c r="AV39" s="65">
        <v>5337</v>
      </c>
      <c r="AW39" s="66">
        <v>3482</v>
      </c>
      <c r="AX39" s="67">
        <v>5223</v>
      </c>
      <c r="AY39" s="65">
        <v>75</v>
      </c>
      <c r="AZ39" s="66">
        <v>72</v>
      </c>
      <c r="BA39" s="67">
        <v>72</v>
      </c>
      <c r="BB39" s="65">
        <v>122</v>
      </c>
      <c r="BC39" s="157">
        <v>125</v>
      </c>
      <c r="BD39" s="157">
        <v>126</v>
      </c>
      <c r="BE39" s="160">
        <f t="shared" si="127"/>
        <v>8.0601851851851851</v>
      </c>
      <c r="BF39" s="159">
        <f t="shared" si="128"/>
        <v>0.15351851851851883</v>
      </c>
      <c r="BG39" s="159">
        <f t="shared" si="129"/>
        <v>0</v>
      </c>
      <c r="BH39" s="160">
        <f t="shared" si="130"/>
        <v>4.6058201058201051</v>
      </c>
      <c r="BI39" s="159">
        <f t="shared" si="131"/>
        <v>-0.25483563188481284</v>
      </c>
      <c r="BJ39" s="161">
        <f t="shared" si="132"/>
        <v>-3.6846560846561793E-2</v>
      </c>
      <c r="BK39" s="157">
        <v>174</v>
      </c>
      <c r="BL39" s="157">
        <v>174</v>
      </c>
      <c r="BM39" s="157">
        <v>174</v>
      </c>
      <c r="BN39" s="162">
        <v>24714</v>
      </c>
      <c r="BO39" s="157">
        <v>18012</v>
      </c>
      <c r="BP39" s="158">
        <v>26623</v>
      </c>
      <c r="BQ39" s="157">
        <f t="shared" ref="BQ39:BQ68" si="152">G39*1000/BP39</f>
        <v>370.00552154152427</v>
      </c>
      <c r="BR39" s="157">
        <f t="shared" si="107"/>
        <v>120.36705751303839</v>
      </c>
      <c r="BS39" s="157">
        <f t="shared" ref="BS39:BS68" si="153">BQ39-F39*1000/BO39</f>
        <v>-10.311711414282968</v>
      </c>
      <c r="BT39" s="162">
        <f t="shared" ref="BT39:BT68" si="154">G39*1000/AX39</f>
        <v>1886.0151254068544</v>
      </c>
      <c r="BU39" s="157">
        <f t="shared" si="110"/>
        <v>730.01643700513068</v>
      </c>
      <c r="BV39" s="158">
        <f t="shared" ref="BV39:BV68" si="155">BT39-F39*1000/AW39</f>
        <v>-81.323760291020335</v>
      </c>
      <c r="BW39" s="159">
        <f t="shared" si="123"/>
        <v>5.0972621098985256</v>
      </c>
      <c r="BX39" s="159">
        <f t="shared" si="124"/>
        <v>0.46657071023579366</v>
      </c>
      <c r="BY39" s="159">
        <f t="shared" si="125"/>
        <v>-7.5627034271491311E-2</v>
      </c>
      <c r="BZ39" s="163">
        <f t="shared" si="139"/>
        <v>0.56046061218475007</v>
      </c>
      <c r="CA39" s="164">
        <f t="shared" si="140"/>
        <v>4.0187781567091796E-2</v>
      </c>
      <c r="CB39" s="165">
        <f t="shared" si="135"/>
        <v>-1.1457848474423105E-2</v>
      </c>
      <c r="CC39" s="5"/>
      <c r="CD39" s="7"/>
      <c r="CE39" s="8"/>
      <c r="CF39" s="8"/>
    </row>
    <row r="40" spans="1:84" s="9" customFormat="1" ht="15" customHeight="1" x14ac:dyDescent="0.2">
      <c r="A40" s="173" t="s">
        <v>60</v>
      </c>
      <c r="B40" s="66">
        <v>12340.451999999999</v>
      </c>
      <c r="C40" s="66">
        <v>12798.13899531214</v>
      </c>
      <c r="D40" s="67">
        <v>18988.651331232137</v>
      </c>
      <c r="E40" s="65">
        <v>12074.169</v>
      </c>
      <c r="F40" s="66">
        <v>12708.991</v>
      </c>
      <c r="G40" s="67">
        <v>18844.833329999998</v>
      </c>
      <c r="H40" s="86">
        <f t="shared" si="142"/>
        <v>1.0076316939881442</v>
      </c>
      <c r="I40" s="87">
        <f t="shared" si="2"/>
        <v>-1.4422246121522875E-2</v>
      </c>
      <c r="J40" s="88">
        <f t="shared" si="143"/>
        <v>6.1713277615349504E-4</v>
      </c>
      <c r="K40" s="65">
        <v>7890.1220000000003</v>
      </c>
      <c r="L40" s="66">
        <v>9084.9030000000002</v>
      </c>
      <c r="M40" s="66">
        <v>13630.853999999999</v>
      </c>
      <c r="N40" s="89">
        <f t="shared" si="144"/>
        <v>0.72332048584905162</v>
      </c>
      <c r="O40" s="90">
        <f t="shared" si="112"/>
        <v>6.9849261452573419E-2</v>
      </c>
      <c r="P40" s="91">
        <f t="shared" si="145"/>
        <v>8.4798663222929171E-3</v>
      </c>
      <c r="Q40" s="65">
        <v>1697.0709999999999</v>
      </c>
      <c r="R40" s="66">
        <v>1226.046</v>
      </c>
      <c r="S40" s="67">
        <v>1809.7159999999999</v>
      </c>
      <c r="T40" s="92">
        <f t="shared" si="146"/>
        <v>9.6032475761885672E-2</v>
      </c>
      <c r="U40" s="93">
        <f t="shared" si="114"/>
        <v>-4.4521379331578737E-2</v>
      </c>
      <c r="V40" s="94">
        <f t="shared" si="147"/>
        <v>-4.382826169659626E-4</v>
      </c>
      <c r="W40" s="65">
        <v>2169.0210000000002</v>
      </c>
      <c r="X40" s="66">
        <v>2024.6880000000001</v>
      </c>
      <c r="Y40" s="67">
        <v>2875.2139999999999</v>
      </c>
      <c r="Z40" s="92">
        <f t="shared" si="148"/>
        <v>0.15257306603093213</v>
      </c>
      <c r="AA40" s="93">
        <f t="shared" si="116"/>
        <v>-2.706836519303038E-2</v>
      </c>
      <c r="AB40" s="94">
        <f t="shared" si="149"/>
        <v>-6.7384009454785065E-3</v>
      </c>
      <c r="AC40" s="65">
        <v>1684.8460099999998</v>
      </c>
      <c r="AD40" s="66">
        <v>1922.836</v>
      </c>
      <c r="AE40" s="66">
        <v>2190.846</v>
      </c>
      <c r="AF40" s="66">
        <f t="shared" si="117"/>
        <v>505.99999000000025</v>
      </c>
      <c r="AG40" s="67">
        <f t="shared" si="118"/>
        <v>268.01</v>
      </c>
      <c r="AH40" s="65">
        <v>0</v>
      </c>
      <c r="AI40" s="66">
        <v>0</v>
      </c>
      <c r="AJ40" s="66">
        <v>0</v>
      </c>
      <c r="AK40" s="66">
        <f t="shared" si="102"/>
        <v>0</v>
      </c>
      <c r="AL40" s="67">
        <f t="shared" si="103"/>
        <v>0</v>
      </c>
      <c r="AM40" s="92">
        <f t="shared" si="126"/>
        <v>0.11537659846313268</v>
      </c>
      <c r="AN40" s="93">
        <f t="shared" si="119"/>
        <v>-2.1153733651120485E-2</v>
      </c>
      <c r="AO40" s="94">
        <f t="shared" si="120"/>
        <v>-3.4866808074670977E-2</v>
      </c>
      <c r="AP40" s="92">
        <f t="shared" si="22"/>
        <v>0</v>
      </c>
      <c r="AQ40" s="93">
        <f t="shared" si="121"/>
        <v>0</v>
      </c>
      <c r="AR40" s="94">
        <f t="shared" si="46"/>
        <v>0</v>
      </c>
      <c r="AS40" s="93">
        <f t="shared" si="150"/>
        <v>0</v>
      </c>
      <c r="AT40" s="93">
        <f t="shared" si="122"/>
        <v>0</v>
      </c>
      <c r="AU40" s="93">
        <f t="shared" si="151"/>
        <v>0</v>
      </c>
      <c r="AV40" s="65">
        <v>12022</v>
      </c>
      <c r="AW40" s="66">
        <v>7658</v>
      </c>
      <c r="AX40" s="67">
        <v>11571</v>
      </c>
      <c r="AY40" s="65">
        <v>104</v>
      </c>
      <c r="AZ40" s="66">
        <v>100</v>
      </c>
      <c r="BA40" s="67">
        <v>104</v>
      </c>
      <c r="BB40" s="65">
        <v>244</v>
      </c>
      <c r="BC40" s="157">
        <v>241</v>
      </c>
      <c r="BD40" s="157">
        <v>242</v>
      </c>
      <c r="BE40" s="160">
        <f t="shared" si="127"/>
        <v>12.362179487179487</v>
      </c>
      <c r="BF40" s="159">
        <f t="shared" si="128"/>
        <v>-0.48183760683760646</v>
      </c>
      <c r="BG40" s="159">
        <f t="shared" si="129"/>
        <v>-0.40115384615384642</v>
      </c>
      <c r="BH40" s="160">
        <f t="shared" si="130"/>
        <v>5.3126721763085403</v>
      </c>
      <c r="BI40" s="159">
        <f t="shared" si="131"/>
        <v>-0.16182691294464746</v>
      </c>
      <c r="BJ40" s="161">
        <f t="shared" si="132"/>
        <v>1.6683241315456065E-2</v>
      </c>
      <c r="BK40" s="157">
        <v>400</v>
      </c>
      <c r="BL40" s="157">
        <v>400</v>
      </c>
      <c r="BM40" s="157">
        <v>400</v>
      </c>
      <c r="BN40" s="162">
        <v>60367</v>
      </c>
      <c r="BO40" s="157">
        <v>41037</v>
      </c>
      <c r="BP40" s="158">
        <v>61419</v>
      </c>
      <c r="BQ40" s="157">
        <f t="shared" si="152"/>
        <v>306.82416402090553</v>
      </c>
      <c r="BR40" s="157">
        <f t="shared" si="107"/>
        <v>106.81142527291408</v>
      </c>
      <c r="BS40" s="157">
        <f t="shared" si="153"/>
        <v>-2.8717445494090725</v>
      </c>
      <c r="BT40" s="162">
        <f t="shared" si="154"/>
        <v>1628.6261628208451</v>
      </c>
      <c r="BU40" s="157">
        <f t="shared" si="110"/>
        <v>624.28670183265683</v>
      </c>
      <c r="BV40" s="158">
        <f t="shared" si="155"/>
        <v>-30.944351673801066</v>
      </c>
      <c r="BW40" s="159">
        <f t="shared" si="123"/>
        <v>5.3080114078299196</v>
      </c>
      <c r="BX40" s="159">
        <f t="shared" si="124"/>
        <v>0.28663393320007469</v>
      </c>
      <c r="BY40" s="159">
        <f t="shared" si="125"/>
        <v>-5.069843808285146E-2</v>
      </c>
      <c r="BZ40" s="163">
        <f t="shared" si="139"/>
        <v>0.56244505494505503</v>
      </c>
      <c r="CA40" s="164">
        <f t="shared" si="140"/>
        <v>9.6336996336997549E-3</v>
      </c>
      <c r="CB40" s="165">
        <f t="shared" si="135"/>
        <v>-4.3643373201383007E-3</v>
      </c>
      <c r="CC40" s="5"/>
      <c r="CD40" s="7"/>
      <c r="CE40" s="8"/>
      <c r="CF40" s="8"/>
    </row>
    <row r="41" spans="1:84" s="9" customFormat="1" ht="15" customHeight="1" x14ac:dyDescent="0.2">
      <c r="A41" s="173" t="s">
        <v>61</v>
      </c>
      <c r="B41" s="66">
        <v>18868.901999999998</v>
      </c>
      <c r="C41" s="66">
        <v>16909.862089999995</v>
      </c>
      <c r="D41" s="67">
        <v>23966.04599999998</v>
      </c>
      <c r="E41" s="65">
        <v>19275.786</v>
      </c>
      <c r="F41" s="66">
        <v>17475.614600000004</v>
      </c>
      <c r="G41" s="67">
        <v>24978.224999999999</v>
      </c>
      <c r="H41" s="86">
        <f t="shared" si="142"/>
        <v>0.95947754494164339</v>
      </c>
      <c r="I41" s="87">
        <f t="shared" si="2"/>
        <v>-1.941389948505845E-2</v>
      </c>
      <c r="J41" s="88">
        <f t="shared" si="143"/>
        <v>-8.1486288468304302E-3</v>
      </c>
      <c r="K41" s="65">
        <v>12327.484</v>
      </c>
      <c r="L41" s="66">
        <v>11638.537120000001</v>
      </c>
      <c r="M41" s="66">
        <v>16521.044000000002</v>
      </c>
      <c r="N41" s="89">
        <f t="shared" si="144"/>
        <v>0.66141785495166305</v>
      </c>
      <c r="O41" s="90">
        <f t="shared" si="112"/>
        <v>2.188574974983104E-2</v>
      </c>
      <c r="P41" s="91">
        <f t="shared" si="145"/>
        <v>-4.5694299819379891E-3</v>
      </c>
      <c r="Q41" s="65">
        <v>3844.3049999999998</v>
      </c>
      <c r="R41" s="66">
        <v>2957.0526199999999</v>
      </c>
      <c r="S41" s="67">
        <v>4260.3280000000004</v>
      </c>
      <c r="T41" s="92">
        <f t="shared" si="146"/>
        <v>0.1705616792226029</v>
      </c>
      <c r="U41" s="93">
        <f t="shared" si="114"/>
        <v>-2.8875324280133619E-2</v>
      </c>
      <c r="V41" s="94">
        <f t="shared" si="147"/>
        <v>1.3514575689393404E-3</v>
      </c>
      <c r="W41" s="65">
        <v>2037.847</v>
      </c>
      <c r="X41" s="66">
        <v>2129.9204100000002</v>
      </c>
      <c r="Y41" s="67">
        <v>3037.2220000000002</v>
      </c>
      <c r="Z41" s="92">
        <f t="shared" si="148"/>
        <v>0.12159478906127238</v>
      </c>
      <c r="AA41" s="93">
        <f t="shared" si="116"/>
        <v>1.5874223373315482E-2</v>
      </c>
      <c r="AB41" s="94">
        <f t="shared" si="149"/>
        <v>-2.8478191530428854E-4</v>
      </c>
      <c r="AC41" s="65">
        <v>5145.3208800000002</v>
      </c>
      <c r="AD41" s="66">
        <v>5854.6942499999996</v>
      </c>
      <c r="AE41" s="66">
        <v>5608.8650099999995</v>
      </c>
      <c r="AF41" s="66">
        <f t="shared" si="117"/>
        <v>463.54412999999931</v>
      </c>
      <c r="AG41" s="67">
        <f t="shared" si="118"/>
        <v>-245.82924000000003</v>
      </c>
      <c r="AH41" s="65">
        <v>0</v>
      </c>
      <c r="AI41" s="66">
        <v>0</v>
      </c>
      <c r="AJ41" s="66">
        <v>0</v>
      </c>
      <c r="AK41" s="66">
        <f t="shared" si="102"/>
        <v>0</v>
      </c>
      <c r="AL41" s="67">
        <f t="shared" si="103"/>
        <v>0</v>
      </c>
      <c r="AM41" s="92">
        <f t="shared" si="126"/>
        <v>0.23403380807998134</v>
      </c>
      <c r="AN41" s="93">
        <f t="shared" si="119"/>
        <v>-3.8654071691719222E-2</v>
      </c>
      <c r="AO41" s="94">
        <f t="shared" si="120"/>
        <v>-0.11219576013526136</v>
      </c>
      <c r="AP41" s="92">
        <f t="shared" si="22"/>
        <v>0</v>
      </c>
      <c r="AQ41" s="93">
        <f t="shared" si="121"/>
        <v>0</v>
      </c>
      <c r="AR41" s="94">
        <f t="shared" si="46"/>
        <v>0</v>
      </c>
      <c r="AS41" s="93">
        <f t="shared" si="150"/>
        <v>0</v>
      </c>
      <c r="AT41" s="93">
        <f t="shared" si="122"/>
        <v>0</v>
      </c>
      <c r="AU41" s="93">
        <f t="shared" si="151"/>
        <v>0</v>
      </c>
      <c r="AV41" s="65">
        <v>12813</v>
      </c>
      <c r="AW41" s="66">
        <v>8995</v>
      </c>
      <c r="AX41" s="67">
        <v>13437</v>
      </c>
      <c r="AY41" s="65">
        <v>172.25</v>
      </c>
      <c r="AZ41" s="66">
        <v>166</v>
      </c>
      <c r="BA41" s="67">
        <v>147</v>
      </c>
      <c r="BB41" s="65">
        <v>286</v>
      </c>
      <c r="BC41" s="157">
        <v>228</v>
      </c>
      <c r="BD41" s="157">
        <v>235</v>
      </c>
      <c r="BE41" s="160">
        <f t="shared" si="127"/>
        <v>10.156462585034014</v>
      </c>
      <c r="BF41" s="159">
        <f t="shared" si="128"/>
        <v>1.8913440557645416</v>
      </c>
      <c r="BG41" s="159">
        <f t="shared" si="129"/>
        <v>1.1253380870420457</v>
      </c>
      <c r="BH41" s="160">
        <f t="shared" si="130"/>
        <v>6.3531914893617021</v>
      </c>
      <c r="BI41" s="159">
        <f t="shared" si="131"/>
        <v>1.3753360115062243</v>
      </c>
      <c r="BJ41" s="161">
        <f t="shared" si="132"/>
        <v>-0.22210090829911611</v>
      </c>
      <c r="BK41" s="157">
        <v>420</v>
      </c>
      <c r="BL41" s="157">
        <v>420</v>
      </c>
      <c r="BM41" s="157">
        <v>421</v>
      </c>
      <c r="BN41" s="162">
        <v>62729</v>
      </c>
      <c r="BO41" s="157">
        <v>48750</v>
      </c>
      <c r="BP41" s="158">
        <v>72533</v>
      </c>
      <c r="BQ41" s="157">
        <f t="shared" si="152"/>
        <v>344.3704934305764</v>
      </c>
      <c r="BR41" s="157">
        <f t="shared" si="107"/>
        <v>37.083815817351251</v>
      </c>
      <c r="BS41" s="157">
        <f t="shared" si="153"/>
        <v>-14.103652210449354</v>
      </c>
      <c r="BT41" s="162">
        <f t="shared" si="154"/>
        <v>1858.9138200491182</v>
      </c>
      <c r="BU41" s="157">
        <f t="shared" si="110"/>
        <v>354.52093782013208</v>
      </c>
      <c r="BV41" s="158">
        <f t="shared" si="155"/>
        <v>-83.900476782455598</v>
      </c>
      <c r="BW41" s="159">
        <f t="shared" si="123"/>
        <v>5.3980055071816624</v>
      </c>
      <c r="BX41" s="159">
        <f t="shared" si="124"/>
        <v>0.50227460887525499</v>
      </c>
      <c r="BY41" s="159">
        <f t="shared" si="125"/>
        <v>-2.1672091484263412E-2</v>
      </c>
      <c r="BZ41" s="163">
        <f t="shared" si="139"/>
        <v>0.63108941731269519</v>
      </c>
      <c r="CA41" s="164">
        <f t="shared" si="140"/>
        <v>8.4002377368512349E-2</v>
      </c>
      <c r="CB41" s="165">
        <f t="shared" si="135"/>
        <v>-1.018919357917536E-2</v>
      </c>
      <c r="CC41" s="5"/>
      <c r="CD41" s="7"/>
      <c r="CE41" s="8"/>
      <c r="CF41" s="8"/>
    </row>
    <row r="42" spans="1:84" ht="15" customHeight="1" x14ac:dyDescent="0.2">
      <c r="A42" s="174" t="s">
        <v>62</v>
      </c>
      <c r="B42" s="63">
        <v>9364.9860000000008</v>
      </c>
      <c r="C42" s="63">
        <v>11359.72226</v>
      </c>
      <c r="D42" s="64">
        <v>15522.111509999999</v>
      </c>
      <c r="E42" s="62">
        <v>9313.66</v>
      </c>
      <c r="F42" s="63">
        <v>10844.284019999999</v>
      </c>
      <c r="G42" s="64">
        <v>15297.103940000001</v>
      </c>
      <c r="H42" s="77">
        <f t="shared" si="142"/>
        <v>1.0147091613473078</v>
      </c>
      <c r="I42" s="78">
        <f t="shared" si="2"/>
        <v>9.1983310185217437E-3</v>
      </c>
      <c r="J42" s="79">
        <f t="shared" si="143"/>
        <v>-3.2821707361901931E-2</v>
      </c>
      <c r="K42" s="62">
        <v>6839.66</v>
      </c>
      <c r="L42" s="63">
        <v>7525.2172199999995</v>
      </c>
      <c r="M42" s="63">
        <v>10700.481220000001</v>
      </c>
      <c r="N42" s="80">
        <f t="shared" si="144"/>
        <v>0.69951026429385699</v>
      </c>
      <c r="O42" s="81">
        <f t="shared" si="112"/>
        <v>-3.4858394214183908E-2</v>
      </c>
      <c r="P42" s="82">
        <f t="shared" si="145"/>
        <v>5.5762797060944225E-3</v>
      </c>
      <c r="Q42" s="62">
        <v>936.678</v>
      </c>
      <c r="R42" s="63">
        <v>822.16099999999994</v>
      </c>
      <c r="S42" s="64">
        <v>1141.7809999999999</v>
      </c>
      <c r="T42" s="83">
        <f t="shared" si="146"/>
        <v>7.4640337444160682E-2</v>
      </c>
      <c r="U42" s="84">
        <f t="shared" si="114"/>
        <v>-2.593000761889723E-2</v>
      </c>
      <c r="V42" s="85">
        <f t="shared" si="147"/>
        <v>-1.1748107466924007E-3</v>
      </c>
      <c r="W42" s="62">
        <v>1072.2149999999999</v>
      </c>
      <c r="X42" s="63">
        <v>2180.268</v>
      </c>
      <c r="Y42" s="64">
        <v>2977.723</v>
      </c>
      <c r="Z42" s="83">
        <f t="shared" si="148"/>
        <v>0.19465926437314904</v>
      </c>
      <c r="AA42" s="84">
        <f t="shared" si="116"/>
        <v>7.9536423298856018E-2</v>
      </c>
      <c r="AB42" s="85">
        <f t="shared" si="149"/>
        <v>-6.3930131196715811E-3</v>
      </c>
      <c r="AC42" s="62">
        <v>3697.8139999999999</v>
      </c>
      <c r="AD42" s="63">
        <v>4070.7008799999999</v>
      </c>
      <c r="AE42" s="63">
        <v>4047.9178099999999</v>
      </c>
      <c r="AF42" s="63">
        <f t="shared" si="117"/>
        <v>350.10381000000007</v>
      </c>
      <c r="AG42" s="64">
        <f t="shared" si="118"/>
        <v>-22.783069999999952</v>
      </c>
      <c r="AH42" s="62">
        <v>462.995</v>
      </c>
      <c r="AI42" s="63">
        <v>327.89100000000002</v>
      </c>
      <c r="AJ42" s="63">
        <v>305.79500000000002</v>
      </c>
      <c r="AK42" s="63">
        <f t="shared" si="102"/>
        <v>-157.19999999999999</v>
      </c>
      <c r="AL42" s="64">
        <f t="shared" si="103"/>
        <v>-22.096000000000004</v>
      </c>
      <c r="AM42" s="83">
        <f t="shared" si="126"/>
        <v>0.26078396662671571</v>
      </c>
      <c r="AN42" s="84">
        <f t="shared" si="119"/>
        <v>-0.13407129530320061</v>
      </c>
      <c r="AO42" s="85">
        <f t="shared" si="120"/>
        <v>-9.7561139603020541E-2</v>
      </c>
      <c r="AP42" s="83">
        <f t="shared" si="22"/>
        <v>1.9700605797284342E-2</v>
      </c>
      <c r="AQ42" s="84">
        <f t="shared" si="121"/>
        <v>-2.9738336236371659E-2</v>
      </c>
      <c r="AR42" s="85">
        <f t="shared" si="46"/>
        <v>-9.1637442717815189E-3</v>
      </c>
      <c r="AS42" s="84">
        <f t="shared" si="150"/>
        <v>1.9990385186596307E-2</v>
      </c>
      <c r="AT42" s="84">
        <f t="shared" si="122"/>
        <v>-2.9721006468241856E-2</v>
      </c>
      <c r="AU42" s="84">
        <f t="shared" si="151"/>
        <v>-1.0245912515978995E-2</v>
      </c>
      <c r="AV42" s="62">
        <v>7767</v>
      </c>
      <c r="AW42" s="63">
        <v>3495</v>
      </c>
      <c r="AX42" s="64">
        <v>5477</v>
      </c>
      <c r="AY42" s="62">
        <v>111.5</v>
      </c>
      <c r="AZ42" s="63">
        <v>115</v>
      </c>
      <c r="BA42" s="64">
        <v>117</v>
      </c>
      <c r="BB42" s="62">
        <v>192.5</v>
      </c>
      <c r="BC42" s="117">
        <v>190.5</v>
      </c>
      <c r="BD42" s="117">
        <v>189</v>
      </c>
      <c r="BE42" s="130">
        <f t="shared" si="127"/>
        <v>5.2013295346628681</v>
      </c>
      <c r="BF42" s="129">
        <f t="shared" si="128"/>
        <v>-2.5385807792384778</v>
      </c>
      <c r="BG42" s="129">
        <f t="shared" si="129"/>
        <v>0.1361121433585204</v>
      </c>
      <c r="BH42" s="130">
        <f t="shared" si="130"/>
        <v>3.2198706643151085</v>
      </c>
      <c r="BI42" s="129">
        <f t="shared" si="131"/>
        <v>-1.2632462188017741</v>
      </c>
      <c r="BJ42" s="131">
        <f t="shared" si="132"/>
        <v>0.16212788216287777</v>
      </c>
      <c r="BK42" s="117">
        <v>294</v>
      </c>
      <c r="BL42" s="117">
        <v>294</v>
      </c>
      <c r="BM42" s="117">
        <v>291</v>
      </c>
      <c r="BN42" s="116">
        <v>38464</v>
      </c>
      <c r="BO42" s="117">
        <v>24441</v>
      </c>
      <c r="BP42" s="118">
        <v>36194</v>
      </c>
      <c r="BQ42" s="117">
        <f t="shared" si="152"/>
        <v>422.64198320163564</v>
      </c>
      <c r="BR42" s="117">
        <f t="shared" si="107"/>
        <v>180.50232014007159</v>
      </c>
      <c r="BS42" s="117">
        <f t="shared" si="153"/>
        <v>-21.050337898155703</v>
      </c>
      <c r="BT42" s="116">
        <f t="shared" si="154"/>
        <v>2792.9713237173637</v>
      </c>
      <c r="BU42" s="117">
        <f t="shared" si="110"/>
        <v>1593.8390976326464</v>
      </c>
      <c r="BV42" s="118">
        <f t="shared" si="155"/>
        <v>-309.82810975903112</v>
      </c>
      <c r="BW42" s="129">
        <f t="shared" si="123"/>
        <v>6.6083622421033414</v>
      </c>
      <c r="BX42" s="129">
        <f t="shared" si="124"/>
        <v>1.6561284323956036</v>
      </c>
      <c r="BY42" s="129">
        <f t="shared" si="125"/>
        <v>-0.38477080510695938</v>
      </c>
      <c r="BZ42" s="125">
        <f t="shared" si="139"/>
        <v>0.45559709477235255</v>
      </c>
      <c r="CA42" s="126">
        <f t="shared" si="140"/>
        <v>-2.363342527449408E-2</v>
      </c>
      <c r="CB42" s="132">
        <f t="shared" si="135"/>
        <v>-3.6993309802689223E-3</v>
      </c>
      <c r="CC42" s="5"/>
      <c r="CD42" s="7"/>
      <c r="CE42" s="6"/>
      <c r="CF42" s="6"/>
    </row>
    <row r="43" spans="1:84" s="9" customFormat="1" ht="15" customHeight="1" x14ac:dyDescent="0.2">
      <c r="A43" s="173" t="s">
        <v>63</v>
      </c>
      <c r="B43" s="66">
        <v>23286.267</v>
      </c>
      <c r="C43" s="66">
        <v>21044.831709999999</v>
      </c>
      <c r="D43" s="67">
        <v>30139.176539999997</v>
      </c>
      <c r="E43" s="65">
        <v>20495.393</v>
      </c>
      <c r="F43" s="66">
        <v>16407.081980000003</v>
      </c>
      <c r="G43" s="67">
        <v>24228.528500000004</v>
      </c>
      <c r="H43" s="86">
        <f t="shared" si="142"/>
        <v>1.2439540659681414</v>
      </c>
      <c r="I43" s="87">
        <f t="shared" si="2"/>
        <v>0.10778326895048962</v>
      </c>
      <c r="J43" s="88">
        <f t="shared" si="143"/>
        <v>-3.8713487936528956E-2</v>
      </c>
      <c r="K43" s="65">
        <v>11894.120999999999</v>
      </c>
      <c r="L43" s="66">
        <v>10384.428320000001</v>
      </c>
      <c r="M43" s="66">
        <v>14946.67179</v>
      </c>
      <c r="N43" s="89">
        <f t="shared" si="144"/>
        <v>0.61690382022168611</v>
      </c>
      <c r="O43" s="90">
        <f t="shared" si="112"/>
        <v>3.6572376955387176E-2</v>
      </c>
      <c r="P43" s="91">
        <f t="shared" si="145"/>
        <v>-1.6019714423808451E-2</v>
      </c>
      <c r="Q43" s="65">
        <v>3816.99</v>
      </c>
      <c r="R43" s="66">
        <v>2666.3615499999996</v>
      </c>
      <c r="S43" s="67">
        <v>4319.3041999999996</v>
      </c>
      <c r="T43" s="92">
        <f t="shared" si="146"/>
        <v>0.17827348449989436</v>
      </c>
      <c r="U43" s="93">
        <f t="shared" si="114"/>
        <v>-7.9630028902230032E-3</v>
      </c>
      <c r="V43" s="94">
        <f t="shared" si="147"/>
        <v>1.5760640762643829E-2</v>
      </c>
      <c r="W43" s="65">
        <v>3474.4780000000001</v>
      </c>
      <c r="X43" s="66">
        <v>2194.5894099999996</v>
      </c>
      <c r="Y43" s="67">
        <v>3173.2288900000003</v>
      </c>
      <c r="Z43" s="92">
        <f t="shared" si="148"/>
        <v>0.13097076407260969</v>
      </c>
      <c r="AA43" s="93">
        <f t="shared" si="116"/>
        <v>-3.8554065239031238E-2</v>
      </c>
      <c r="AB43" s="94">
        <f t="shared" si="149"/>
        <v>-2.7879026223682768E-3</v>
      </c>
      <c r="AC43" s="65">
        <v>15436.571848633201</v>
      </c>
      <c r="AD43" s="66">
        <v>13101.720439999999</v>
      </c>
      <c r="AE43" s="66">
        <v>11954.659809999999</v>
      </c>
      <c r="AF43" s="66">
        <f t="shared" si="117"/>
        <v>-3481.9120386332015</v>
      </c>
      <c r="AG43" s="67">
        <f t="shared" si="118"/>
        <v>-1147.0606299999999</v>
      </c>
      <c r="AH43" s="65">
        <v>0</v>
      </c>
      <c r="AI43" s="66">
        <v>0</v>
      </c>
      <c r="AJ43" s="66">
        <v>0</v>
      </c>
      <c r="AK43" s="66">
        <f t="shared" si="102"/>
        <v>0</v>
      </c>
      <c r="AL43" s="67">
        <f t="shared" si="103"/>
        <v>0</v>
      </c>
      <c r="AM43" s="92">
        <f t="shared" si="126"/>
        <v>0.39664852137330492</v>
      </c>
      <c r="AN43" s="93">
        <f t="shared" si="119"/>
        <v>-0.26625600723289894</v>
      </c>
      <c r="AO43" s="94">
        <f t="shared" si="120"/>
        <v>-0.22591385501169498</v>
      </c>
      <c r="AP43" s="92">
        <f t="shared" si="22"/>
        <v>0</v>
      </c>
      <c r="AQ43" s="93">
        <f t="shared" si="121"/>
        <v>0</v>
      </c>
      <c r="AR43" s="94">
        <f t="shared" si="46"/>
        <v>0</v>
      </c>
      <c r="AS43" s="93">
        <f t="shared" si="150"/>
        <v>0</v>
      </c>
      <c r="AT43" s="93">
        <f t="shared" si="122"/>
        <v>0</v>
      </c>
      <c r="AU43" s="93">
        <f t="shared" si="151"/>
        <v>0</v>
      </c>
      <c r="AV43" s="65">
        <v>17885</v>
      </c>
      <c r="AW43" s="66">
        <v>11937</v>
      </c>
      <c r="AX43" s="67">
        <v>17390</v>
      </c>
      <c r="AY43" s="65">
        <v>177.31</v>
      </c>
      <c r="AZ43" s="66">
        <v>192.34999999999997</v>
      </c>
      <c r="BA43" s="67">
        <v>194.93</v>
      </c>
      <c r="BB43" s="65">
        <v>226.56</v>
      </c>
      <c r="BC43" s="157">
        <v>236</v>
      </c>
      <c r="BD43" s="157">
        <v>234.86</v>
      </c>
      <c r="BE43" s="160">
        <f t="shared" si="127"/>
        <v>9.9123902027508457</v>
      </c>
      <c r="BF43" s="159">
        <f t="shared" si="128"/>
        <v>-1.2952248343154356</v>
      </c>
      <c r="BG43" s="159">
        <f t="shared" si="129"/>
        <v>-0.43073430985638161</v>
      </c>
      <c r="BH43" s="160">
        <f t="shared" si="130"/>
        <v>8.2271234872784724</v>
      </c>
      <c r="BI43" s="159">
        <f t="shared" si="131"/>
        <v>-0.54416103877300337</v>
      </c>
      <c r="BJ43" s="161">
        <f t="shared" si="132"/>
        <v>-0.20296125848423863</v>
      </c>
      <c r="BK43" s="157">
        <v>598</v>
      </c>
      <c r="BL43" s="157">
        <v>589</v>
      </c>
      <c r="BM43" s="157">
        <v>589</v>
      </c>
      <c r="BN43" s="162">
        <v>69842</v>
      </c>
      <c r="BO43" s="157">
        <v>48949</v>
      </c>
      <c r="BP43" s="158">
        <v>71585</v>
      </c>
      <c r="BQ43" s="157">
        <f t="shared" si="152"/>
        <v>338.45817559544605</v>
      </c>
      <c r="BR43" s="157">
        <f t="shared" si="107"/>
        <v>45.004480111353359</v>
      </c>
      <c r="BS43" s="157">
        <f t="shared" si="153"/>
        <v>3.2708994508873843</v>
      </c>
      <c r="BT43" s="162">
        <f t="shared" si="154"/>
        <v>1393.244882116159</v>
      </c>
      <c r="BU43" s="157">
        <f t="shared" si="110"/>
        <v>247.29056285420756</v>
      </c>
      <c r="BV43" s="158">
        <f t="shared" si="155"/>
        <v>18.772068176308039</v>
      </c>
      <c r="BW43" s="159">
        <f t="shared" si="123"/>
        <v>4.11644623346751</v>
      </c>
      <c r="BX43" s="159">
        <f t="shared" si="124"/>
        <v>0.21138612723323558</v>
      </c>
      <c r="BY43" s="159">
        <f t="shared" si="125"/>
        <v>1.5834689528497314E-2</v>
      </c>
      <c r="BZ43" s="163">
        <f t="shared" si="139"/>
        <v>0.44518865401717694</v>
      </c>
      <c r="CA43" s="164">
        <f t="shared" si="140"/>
        <v>1.7376778044765839E-2</v>
      </c>
      <c r="CB43" s="165">
        <f t="shared" si="135"/>
        <v>-1.3956446302683501E-2</v>
      </c>
      <c r="CC43" s="5"/>
      <c r="CD43" s="7"/>
      <c r="CE43" s="8"/>
      <c r="CF43" s="8"/>
    </row>
    <row r="44" spans="1:84" s="9" customFormat="1" ht="15" customHeight="1" x14ac:dyDescent="0.2">
      <c r="A44" s="173" t="s">
        <v>64</v>
      </c>
      <c r="B44" s="66">
        <v>10290.502</v>
      </c>
      <c r="C44" s="66">
        <v>10350.31205</v>
      </c>
      <c r="D44" s="67">
        <v>15597.617479999999</v>
      </c>
      <c r="E44" s="65">
        <v>10356.064</v>
      </c>
      <c r="F44" s="66">
        <v>10340.657409999998</v>
      </c>
      <c r="G44" s="67">
        <v>15522.04816</v>
      </c>
      <c r="H44" s="86">
        <f t="shared" si="142"/>
        <v>1.004868514723124</v>
      </c>
      <c r="I44" s="87">
        <f t="shared" si="2"/>
        <v>1.1199298310401895E-2</v>
      </c>
      <c r="J44" s="88">
        <f t="shared" si="143"/>
        <v>3.9348564829171373E-3</v>
      </c>
      <c r="K44" s="65">
        <v>7357.1809999999996</v>
      </c>
      <c r="L44" s="66">
        <v>7505.0778200000004</v>
      </c>
      <c r="M44" s="66">
        <v>11159.5152</v>
      </c>
      <c r="N44" s="89">
        <f t="shared" si="144"/>
        <v>0.718946049192003</v>
      </c>
      <c r="O44" s="90">
        <f t="shared" si="112"/>
        <v>8.5235373187663166E-3</v>
      </c>
      <c r="P44" s="91">
        <f t="shared" si="145"/>
        <v>-6.8373824051184418E-3</v>
      </c>
      <c r="Q44" s="65">
        <v>1031.8689999999999</v>
      </c>
      <c r="R44" s="66">
        <v>858.33336999999995</v>
      </c>
      <c r="S44" s="67">
        <v>1293.9775900000002</v>
      </c>
      <c r="T44" s="92">
        <f t="shared" si="146"/>
        <v>8.3363843267446752E-2</v>
      </c>
      <c r="U44" s="93">
        <f t="shared" si="114"/>
        <v>-1.6275266726465981E-2</v>
      </c>
      <c r="V44" s="94">
        <f t="shared" si="147"/>
        <v>3.5815649457840437E-4</v>
      </c>
      <c r="W44" s="65">
        <v>1569.29</v>
      </c>
      <c r="X44" s="66">
        <v>1665.3731699999998</v>
      </c>
      <c r="Y44" s="67">
        <v>2597.3855500000004</v>
      </c>
      <c r="Z44" s="92">
        <f t="shared" si="148"/>
        <v>0.16733523329050154</v>
      </c>
      <c r="AA44" s="93">
        <f t="shared" si="116"/>
        <v>1.5801793558958749E-2</v>
      </c>
      <c r="AB44" s="94">
        <f t="shared" si="149"/>
        <v>6.2842377909803626E-3</v>
      </c>
      <c r="AC44" s="65">
        <v>3685.5612099999998</v>
      </c>
      <c r="AD44" s="66">
        <v>4239.3591799999995</v>
      </c>
      <c r="AE44" s="66">
        <v>4906.6985300000006</v>
      </c>
      <c r="AF44" s="66">
        <f t="shared" si="117"/>
        <v>1221.1373200000007</v>
      </c>
      <c r="AG44" s="67">
        <f t="shared" si="118"/>
        <v>667.3393500000011</v>
      </c>
      <c r="AH44" s="65">
        <v>170.67322000000001</v>
      </c>
      <c r="AI44" s="66">
        <v>1.358E-2</v>
      </c>
      <c r="AJ44" s="66">
        <v>2.1770000000000001E-2</v>
      </c>
      <c r="AK44" s="66">
        <f t="shared" si="102"/>
        <v>-170.65145000000001</v>
      </c>
      <c r="AL44" s="67">
        <f t="shared" si="103"/>
        <v>8.1900000000000011E-3</v>
      </c>
      <c r="AM44" s="92">
        <f t="shared" si="126"/>
        <v>0.31458000148366255</v>
      </c>
      <c r="AN44" s="93">
        <f t="shared" si="119"/>
        <v>-4.35717398016508E-2</v>
      </c>
      <c r="AO44" s="94">
        <f t="shared" si="120"/>
        <v>-9.5007570322928447E-2</v>
      </c>
      <c r="AP44" s="92">
        <f t="shared" si="22"/>
        <v>1.3957259836583711E-6</v>
      </c>
      <c r="AQ44" s="93">
        <f t="shared" si="121"/>
        <v>-1.6584113902215238E-2</v>
      </c>
      <c r="AR44" s="94">
        <f t="shared" si="46"/>
        <v>8.3688246593236115E-8</v>
      </c>
      <c r="AS44" s="93">
        <f t="shared" si="150"/>
        <v>1.4025210961592585E-6</v>
      </c>
      <c r="AT44" s="93">
        <f t="shared" si="122"/>
        <v>-1.6479107834961895E-2</v>
      </c>
      <c r="AU44" s="93">
        <f t="shared" si="151"/>
        <v>8.9258364249450238E-8</v>
      </c>
      <c r="AV44" s="65">
        <v>8954</v>
      </c>
      <c r="AW44" s="66">
        <v>4744</v>
      </c>
      <c r="AX44" s="67">
        <v>7438</v>
      </c>
      <c r="AY44" s="65">
        <v>96.5</v>
      </c>
      <c r="AZ44" s="66">
        <v>104</v>
      </c>
      <c r="BA44" s="67">
        <v>104</v>
      </c>
      <c r="BB44" s="65">
        <v>177</v>
      </c>
      <c r="BC44" s="157">
        <v>176</v>
      </c>
      <c r="BD44" s="157">
        <v>179</v>
      </c>
      <c r="BE44" s="160">
        <f t="shared" si="127"/>
        <v>7.9465811965811968</v>
      </c>
      <c r="BF44" s="159">
        <f t="shared" si="128"/>
        <v>-2.3631482219565116</v>
      </c>
      <c r="BG44" s="159">
        <f t="shared" si="129"/>
        <v>0.34401709401709457</v>
      </c>
      <c r="BH44" s="160">
        <f t="shared" si="130"/>
        <v>4.6170080695220364</v>
      </c>
      <c r="BI44" s="159">
        <f t="shared" si="131"/>
        <v>-1.0038331106411782</v>
      </c>
      <c r="BJ44" s="161">
        <f t="shared" si="132"/>
        <v>0.12458382709779414</v>
      </c>
      <c r="BK44" s="157">
        <v>339</v>
      </c>
      <c r="BL44" s="157">
        <v>333</v>
      </c>
      <c r="BM44" s="157">
        <v>333</v>
      </c>
      <c r="BN44" s="162">
        <v>44155</v>
      </c>
      <c r="BO44" s="157">
        <v>26641</v>
      </c>
      <c r="BP44" s="158">
        <v>44583</v>
      </c>
      <c r="BQ44" s="157">
        <f t="shared" si="152"/>
        <v>348.16069264069262</v>
      </c>
      <c r="BR44" s="157">
        <f t="shared" si="107"/>
        <v>113.6218182210346</v>
      </c>
      <c r="BS44" s="157">
        <f t="shared" si="153"/>
        <v>-39.987552920660107</v>
      </c>
      <c r="BT44" s="162">
        <f t="shared" si="154"/>
        <v>2086.857778972842</v>
      </c>
      <c r="BU44" s="157">
        <f t="shared" si="110"/>
        <v>930.27256566035589</v>
      </c>
      <c r="BV44" s="158">
        <f t="shared" si="155"/>
        <v>-92.876076423447557</v>
      </c>
      <c r="BW44" s="159">
        <f t="shared" si="123"/>
        <v>5.9939499865555259</v>
      </c>
      <c r="BX44" s="159">
        <f t="shared" si="124"/>
        <v>1.0626343734217309</v>
      </c>
      <c r="BY44" s="159">
        <f t="shared" si="125"/>
        <v>0.37822486007997824</v>
      </c>
      <c r="BZ44" s="163">
        <f t="shared" si="139"/>
        <v>0.49041349041349042</v>
      </c>
      <c r="CA44" s="164">
        <f t="shared" si="140"/>
        <v>1.3304561977128315E-2</v>
      </c>
      <c r="CB44" s="165">
        <f t="shared" si="135"/>
        <v>4.8407948960435154E-2</v>
      </c>
      <c r="CC44" s="5"/>
      <c r="CD44" s="7"/>
      <c r="CE44" s="8"/>
      <c r="CF44" s="8"/>
    </row>
    <row r="45" spans="1:84" s="9" customFormat="1" ht="15" customHeight="1" x14ac:dyDescent="0.2">
      <c r="A45" s="173" t="s">
        <v>65</v>
      </c>
      <c r="B45" s="66">
        <v>26612.670999999998</v>
      </c>
      <c r="C45" s="66">
        <v>23250.81557000001</v>
      </c>
      <c r="D45" s="67">
        <v>35393.134300000012</v>
      </c>
      <c r="E45" s="65">
        <v>26052.806</v>
      </c>
      <c r="F45" s="66">
        <v>22874.752789999999</v>
      </c>
      <c r="G45" s="67">
        <v>34140.857230000009</v>
      </c>
      <c r="H45" s="86">
        <f t="shared" si="142"/>
        <v>1.0366797195970701</v>
      </c>
      <c r="I45" s="87">
        <f t="shared" si="2"/>
        <v>1.5190095792248393E-2</v>
      </c>
      <c r="J45" s="88">
        <f t="shared" si="143"/>
        <v>2.0239638978388541E-2</v>
      </c>
      <c r="K45" s="65">
        <v>16556.904999999999</v>
      </c>
      <c r="L45" s="66">
        <v>15302.23611</v>
      </c>
      <c r="M45" s="66">
        <v>23288.794490000004</v>
      </c>
      <c r="N45" s="89">
        <f t="shared" si="144"/>
        <v>0.68213853955418091</v>
      </c>
      <c r="O45" s="90">
        <f t="shared" si="112"/>
        <v>4.6625228627135362E-2</v>
      </c>
      <c r="P45" s="91">
        <f t="shared" si="145"/>
        <v>1.3181097675745601E-2</v>
      </c>
      <c r="Q45" s="65">
        <v>3451.5239999999999</v>
      </c>
      <c r="R45" s="66">
        <v>2290.7566400000001</v>
      </c>
      <c r="S45" s="67">
        <v>3128.1031100000005</v>
      </c>
      <c r="T45" s="92">
        <f t="shared" si="146"/>
        <v>9.1623449549804989E-2</v>
      </c>
      <c r="U45" s="93">
        <f t="shared" si="114"/>
        <v>-4.0858402884823355E-2</v>
      </c>
      <c r="V45" s="94">
        <f t="shared" si="147"/>
        <v>-8.5199994758576869E-3</v>
      </c>
      <c r="W45" s="65">
        <v>4754.5940000000001</v>
      </c>
      <c r="X45" s="66">
        <v>4078.4113999999995</v>
      </c>
      <c r="Y45" s="67">
        <v>5990.7764900000011</v>
      </c>
      <c r="Z45" s="92">
        <f t="shared" si="148"/>
        <v>0.17547235119614479</v>
      </c>
      <c r="AA45" s="93">
        <f t="shared" si="116"/>
        <v>-7.0259946634144421E-3</v>
      </c>
      <c r="AB45" s="94">
        <f t="shared" si="149"/>
        <v>-2.8207843599662719E-3</v>
      </c>
      <c r="AC45" s="65">
        <v>3479.1714099999999</v>
      </c>
      <c r="AD45" s="66">
        <v>6684.0108699999992</v>
      </c>
      <c r="AE45" s="66">
        <v>7508.8160399999988</v>
      </c>
      <c r="AF45" s="66">
        <f t="shared" si="117"/>
        <v>4029.6446299999989</v>
      </c>
      <c r="AG45" s="67">
        <f t="shared" si="118"/>
        <v>824.80516999999963</v>
      </c>
      <c r="AH45" s="65">
        <v>0</v>
      </c>
      <c r="AI45" s="66">
        <v>0</v>
      </c>
      <c r="AJ45" s="66">
        <v>0</v>
      </c>
      <c r="AK45" s="66">
        <f t="shared" si="102"/>
        <v>0</v>
      </c>
      <c r="AL45" s="67">
        <f t="shared" si="103"/>
        <v>0</v>
      </c>
      <c r="AM45" s="92">
        <f t="shared" si="126"/>
        <v>0.21215459406204656</v>
      </c>
      <c r="AN45" s="93">
        <f t="shared" si="119"/>
        <v>8.1420951805694308E-2</v>
      </c>
      <c r="AO45" s="94">
        <f t="shared" si="120"/>
        <v>-7.5319660330312233E-2</v>
      </c>
      <c r="AP45" s="92">
        <f t="shared" si="22"/>
        <v>0</v>
      </c>
      <c r="AQ45" s="93">
        <f t="shared" si="121"/>
        <v>0</v>
      </c>
      <c r="AR45" s="94">
        <f t="shared" si="46"/>
        <v>0</v>
      </c>
      <c r="AS45" s="93">
        <f t="shared" si="150"/>
        <v>0</v>
      </c>
      <c r="AT45" s="93">
        <f t="shared" si="122"/>
        <v>0</v>
      </c>
      <c r="AU45" s="93">
        <f t="shared" si="151"/>
        <v>0</v>
      </c>
      <c r="AV45" s="65">
        <v>18667</v>
      </c>
      <c r="AW45" s="66">
        <v>11445</v>
      </c>
      <c r="AX45" s="67">
        <v>17618</v>
      </c>
      <c r="AY45" s="65">
        <v>194.60000000000002</v>
      </c>
      <c r="AZ45" s="66">
        <v>186.56000000000003</v>
      </c>
      <c r="BA45" s="67">
        <v>198.49</v>
      </c>
      <c r="BB45" s="65">
        <v>397</v>
      </c>
      <c r="BC45" s="157">
        <v>393.18</v>
      </c>
      <c r="BD45" s="157">
        <v>397.02000000000004</v>
      </c>
      <c r="BE45" s="160">
        <f t="shared" si="127"/>
        <v>9.8622376722029088</v>
      </c>
      <c r="BF45" s="159">
        <f t="shared" si="128"/>
        <v>-0.79609280627145296</v>
      </c>
      <c r="BG45" s="159">
        <f t="shared" si="129"/>
        <v>-0.36235495215386493</v>
      </c>
      <c r="BH45" s="160">
        <f t="shared" si="130"/>
        <v>4.9306220229599402</v>
      </c>
      <c r="BI45" s="159">
        <f t="shared" si="131"/>
        <v>-0.29383921409575553</v>
      </c>
      <c r="BJ45" s="161">
        <f t="shared" si="132"/>
        <v>7.9154501722848103E-2</v>
      </c>
      <c r="BK45" s="157">
        <v>522</v>
      </c>
      <c r="BL45" s="157">
        <v>516</v>
      </c>
      <c r="BM45" s="157">
        <v>516</v>
      </c>
      <c r="BN45" s="162">
        <v>83687</v>
      </c>
      <c r="BO45" s="157">
        <v>59311</v>
      </c>
      <c r="BP45" s="158">
        <v>88914</v>
      </c>
      <c r="BQ45" s="157">
        <f t="shared" si="152"/>
        <v>383.97617056931432</v>
      </c>
      <c r="BR45" s="157">
        <f t="shared" si="107"/>
        <v>72.663708657667371</v>
      </c>
      <c r="BS45" s="157">
        <f t="shared" si="153"/>
        <v>-1.6985405298072465</v>
      </c>
      <c r="BT45" s="162">
        <f t="shared" si="154"/>
        <v>1937.8395521625616</v>
      </c>
      <c r="BU45" s="157">
        <f t="shared" si="110"/>
        <v>542.1784389681543</v>
      </c>
      <c r="BV45" s="158">
        <f t="shared" si="155"/>
        <v>-60.828232022671955</v>
      </c>
      <c r="BW45" s="159">
        <f t="shared" si="123"/>
        <v>5.0467703485072084</v>
      </c>
      <c r="BX45" s="159">
        <f t="shared" si="124"/>
        <v>0.563618261937326</v>
      </c>
      <c r="BY45" s="159">
        <f t="shared" si="125"/>
        <v>-0.13549264843468745</v>
      </c>
      <c r="BZ45" s="163">
        <f t="shared" si="139"/>
        <v>0.63118664281454984</v>
      </c>
      <c r="CA45" s="164">
        <f t="shared" si="140"/>
        <v>4.3934176251738455E-2</v>
      </c>
      <c r="CB45" s="165">
        <f t="shared" si="135"/>
        <v>-3.8619674043032237E-3</v>
      </c>
      <c r="CC45" s="5"/>
      <c r="CD45" s="7"/>
      <c r="CE45" s="8"/>
      <c r="CF45" s="8"/>
    </row>
    <row r="46" spans="1:84" s="9" customFormat="1" ht="15" customHeight="1" x14ac:dyDescent="0.2">
      <c r="A46" s="173" t="s">
        <v>66</v>
      </c>
      <c r="B46" s="66">
        <v>11086.181</v>
      </c>
      <c r="C46" s="66">
        <v>10995.50568</v>
      </c>
      <c r="D46" s="67">
        <v>16379.261689999998</v>
      </c>
      <c r="E46" s="65">
        <v>11662.058999999999</v>
      </c>
      <c r="F46" s="66">
        <v>11844.51585</v>
      </c>
      <c r="G46" s="67">
        <v>17457.953674980821</v>
      </c>
      <c r="H46" s="86">
        <f t="shared" si="142"/>
        <v>0.93821200324716703</v>
      </c>
      <c r="I46" s="87">
        <f t="shared" si="2"/>
        <v>-1.2407522858814857E-2</v>
      </c>
      <c r="J46" s="88">
        <f t="shared" si="143"/>
        <v>9.8916042331371745E-3</v>
      </c>
      <c r="K46" s="65">
        <v>7877.8590000000004</v>
      </c>
      <c r="L46" s="66">
        <v>7968.7623400000011</v>
      </c>
      <c r="M46" s="66">
        <v>11820.491834980825</v>
      </c>
      <c r="N46" s="89">
        <f t="shared" si="144"/>
        <v>0.67708346894750315</v>
      </c>
      <c r="O46" s="90">
        <f t="shared" si="112"/>
        <v>1.5716232262629193E-3</v>
      </c>
      <c r="P46" s="91">
        <f t="shared" si="145"/>
        <v>4.3027119358097776E-3</v>
      </c>
      <c r="Q46" s="65">
        <v>1118.7429999999999</v>
      </c>
      <c r="R46" s="66">
        <v>1265.6149399999999</v>
      </c>
      <c r="S46" s="67">
        <v>1824.5019299999999</v>
      </c>
      <c r="T46" s="92">
        <f t="shared" si="146"/>
        <v>0.10450834983109808</v>
      </c>
      <c r="U46" s="93">
        <f t="shared" si="114"/>
        <v>8.5782057630565817E-3</v>
      </c>
      <c r="V46" s="94">
        <f t="shared" si="147"/>
        <v>-2.344049712104862E-3</v>
      </c>
      <c r="W46" s="65">
        <v>1850.288</v>
      </c>
      <c r="X46" s="66">
        <v>2006.61294</v>
      </c>
      <c r="Y46" s="67">
        <v>2980.9292599999999</v>
      </c>
      <c r="Z46" s="92">
        <f t="shared" si="148"/>
        <v>0.17074906460955966</v>
      </c>
      <c r="AA46" s="93">
        <f t="shared" si="116"/>
        <v>1.2090289173763952E-2</v>
      </c>
      <c r="AB46" s="94">
        <f t="shared" si="149"/>
        <v>1.3362354646689334E-3</v>
      </c>
      <c r="AC46" s="65">
        <v>3674.0277099999998</v>
      </c>
      <c r="AD46" s="66">
        <v>5098.3367299999982</v>
      </c>
      <c r="AE46" s="66">
        <v>6590.3664500000014</v>
      </c>
      <c r="AF46" s="66">
        <f t="shared" si="117"/>
        <v>2916.3387400000015</v>
      </c>
      <c r="AG46" s="67">
        <f t="shared" si="118"/>
        <v>1492.0297200000032</v>
      </c>
      <c r="AH46" s="65">
        <v>1728.86581</v>
      </c>
      <c r="AI46" s="66">
        <v>2087.5449800000001</v>
      </c>
      <c r="AJ46" s="66">
        <v>1658.5994099999998</v>
      </c>
      <c r="AK46" s="66">
        <f t="shared" si="102"/>
        <v>-70.266400000000203</v>
      </c>
      <c r="AL46" s="67">
        <f t="shared" si="103"/>
        <v>-428.94557000000032</v>
      </c>
      <c r="AM46" s="92">
        <f t="shared" si="126"/>
        <v>0.40236041005582118</v>
      </c>
      <c r="AN46" s="93">
        <f t="shared" si="119"/>
        <v>7.095433703572529E-2</v>
      </c>
      <c r="AO46" s="94">
        <f t="shared" si="120"/>
        <v>-6.1314192857029826E-2</v>
      </c>
      <c r="AP46" s="92">
        <f t="shared" si="22"/>
        <v>0.10126215951556727</v>
      </c>
      <c r="AQ46" s="93">
        <f t="shared" si="121"/>
        <v>-5.4685665077951445E-2</v>
      </c>
      <c r="AR46" s="94">
        <f t="shared" si="46"/>
        <v>-8.8592226517545142E-2</v>
      </c>
      <c r="AS46" s="93">
        <f t="shared" si="150"/>
        <v>9.5005373532234552E-2</v>
      </c>
      <c r="AT46" s="93">
        <f t="shared" si="122"/>
        <v>-5.3241673580114987E-2</v>
      </c>
      <c r="AU46" s="93">
        <f t="shared" si="151"/>
        <v>-8.1240325864588001E-2</v>
      </c>
      <c r="AV46" s="65">
        <v>8973</v>
      </c>
      <c r="AW46" s="66">
        <v>5425</v>
      </c>
      <c r="AX46" s="67">
        <v>8725</v>
      </c>
      <c r="AY46" s="65">
        <v>92</v>
      </c>
      <c r="AZ46" s="66">
        <v>102</v>
      </c>
      <c r="BA46" s="67">
        <v>100</v>
      </c>
      <c r="BB46" s="65">
        <v>213</v>
      </c>
      <c r="BC46" s="157">
        <v>203</v>
      </c>
      <c r="BD46" s="157">
        <v>206</v>
      </c>
      <c r="BE46" s="160">
        <f t="shared" si="127"/>
        <v>9.6944444444444446</v>
      </c>
      <c r="BF46" s="159">
        <f t="shared" si="128"/>
        <v>-1.1425120772946862</v>
      </c>
      <c r="BG46" s="159">
        <f t="shared" si="129"/>
        <v>0.83006535947712479</v>
      </c>
      <c r="BH46" s="160">
        <f t="shared" si="130"/>
        <v>4.7060409924487594</v>
      </c>
      <c r="BI46" s="159">
        <f t="shared" si="131"/>
        <v>2.5289818739839376E-2</v>
      </c>
      <c r="BJ46" s="161">
        <f t="shared" si="132"/>
        <v>0.25201800394301177</v>
      </c>
      <c r="BK46" s="157">
        <v>304</v>
      </c>
      <c r="BL46" s="157">
        <v>304</v>
      </c>
      <c r="BM46" s="157">
        <v>304</v>
      </c>
      <c r="BN46" s="162">
        <v>47324</v>
      </c>
      <c r="BO46" s="157">
        <v>32583</v>
      </c>
      <c r="BP46" s="158">
        <v>48979</v>
      </c>
      <c r="BQ46" s="157">
        <f t="shared" si="152"/>
        <v>356.43752781765295</v>
      </c>
      <c r="BR46" s="157">
        <f t="shared" si="107"/>
        <v>110.00740779398632</v>
      </c>
      <c r="BS46" s="157">
        <f t="shared" si="153"/>
        <v>-7.0807439805240051</v>
      </c>
      <c r="BT46" s="162">
        <f t="shared" si="154"/>
        <v>2000.9115959863407</v>
      </c>
      <c r="BU46" s="157">
        <f t="shared" si="110"/>
        <v>701.22821250255606</v>
      </c>
      <c r="BV46" s="158">
        <f t="shared" si="155"/>
        <v>-182.40929802287565</v>
      </c>
      <c r="BW46" s="159">
        <f t="shared" si="123"/>
        <v>5.613638968481375</v>
      </c>
      <c r="BX46" s="159">
        <f t="shared" si="124"/>
        <v>0.3395946131932881</v>
      </c>
      <c r="BY46" s="159">
        <f t="shared" si="125"/>
        <v>-0.39244398082738119</v>
      </c>
      <c r="BZ46" s="163">
        <f t="shared" si="139"/>
        <v>0.59016531713900133</v>
      </c>
      <c r="CA46" s="164">
        <f t="shared" si="140"/>
        <v>1.9941681125891564E-2</v>
      </c>
      <c r="CB46" s="165">
        <f t="shared" si="135"/>
        <v>-1.9944676821676E-3</v>
      </c>
      <c r="CC46" s="5"/>
      <c r="CD46" s="7"/>
      <c r="CE46" s="8"/>
      <c r="CF46" s="8"/>
    </row>
    <row r="47" spans="1:84" s="9" customFormat="1" ht="15" customHeight="1" x14ac:dyDescent="0.2">
      <c r="A47" s="173" t="s">
        <v>67</v>
      </c>
      <c r="B47" s="66">
        <v>18476.044999999998</v>
      </c>
      <c r="C47" s="66">
        <v>18696.232</v>
      </c>
      <c r="D47" s="67">
        <v>27461.453000000005</v>
      </c>
      <c r="E47" s="65">
        <v>19241.252</v>
      </c>
      <c r="F47" s="66">
        <v>18144.508999999998</v>
      </c>
      <c r="G47" s="67">
        <v>26466.324000000001</v>
      </c>
      <c r="H47" s="86">
        <f t="shared" si="142"/>
        <v>1.0375998193024465</v>
      </c>
      <c r="I47" s="87">
        <f t="shared" si="2"/>
        <v>7.7368905014748468E-2</v>
      </c>
      <c r="J47" s="88">
        <f t="shared" si="143"/>
        <v>7.1926586567656603E-3</v>
      </c>
      <c r="K47" s="65">
        <v>13513.606</v>
      </c>
      <c r="L47" s="66">
        <v>12295.093050000001</v>
      </c>
      <c r="M47" s="66">
        <v>18149.351999999999</v>
      </c>
      <c r="N47" s="89">
        <f t="shared" si="144"/>
        <v>0.68575265684800046</v>
      </c>
      <c r="O47" s="90">
        <f t="shared" si="112"/>
        <v>-1.6572015163987097E-2</v>
      </c>
      <c r="P47" s="91">
        <f t="shared" si="145"/>
        <v>8.1320582415569387E-3</v>
      </c>
      <c r="Q47" s="65">
        <v>2304.5790000000002</v>
      </c>
      <c r="R47" s="66">
        <v>1811.09995</v>
      </c>
      <c r="S47" s="67">
        <v>2656.1709999999998</v>
      </c>
      <c r="T47" s="92">
        <f t="shared" si="146"/>
        <v>0.10036040516998128</v>
      </c>
      <c r="U47" s="93">
        <f t="shared" si="114"/>
        <v>-1.9412414187095911E-2</v>
      </c>
      <c r="V47" s="94">
        <f t="shared" si="147"/>
        <v>5.4508638676151189E-4</v>
      </c>
      <c r="W47" s="65">
        <v>2690.3850000000002</v>
      </c>
      <c r="X47" s="66">
        <v>3462.056</v>
      </c>
      <c r="Y47" s="67">
        <v>4769.1589999999997</v>
      </c>
      <c r="Z47" s="92">
        <f t="shared" si="148"/>
        <v>0.18019725746575155</v>
      </c>
      <c r="AA47" s="93">
        <f t="shared" si="116"/>
        <v>4.0373455979237055E-2</v>
      </c>
      <c r="AB47" s="94">
        <f t="shared" si="149"/>
        <v>-1.0607354552132242E-2</v>
      </c>
      <c r="AC47" s="65">
        <v>5107.9409999999998</v>
      </c>
      <c r="AD47" s="66">
        <v>6340.8416799999995</v>
      </c>
      <c r="AE47" s="66">
        <v>6439.8666800000001</v>
      </c>
      <c r="AF47" s="66">
        <f t="shared" si="117"/>
        <v>1331.9256800000003</v>
      </c>
      <c r="AG47" s="67">
        <f t="shared" si="118"/>
        <v>99.025000000000546</v>
      </c>
      <c r="AH47" s="65">
        <v>0</v>
      </c>
      <c r="AI47" s="66">
        <v>0</v>
      </c>
      <c r="AJ47" s="66">
        <v>0</v>
      </c>
      <c r="AK47" s="66">
        <f t="shared" si="102"/>
        <v>0</v>
      </c>
      <c r="AL47" s="67">
        <f t="shared" si="103"/>
        <v>0</v>
      </c>
      <c r="AM47" s="92">
        <f t="shared" si="126"/>
        <v>0.2345056789238355</v>
      </c>
      <c r="AN47" s="93">
        <f t="shared" si="119"/>
        <v>-4.1957222092047497E-2</v>
      </c>
      <c r="AO47" s="94">
        <f t="shared" si="120"/>
        <v>-0.10464510183241527</v>
      </c>
      <c r="AP47" s="92">
        <f t="shared" si="22"/>
        <v>0</v>
      </c>
      <c r="AQ47" s="93">
        <f t="shared" si="121"/>
        <v>0</v>
      </c>
      <c r="AR47" s="94">
        <f t="shared" si="46"/>
        <v>0</v>
      </c>
      <c r="AS47" s="93">
        <f t="shared" si="150"/>
        <v>0</v>
      </c>
      <c r="AT47" s="93">
        <f t="shared" si="122"/>
        <v>0</v>
      </c>
      <c r="AU47" s="93">
        <f t="shared" si="151"/>
        <v>0</v>
      </c>
      <c r="AV47" s="65">
        <v>15113</v>
      </c>
      <c r="AW47" s="66">
        <v>9150</v>
      </c>
      <c r="AX47" s="67">
        <v>13949</v>
      </c>
      <c r="AY47" s="65">
        <v>156</v>
      </c>
      <c r="AZ47" s="66">
        <v>174</v>
      </c>
      <c r="BA47" s="67">
        <v>148</v>
      </c>
      <c r="BB47" s="65">
        <v>379</v>
      </c>
      <c r="BC47" s="157">
        <v>373</v>
      </c>
      <c r="BD47" s="157">
        <v>366</v>
      </c>
      <c r="BE47" s="160">
        <f t="shared" si="127"/>
        <v>10.472222222222221</v>
      </c>
      <c r="BF47" s="159">
        <f t="shared" si="128"/>
        <v>-0.29202279202279158</v>
      </c>
      <c r="BG47" s="159">
        <f t="shared" si="129"/>
        <v>1.7078544061302683</v>
      </c>
      <c r="BH47" s="160">
        <f t="shared" si="130"/>
        <v>4.2346690953248327</v>
      </c>
      <c r="BI47" s="159">
        <f t="shared" si="131"/>
        <v>-0.19599639866519958</v>
      </c>
      <c r="BJ47" s="161">
        <f t="shared" si="132"/>
        <v>0.14619724545888069</v>
      </c>
      <c r="BK47" s="157">
        <v>544</v>
      </c>
      <c r="BL47" s="157">
        <v>520</v>
      </c>
      <c r="BM47" s="157">
        <v>515</v>
      </c>
      <c r="BN47" s="162">
        <v>80423</v>
      </c>
      <c r="BO47" s="157">
        <v>52835</v>
      </c>
      <c r="BP47" s="158">
        <v>78945</v>
      </c>
      <c r="BQ47" s="157">
        <f t="shared" si="152"/>
        <v>335.25016150484515</v>
      </c>
      <c r="BR47" s="157">
        <f>BQ47-E47*1000/BN47</f>
        <v>95.99954911784144</v>
      </c>
      <c r="BS47" s="157">
        <f t="shared" si="153"/>
        <v>-8.1681975374563649</v>
      </c>
      <c r="BT47" s="162">
        <f t="shared" si="154"/>
        <v>1897.3635386049179</v>
      </c>
      <c r="BU47" s="157">
        <f t="shared" si="110"/>
        <v>624.20453642136727</v>
      </c>
      <c r="BV47" s="158">
        <f t="shared" si="155"/>
        <v>-85.642909482513687</v>
      </c>
      <c r="BW47" s="159">
        <f t="shared" si="123"/>
        <v>5.6595454871316937</v>
      </c>
      <c r="BX47" s="159">
        <f t="shared" si="124"/>
        <v>0.33810037365323176</v>
      </c>
      <c r="BY47" s="159">
        <f t="shared" si="125"/>
        <v>-0.11477145275901712</v>
      </c>
      <c r="BZ47" s="163">
        <f t="shared" si="139"/>
        <v>0.56150645471033822</v>
      </c>
      <c r="CA47" s="164">
        <f t="shared" si="140"/>
        <v>1.9981190758603606E-2</v>
      </c>
      <c r="CB47" s="165">
        <f t="shared" si="135"/>
        <v>1.4861365636464896E-4</v>
      </c>
      <c r="CC47" s="5"/>
      <c r="CD47" s="7"/>
      <c r="CE47" s="8"/>
      <c r="CF47" s="8"/>
    </row>
    <row r="48" spans="1:84" s="9" customFormat="1" ht="15" customHeight="1" x14ac:dyDescent="0.2">
      <c r="A48" s="173" t="s">
        <v>68</v>
      </c>
      <c r="B48" s="66">
        <v>12415.700999999999</v>
      </c>
      <c r="C48" s="66">
        <v>12337.001999999997</v>
      </c>
      <c r="D48" s="67">
        <v>17520.261999999995</v>
      </c>
      <c r="E48" s="65">
        <v>12471.218999999999</v>
      </c>
      <c r="F48" s="66">
        <v>12321.108</v>
      </c>
      <c r="G48" s="67">
        <v>17500.682000000001</v>
      </c>
      <c r="H48" s="86">
        <f t="shared" si="142"/>
        <v>1.0011188135410949</v>
      </c>
      <c r="I48" s="87">
        <f t="shared" si="2"/>
        <v>5.5705034681180488E-3</v>
      </c>
      <c r="J48" s="88">
        <f t="shared" si="143"/>
        <v>-1.7116784694226617E-4</v>
      </c>
      <c r="K48" s="65">
        <v>8467.116</v>
      </c>
      <c r="L48" s="66">
        <v>8475.9089999999997</v>
      </c>
      <c r="M48" s="66">
        <v>11856.162</v>
      </c>
      <c r="N48" s="89">
        <f t="shared" si="144"/>
        <v>0.6774685695106053</v>
      </c>
      <c r="O48" s="90">
        <f t="shared" si="112"/>
        <v>-1.4639390116170103E-3</v>
      </c>
      <c r="P48" s="91">
        <f t="shared" si="145"/>
        <v>-1.0449189184473018E-2</v>
      </c>
      <c r="Q48" s="65">
        <v>1174.895</v>
      </c>
      <c r="R48" s="66">
        <v>914.58900000000006</v>
      </c>
      <c r="S48" s="67">
        <v>1253.5940000000001</v>
      </c>
      <c r="T48" s="92">
        <f t="shared" si="146"/>
        <v>7.1631151288846909E-2</v>
      </c>
      <c r="U48" s="93">
        <f t="shared" si="114"/>
        <v>-2.2577361928666162E-2</v>
      </c>
      <c r="V48" s="94">
        <f t="shared" si="147"/>
        <v>-2.5982930111300151E-3</v>
      </c>
      <c r="W48" s="65">
        <v>2357.4659999999999</v>
      </c>
      <c r="X48" s="66">
        <v>2621.6489999999999</v>
      </c>
      <c r="Y48" s="67">
        <v>3858.42</v>
      </c>
      <c r="Z48" s="92">
        <f t="shared" si="148"/>
        <v>0.22047255072688024</v>
      </c>
      <c r="AA48" s="93">
        <f t="shared" si="116"/>
        <v>3.1440027121930308E-2</v>
      </c>
      <c r="AB48" s="94">
        <f t="shared" si="149"/>
        <v>7.695501779658942E-3</v>
      </c>
      <c r="AC48" s="65">
        <v>1971.1902500000001</v>
      </c>
      <c r="AD48" s="66">
        <v>2549.8345300000001</v>
      </c>
      <c r="AE48" s="66">
        <v>2012.0336399999999</v>
      </c>
      <c r="AF48" s="66">
        <f t="shared" si="117"/>
        <v>40.843389999999772</v>
      </c>
      <c r="AG48" s="67">
        <f t="shared" si="118"/>
        <v>-537.80089000000021</v>
      </c>
      <c r="AH48" s="65">
        <v>0</v>
      </c>
      <c r="AI48" s="66">
        <v>0</v>
      </c>
      <c r="AJ48" s="66">
        <v>0</v>
      </c>
      <c r="AK48" s="66">
        <f t="shared" si="102"/>
        <v>0</v>
      </c>
      <c r="AL48" s="67">
        <f t="shared" si="103"/>
        <v>0</v>
      </c>
      <c r="AM48" s="92">
        <f t="shared" si="126"/>
        <v>0.1148403853777986</v>
      </c>
      <c r="AN48" s="93">
        <f t="shared" si="119"/>
        <v>-4.3925539317069648E-2</v>
      </c>
      <c r="AO48" s="94">
        <f t="shared" si="120"/>
        <v>-9.1841475417879362E-2</v>
      </c>
      <c r="AP48" s="92">
        <f t="shared" si="22"/>
        <v>0</v>
      </c>
      <c r="AQ48" s="93">
        <f t="shared" si="121"/>
        <v>0</v>
      </c>
      <c r="AR48" s="94">
        <f t="shared" si="46"/>
        <v>0</v>
      </c>
      <c r="AS48" s="93">
        <f t="shared" si="150"/>
        <v>0</v>
      </c>
      <c r="AT48" s="93">
        <f t="shared" si="122"/>
        <v>0</v>
      </c>
      <c r="AU48" s="93">
        <f t="shared" si="151"/>
        <v>0</v>
      </c>
      <c r="AV48" s="65">
        <v>8282</v>
      </c>
      <c r="AW48" s="66">
        <v>5600</v>
      </c>
      <c r="AX48" s="67">
        <v>8470</v>
      </c>
      <c r="AY48" s="65">
        <v>91.5</v>
      </c>
      <c r="AZ48" s="66">
        <v>94</v>
      </c>
      <c r="BA48" s="67">
        <v>94</v>
      </c>
      <c r="BB48" s="65">
        <v>196</v>
      </c>
      <c r="BC48" s="157">
        <v>192</v>
      </c>
      <c r="BD48" s="157">
        <v>193</v>
      </c>
      <c r="BE48" s="160">
        <f t="shared" si="127"/>
        <v>10.011820330969266</v>
      </c>
      <c r="BF48" s="159">
        <f t="shared" si="128"/>
        <v>-4.5253135940265921E-2</v>
      </c>
      <c r="BG48" s="159">
        <f t="shared" si="129"/>
        <v>8.2742316784869985E-2</v>
      </c>
      <c r="BH48" s="160">
        <f t="shared" si="130"/>
        <v>4.8762233736327003</v>
      </c>
      <c r="BI48" s="159">
        <f t="shared" si="131"/>
        <v>0.18121203576421951</v>
      </c>
      <c r="BJ48" s="161">
        <f t="shared" si="132"/>
        <v>1.5112262521588704E-2</v>
      </c>
      <c r="BK48" s="157">
        <v>323</v>
      </c>
      <c r="BL48" s="157">
        <v>306</v>
      </c>
      <c r="BM48" s="157">
        <v>306</v>
      </c>
      <c r="BN48" s="162">
        <v>38710</v>
      </c>
      <c r="BO48" s="157">
        <v>29329</v>
      </c>
      <c r="BP48" s="158">
        <v>43343</v>
      </c>
      <c r="BQ48" s="157">
        <f t="shared" si="152"/>
        <v>403.77182013243197</v>
      </c>
      <c r="BR48" s="157">
        <f t="shared" si="107"/>
        <v>81.601347386371515</v>
      </c>
      <c r="BS48" s="157">
        <f t="shared" si="153"/>
        <v>-16.328012797432677</v>
      </c>
      <c r="BT48" s="162">
        <f t="shared" si="154"/>
        <v>2066.1962219598581</v>
      </c>
      <c r="BU48" s="157">
        <f>BT48-E48*1000/AV48</f>
        <v>560.37407755029517</v>
      </c>
      <c r="BV48" s="158">
        <f t="shared" si="155"/>
        <v>-134.00163518299905</v>
      </c>
      <c r="BW48" s="159">
        <f t="shared" si="123"/>
        <v>5.1172373081463993</v>
      </c>
      <c r="BX48" s="159">
        <f t="shared" si="124"/>
        <v>0.44324551872355489</v>
      </c>
      <c r="BY48" s="159">
        <f t="shared" si="125"/>
        <v>-0.12008412042502936</v>
      </c>
      <c r="BZ48" s="163">
        <f t="shared" si="139"/>
        <v>0.51884172472407764</v>
      </c>
      <c r="CA48" s="164">
        <f t="shared" si="140"/>
        <v>7.984831359444361E-2</v>
      </c>
      <c r="CB48" s="165">
        <f t="shared" si="135"/>
        <v>-1.0696425711050339E-2</v>
      </c>
      <c r="CC48" s="5"/>
      <c r="CD48" s="7"/>
      <c r="CE48" s="8"/>
      <c r="CF48" s="8"/>
    </row>
    <row r="49" spans="1:84" s="9" customFormat="1" ht="16.5" customHeight="1" x14ac:dyDescent="0.2">
      <c r="A49" s="173" t="s">
        <v>69</v>
      </c>
      <c r="B49" s="66">
        <v>42978.8</v>
      </c>
      <c r="C49" s="66">
        <v>43540.697359999998</v>
      </c>
      <c r="D49" s="67">
        <v>63795.374199979997</v>
      </c>
      <c r="E49" s="65">
        <v>40218.271999999997</v>
      </c>
      <c r="F49" s="66">
        <v>39892.737099999998</v>
      </c>
      <c r="G49" s="67">
        <v>59278.673869999999</v>
      </c>
      <c r="H49" s="86">
        <f t="shared" si="142"/>
        <v>1.0761943551551991</v>
      </c>
      <c r="I49" s="87">
        <f t="shared" si="2"/>
        <v>7.555702554709276E-3</v>
      </c>
      <c r="J49" s="88">
        <f t="shared" si="143"/>
        <v>-1.5249865652603001E-2</v>
      </c>
      <c r="K49" s="65">
        <v>20491.449000000001</v>
      </c>
      <c r="L49" s="66">
        <v>19601.894840000001</v>
      </c>
      <c r="M49" s="66">
        <v>28878.047060000001</v>
      </c>
      <c r="N49" s="89">
        <f t="shared" si="144"/>
        <v>0.48715744085858714</v>
      </c>
      <c r="O49" s="90">
        <f t="shared" si="112"/>
        <v>-2.2348512057540182E-2</v>
      </c>
      <c r="P49" s="91">
        <f t="shared" si="145"/>
        <v>-4.2075610179073686E-3</v>
      </c>
      <c r="Q49" s="65">
        <v>3626.6709999999998</v>
      </c>
      <c r="R49" s="66">
        <v>3176.5928200000003</v>
      </c>
      <c r="S49" s="67">
        <v>4545.0977200000007</v>
      </c>
      <c r="T49" s="92">
        <f t="shared" si="146"/>
        <v>7.6673404165004483E-2</v>
      </c>
      <c r="U49" s="93">
        <f t="shared" si="114"/>
        <v>-1.3501305479407893E-2</v>
      </c>
      <c r="V49" s="94">
        <f t="shared" si="147"/>
        <v>-2.9549455277520092E-3</v>
      </c>
      <c r="W49" s="65">
        <v>13713.16</v>
      </c>
      <c r="X49" s="66">
        <v>14283.694300000001</v>
      </c>
      <c r="Y49" s="67">
        <v>21635.735190000003</v>
      </c>
      <c r="Z49" s="92">
        <f t="shared" si="148"/>
        <v>0.36498345488375555</v>
      </c>
      <c r="AA49" s="93">
        <f t="shared" si="116"/>
        <v>2.4015051268602705E-2</v>
      </c>
      <c r="AB49" s="94">
        <f t="shared" si="149"/>
        <v>6.9309536428717178E-3</v>
      </c>
      <c r="AC49" s="65">
        <v>12722.4635</v>
      </c>
      <c r="AD49" s="66">
        <v>6018.5295299999952</v>
      </c>
      <c r="AE49" s="66">
        <v>5326.7542099999819</v>
      </c>
      <c r="AF49" s="66">
        <f t="shared" si="117"/>
        <v>-7395.709290000018</v>
      </c>
      <c r="AG49" s="67">
        <f t="shared" si="118"/>
        <v>-691.77532000001338</v>
      </c>
      <c r="AH49" s="65">
        <v>0</v>
      </c>
      <c r="AI49" s="66">
        <v>0</v>
      </c>
      <c r="AJ49" s="66">
        <v>0</v>
      </c>
      <c r="AK49" s="66">
        <f t="shared" si="102"/>
        <v>0</v>
      </c>
      <c r="AL49" s="67">
        <f t="shared" si="103"/>
        <v>0</v>
      </c>
      <c r="AM49" s="92">
        <f t="shared" si="126"/>
        <v>8.3497499259149302E-2</v>
      </c>
      <c r="AN49" s="93">
        <f t="shared" si="119"/>
        <v>-0.21251968828447687</v>
      </c>
      <c r="AO49" s="94">
        <f t="shared" si="120"/>
        <v>-5.4730179554490985E-2</v>
      </c>
      <c r="AP49" s="92">
        <f t="shared" si="22"/>
        <v>0</v>
      </c>
      <c r="AQ49" s="93">
        <f t="shared" si="121"/>
        <v>0</v>
      </c>
      <c r="AR49" s="94">
        <f t="shared" si="46"/>
        <v>0</v>
      </c>
      <c r="AS49" s="93">
        <f t="shared" si="150"/>
        <v>0</v>
      </c>
      <c r="AT49" s="93">
        <f t="shared" si="122"/>
        <v>0</v>
      </c>
      <c r="AU49" s="93">
        <f t="shared" si="151"/>
        <v>0</v>
      </c>
      <c r="AV49" s="65">
        <v>17595</v>
      </c>
      <c r="AW49" s="66">
        <v>11758</v>
      </c>
      <c r="AX49" s="67">
        <v>17743</v>
      </c>
      <c r="AY49" s="65">
        <v>298.77</v>
      </c>
      <c r="AZ49" s="66">
        <v>315</v>
      </c>
      <c r="BA49" s="67">
        <v>308.62</v>
      </c>
      <c r="BB49" s="65">
        <v>376</v>
      </c>
      <c r="BC49" s="157">
        <v>356</v>
      </c>
      <c r="BD49" s="157">
        <v>363.5</v>
      </c>
      <c r="BE49" s="160">
        <f t="shared" si="127"/>
        <v>6.3879348209592521</v>
      </c>
      <c r="BF49" s="159">
        <f t="shared" si="128"/>
        <v>-0.15556017519163401</v>
      </c>
      <c r="BG49" s="159">
        <f t="shared" si="129"/>
        <v>0.16677079979523057</v>
      </c>
      <c r="BH49" s="160">
        <f t="shared" si="130"/>
        <v>5.4235060369860921</v>
      </c>
      <c r="BI49" s="159">
        <f t="shared" si="131"/>
        <v>0.22403795187970932</v>
      </c>
      <c r="BJ49" s="161">
        <f t="shared" si="132"/>
        <v>-8.1175610953982513E-2</v>
      </c>
      <c r="BK49" s="157">
        <v>522</v>
      </c>
      <c r="BL49" s="157">
        <v>516</v>
      </c>
      <c r="BM49" s="157">
        <v>516</v>
      </c>
      <c r="BN49" s="162">
        <v>81396</v>
      </c>
      <c r="BO49" s="157">
        <v>66811</v>
      </c>
      <c r="BP49" s="158">
        <v>98815</v>
      </c>
      <c r="BQ49" s="157">
        <f t="shared" si="152"/>
        <v>599.89550037949698</v>
      </c>
      <c r="BR49" s="157">
        <f t="shared" si="107"/>
        <v>105.7892543723222</v>
      </c>
      <c r="BS49" s="157">
        <f t="shared" si="153"/>
        <v>2.7971617825593285</v>
      </c>
      <c r="BT49" s="162">
        <f t="shared" si="154"/>
        <v>3340.9611604576453</v>
      </c>
      <c r="BU49" s="157">
        <f>BT49-E49*1000/AV49</f>
        <v>1055.1827006679323</v>
      </c>
      <c r="BV49" s="158">
        <f t="shared" si="155"/>
        <v>-51.855398480950043</v>
      </c>
      <c r="BW49" s="159">
        <f t="shared" si="123"/>
        <v>5.5692385729583496</v>
      </c>
      <c r="BX49" s="159">
        <f t="shared" si="124"/>
        <v>0.9431516164366105</v>
      </c>
      <c r="BY49" s="159">
        <f t="shared" si="125"/>
        <v>-0.11293526612993077</v>
      </c>
      <c r="BZ49" s="163">
        <f t="shared" si="139"/>
        <v>0.70147230030950958</v>
      </c>
      <c r="CA49" s="164">
        <f t="shared" si="140"/>
        <v>0.13029634982321425</v>
      </c>
      <c r="CB49" s="165">
        <f t="shared" si="135"/>
        <v>-1.3879534886858558E-2</v>
      </c>
      <c r="CC49" s="5"/>
      <c r="CD49" s="7"/>
      <c r="CE49" s="8"/>
      <c r="CF49" s="8"/>
    </row>
    <row r="50" spans="1:84" s="9" customFormat="1" ht="15" customHeight="1" x14ac:dyDescent="0.2">
      <c r="A50" s="173" t="s">
        <v>70</v>
      </c>
      <c r="B50" s="66">
        <v>24452.042000000001</v>
      </c>
      <c r="C50" s="66">
        <v>24386.423600000013</v>
      </c>
      <c r="D50" s="67">
        <v>34833.239700000013</v>
      </c>
      <c r="E50" s="65">
        <v>19298.127</v>
      </c>
      <c r="F50" s="66">
        <v>18403.17395</v>
      </c>
      <c r="G50" s="67">
        <v>28382.881150000005</v>
      </c>
      <c r="H50" s="86">
        <f t="shared" si="142"/>
        <v>1.2272622894029208</v>
      </c>
      <c r="I50" s="87">
        <f t="shared" si="2"/>
        <v>-3.980585664047509E-2</v>
      </c>
      <c r="J50" s="88">
        <f t="shared" si="143"/>
        <v>-9.7858239602349517E-2</v>
      </c>
      <c r="K50" s="65">
        <v>11983.569</v>
      </c>
      <c r="L50" s="66">
        <v>12366.347960000001</v>
      </c>
      <c r="M50" s="66">
        <v>19140.459050000005</v>
      </c>
      <c r="N50" s="89">
        <f t="shared" si="144"/>
        <v>0.67436631781125578</v>
      </c>
      <c r="O50" s="90">
        <f t="shared" si="112"/>
        <v>5.3395743827573394E-2</v>
      </c>
      <c r="P50" s="91">
        <f t="shared" si="145"/>
        <v>2.3981022415713316E-3</v>
      </c>
      <c r="Q50" s="65">
        <v>1891.598</v>
      </c>
      <c r="R50" s="66">
        <v>1527.1413899999998</v>
      </c>
      <c r="S50" s="67">
        <v>2698.4164599999999</v>
      </c>
      <c r="T50" s="92">
        <f t="shared" si="146"/>
        <v>9.5071971225866886E-2</v>
      </c>
      <c r="U50" s="93">
        <f t="shared" si="114"/>
        <v>-2.9478003302017414E-3</v>
      </c>
      <c r="V50" s="94">
        <f t="shared" si="147"/>
        <v>1.2089470807780056E-2</v>
      </c>
      <c r="W50" s="65">
        <v>3778.15</v>
      </c>
      <c r="X50" s="66">
        <v>3441.4040200000004</v>
      </c>
      <c r="Y50" s="67">
        <v>5016.6159000000007</v>
      </c>
      <c r="Z50" s="92">
        <f t="shared" si="148"/>
        <v>0.17674794442071642</v>
      </c>
      <c r="AA50" s="93">
        <f t="shared" si="116"/>
        <v>-1.9030122538838762E-2</v>
      </c>
      <c r="AB50" s="94">
        <f t="shared" si="149"/>
        <v>-1.0252625663010911E-2</v>
      </c>
      <c r="AC50" s="65">
        <v>15850.143539999999</v>
      </c>
      <c r="AD50" s="66">
        <v>11786.704279999998</v>
      </c>
      <c r="AE50" s="66">
        <v>11882.821479999999</v>
      </c>
      <c r="AF50" s="66">
        <f t="shared" si="117"/>
        <v>-3967.3220600000004</v>
      </c>
      <c r="AG50" s="67">
        <f t="shared" si="118"/>
        <v>96.117200000000594</v>
      </c>
      <c r="AH50" s="65">
        <v>10856.638429999999</v>
      </c>
      <c r="AI50" s="66">
        <v>5744.4051700000009</v>
      </c>
      <c r="AJ50" s="66">
        <v>4591.8349879999996</v>
      </c>
      <c r="AK50" s="66">
        <f t="shared" si="102"/>
        <v>-6264.8034419999994</v>
      </c>
      <c r="AL50" s="67">
        <f t="shared" si="103"/>
        <v>-1152.5701820000013</v>
      </c>
      <c r="AM50" s="92">
        <f>IF(D50=0,"0",(AE50/D50))</f>
        <v>0.34113454798750731</v>
      </c>
      <c r="AN50" s="93">
        <f t="shared" si="119"/>
        <v>-0.30707894436621919</v>
      </c>
      <c r="AO50" s="94">
        <f>AM50-IF(C50=0,"0",(AD50/C50))</f>
        <v>-0.14219603272134218</v>
      </c>
      <c r="AP50" s="92">
        <f t="shared" si="22"/>
        <v>0.13182336835582933</v>
      </c>
      <c r="AQ50" s="93">
        <f t="shared" si="121"/>
        <v>-0.31217384177492369</v>
      </c>
      <c r="AR50" s="94">
        <f t="shared" si="46"/>
        <v>-0.10373413955197219</v>
      </c>
      <c r="AS50" s="93">
        <f t="shared" si="150"/>
        <v>0.16178184884517965</v>
      </c>
      <c r="AT50" s="93">
        <f t="shared" si="122"/>
        <v>-0.40079287304363365</v>
      </c>
      <c r="AU50" s="93">
        <f t="shared" si="151"/>
        <v>-0.15036024064476949</v>
      </c>
      <c r="AV50" s="65">
        <v>17423</v>
      </c>
      <c r="AW50" s="66">
        <v>11906</v>
      </c>
      <c r="AX50" s="67">
        <v>18190</v>
      </c>
      <c r="AY50" s="65">
        <v>227.09055577777772</v>
      </c>
      <c r="AZ50" s="66">
        <v>233.35999999999999</v>
      </c>
      <c r="BA50" s="67">
        <v>232.35555555555553</v>
      </c>
      <c r="BB50" s="65">
        <v>312</v>
      </c>
      <c r="BC50" s="157">
        <v>304.06</v>
      </c>
      <c r="BD50" s="157">
        <v>304.44865079365076</v>
      </c>
      <c r="BE50" s="160">
        <f t="shared" si="127"/>
        <v>8.6983550114766661</v>
      </c>
      <c r="BF50" s="159">
        <f t="shared" si="128"/>
        <v>0.17361085266066922</v>
      </c>
      <c r="BG50" s="159">
        <f t="shared" si="129"/>
        <v>0.19504110449460654</v>
      </c>
      <c r="BH50" s="160">
        <f t="shared" si="130"/>
        <v>6.6385944094098805</v>
      </c>
      <c r="BI50" s="159">
        <f t="shared" si="131"/>
        <v>0.43382232963780076</v>
      </c>
      <c r="BJ50" s="161">
        <f t="shared" si="132"/>
        <v>0.11247017954296812</v>
      </c>
      <c r="BK50" s="157">
        <v>532</v>
      </c>
      <c r="BL50" s="157">
        <v>538</v>
      </c>
      <c r="BM50" s="157">
        <v>546</v>
      </c>
      <c r="BN50" s="162">
        <v>94144</v>
      </c>
      <c r="BO50" s="157">
        <v>69425</v>
      </c>
      <c r="BP50" s="158">
        <v>105807</v>
      </c>
      <c r="BQ50" s="157">
        <f t="shared" si="152"/>
        <v>268.25144980955895</v>
      </c>
      <c r="BR50" s="157">
        <f t="shared" si="107"/>
        <v>63.266246291543979</v>
      </c>
      <c r="BS50" s="157">
        <f t="shared" si="153"/>
        <v>3.1715225499262374</v>
      </c>
      <c r="BT50" s="162">
        <f t="shared" si="154"/>
        <v>1560.3563029136892</v>
      </c>
      <c r="BU50" s="157">
        <f t="shared" si="110"/>
        <v>452.73264453109141</v>
      </c>
      <c r="BV50" s="158">
        <f t="shared" si="155"/>
        <v>14.650444522961834</v>
      </c>
      <c r="BW50" s="159">
        <f t="shared" si="123"/>
        <v>5.8167674546454098</v>
      </c>
      <c r="BX50" s="159">
        <f t="shared" si="124"/>
        <v>0.41333520991143757</v>
      </c>
      <c r="BY50" s="159">
        <f t="shared" si="125"/>
        <v>-1.4326111623698345E-2</v>
      </c>
      <c r="BZ50" s="163">
        <f t="shared" si="139"/>
        <v>0.70983778126635266</v>
      </c>
      <c r="CA50" s="164">
        <f t="shared" si="140"/>
        <v>6.1623839819328508E-2</v>
      </c>
      <c r="CB50" s="165">
        <f t="shared" si="135"/>
        <v>-3.105594034023218E-3</v>
      </c>
      <c r="CC50" s="5"/>
      <c r="CD50" s="7"/>
      <c r="CE50" s="8"/>
      <c r="CF50" s="8"/>
    </row>
    <row r="51" spans="1:84" s="9" customFormat="1" ht="15" customHeight="1" x14ac:dyDescent="0.2">
      <c r="A51" s="173" t="s">
        <v>71</v>
      </c>
      <c r="B51" s="66">
        <v>10808.298000000001</v>
      </c>
      <c r="C51" s="66">
        <v>10137.972190000006</v>
      </c>
      <c r="D51" s="67">
        <v>15017.108920000006</v>
      </c>
      <c r="E51" s="65">
        <v>11114.581</v>
      </c>
      <c r="F51" s="66">
        <v>10391.238599999997</v>
      </c>
      <c r="G51" s="67">
        <v>15070.159389999999</v>
      </c>
      <c r="H51" s="86">
        <f t="shared" si="142"/>
        <v>0.99647976715925146</v>
      </c>
      <c r="I51" s="87">
        <f t="shared" si="2"/>
        <v>2.4036631426109567E-2</v>
      </c>
      <c r="J51" s="88">
        <f t="shared" si="143"/>
        <v>2.0852839489627129E-2</v>
      </c>
      <c r="K51" s="65">
        <v>7784.5150000000003</v>
      </c>
      <c r="L51" s="66">
        <v>7609.2659999999996</v>
      </c>
      <c r="M51" s="66">
        <v>10968.416869999999</v>
      </c>
      <c r="N51" s="89">
        <f t="shared" si="144"/>
        <v>0.72782354759155599</v>
      </c>
      <c r="O51" s="90">
        <f t="shared" si="112"/>
        <v>2.7435921643263361E-2</v>
      </c>
      <c r="P51" s="91">
        <f t="shared" si="145"/>
        <v>-4.4535459206651584E-3</v>
      </c>
      <c r="Q51" s="65">
        <v>1511.3630000000001</v>
      </c>
      <c r="R51" s="66">
        <v>1312.28432</v>
      </c>
      <c r="S51" s="67">
        <v>1849.26242</v>
      </c>
      <c r="T51" s="92">
        <f t="shared" si="146"/>
        <v>0.12271020976905542</v>
      </c>
      <c r="U51" s="93">
        <f t="shared" si="114"/>
        <v>-1.326999497280576E-2</v>
      </c>
      <c r="V51" s="94">
        <f t="shared" si="147"/>
        <v>-3.5773648421175419E-3</v>
      </c>
      <c r="W51" s="65">
        <v>1305.5909999999999</v>
      </c>
      <c r="X51" s="66">
        <v>1089.7016400000002</v>
      </c>
      <c r="Y51" s="67">
        <v>1651.9341600000002</v>
      </c>
      <c r="Z51" s="92">
        <f t="shared" si="148"/>
        <v>0.10961623677956338</v>
      </c>
      <c r="AA51" s="93">
        <f t="shared" si="116"/>
        <v>-7.8502696051577225E-3</v>
      </c>
      <c r="AB51" s="94">
        <f t="shared" si="149"/>
        <v>4.7488882423061818E-3</v>
      </c>
      <c r="AC51" s="65">
        <v>6018.3181800000011</v>
      </c>
      <c r="AD51" s="66">
        <v>7963.1016800000007</v>
      </c>
      <c r="AE51" s="66">
        <v>6866.0574500000002</v>
      </c>
      <c r="AF51" s="66">
        <f t="shared" si="117"/>
        <v>847.73926999999912</v>
      </c>
      <c r="AG51" s="67">
        <f t="shared" si="118"/>
        <v>-1097.0442300000004</v>
      </c>
      <c r="AH51" s="65">
        <v>3434.1874699999998</v>
      </c>
      <c r="AI51" s="66">
        <v>3248.6691499999997</v>
      </c>
      <c r="AJ51" s="66">
        <v>3240.9612700000002</v>
      </c>
      <c r="AK51" s="66">
        <f t="shared" si="102"/>
        <v>-193.22619999999961</v>
      </c>
      <c r="AL51" s="67">
        <f t="shared" si="103"/>
        <v>-7.7078799999994771</v>
      </c>
      <c r="AM51" s="92">
        <f t="shared" si="126"/>
        <v>0.45721566558365201</v>
      </c>
      <c r="AN51" s="93">
        <f t="shared" si="119"/>
        <v>-9.9608191419550574E-2</v>
      </c>
      <c r="AO51" s="94">
        <f t="shared" si="120"/>
        <v>-0.32825716179840814</v>
      </c>
      <c r="AP51" s="92">
        <f t="shared" si="22"/>
        <v>0.21581792389370236</v>
      </c>
      <c r="AQ51" s="93">
        <f t="shared" si="121"/>
        <v>-0.10191827009354704</v>
      </c>
      <c r="AR51" s="94">
        <f t="shared" si="46"/>
        <v>-0.10462773221141641</v>
      </c>
      <c r="AS51" s="93">
        <f t="shared" si="150"/>
        <v>0.21505819455038958</v>
      </c>
      <c r="AT51" s="93">
        <f t="shared" si="122"/>
        <v>-9.3922186266485103E-2</v>
      </c>
      <c r="AU51" s="93">
        <f t="shared" si="151"/>
        <v>-9.7577216400524441E-2</v>
      </c>
      <c r="AV51" s="65">
        <v>9496</v>
      </c>
      <c r="AW51" s="66">
        <v>5102</v>
      </c>
      <c r="AX51" s="67">
        <v>7854</v>
      </c>
      <c r="AY51" s="65">
        <v>109.25</v>
      </c>
      <c r="AZ51" s="66">
        <v>105</v>
      </c>
      <c r="BA51" s="67">
        <v>106.25</v>
      </c>
      <c r="BB51" s="65">
        <v>236</v>
      </c>
      <c r="BC51" s="157">
        <v>231</v>
      </c>
      <c r="BD51" s="157">
        <v>226.5</v>
      </c>
      <c r="BE51" s="160">
        <f t="shared" si="127"/>
        <v>8.2133333333333329</v>
      </c>
      <c r="BF51" s="159">
        <f t="shared" si="128"/>
        <v>-1.4444342740910248</v>
      </c>
      <c r="BG51" s="159">
        <f t="shared" si="129"/>
        <v>0.11492063492063487</v>
      </c>
      <c r="BH51" s="160">
        <f t="shared" si="130"/>
        <v>3.8528329654157472</v>
      </c>
      <c r="BI51" s="159">
        <f t="shared" si="131"/>
        <v>-0.61797682742794402</v>
      </c>
      <c r="BJ51" s="161">
        <f t="shared" si="132"/>
        <v>0.17173628431906618</v>
      </c>
      <c r="BK51" s="157">
        <v>405</v>
      </c>
      <c r="BL51" s="157">
        <v>405</v>
      </c>
      <c r="BM51" s="157">
        <v>405</v>
      </c>
      <c r="BN51" s="162">
        <v>49043</v>
      </c>
      <c r="BO51" s="157">
        <v>29630</v>
      </c>
      <c r="BP51" s="158">
        <v>45005</v>
      </c>
      <c r="BQ51" s="157">
        <f t="shared" si="152"/>
        <v>334.85522475280521</v>
      </c>
      <c r="BR51" s="157">
        <f t="shared" si="107"/>
        <v>108.22591985710145</v>
      </c>
      <c r="BS51" s="157">
        <f t="shared" si="153"/>
        <v>-15.84469424820719</v>
      </c>
      <c r="BT51" s="162">
        <f t="shared" si="154"/>
        <v>1918.787801120448</v>
      </c>
      <c r="BU51" s="157">
        <f t="shared" si="110"/>
        <v>748.33908587192218</v>
      </c>
      <c r="BV51" s="158">
        <f t="shared" si="155"/>
        <v>-117.91125807202525</v>
      </c>
      <c r="BW51" s="159">
        <f t="shared" si="123"/>
        <v>5.730201171377642</v>
      </c>
      <c r="BX51" s="159">
        <f t="shared" si="124"/>
        <v>0.56560555216955422</v>
      </c>
      <c r="BY51" s="159">
        <f t="shared" si="125"/>
        <v>-7.7325288834039441E-2</v>
      </c>
      <c r="BZ51" s="163">
        <f t="shared" si="139"/>
        <v>0.40704562926785148</v>
      </c>
      <c r="CA51" s="164">
        <f t="shared" si="140"/>
        <v>-3.6521503188169879E-2</v>
      </c>
      <c r="CB51" s="165">
        <f t="shared" si="135"/>
        <v>2.8440059133736373E-3</v>
      </c>
      <c r="CC51" s="5"/>
      <c r="CD51" s="7"/>
      <c r="CE51" s="8"/>
      <c r="CF51" s="8"/>
    </row>
    <row r="52" spans="1:84" s="9" customFormat="1" ht="15" customHeight="1" x14ac:dyDescent="0.2">
      <c r="A52" s="173" t="s">
        <v>72</v>
      </c>
      <c r="B52" s="66">
        <v>16064.4</v>
      </c>
      <c r="C52" s="66">
        <v>14459.735249999998</v>
      </c>
      <c r="D52" s="67">
        <v>21453.514070000001</v>
      </c>
      <c r="E52" s="65">
        <v>12970.096</v>
      </c>
      <c r="F52" s="66">
        <v>12602.553900000001</v>
      </c>
      <c r="G52" s="67">
        <v>18194.474429999998</v>
      </c>
      <c r="H52" s="86">
        <f t="shared" si="142"/>
        <v>1.1791224941692369</v>
      </c>
      <c r="I52" s="87">
        <f t="shared" si="2"/>
        <v>-5.9449679853222248E-2</v>
      </c>
      <c r="J52" s="88">
        <f t="shared" si="143"/>
        <v>3.1757018509577462E-2</v>
      </c>
      <c r="K52" s="65">
        <v>8785.8029999999999</v>
      </c>
      <c r="L52" s="66">
        <v>9298.6025000000009</v>
      </c>
      <c r="M52" s="66">
        <v>13557.70685</v>
      </c>
      <c r="N52" s="89">
        <f t="shared" si="144"/>
        <v>0.74515517896166028</v>
      </c>
      <c r="O52" s="90">
        <f t="shared" si="112"/>
        <v>6.7765975365942865E-2</v>
      </c>
      <c r="P52" s="91">
        <f t="shared" si="145"/>
        <v>7.3204056463880285E-3</v>
      </c>
      <c r="Q52" s="65">
        <v>1890.02</v>
      </c>
      <c r="R52" s="66">
        <v>1296.26467</v>
      </c>
      <c r="S52" s="67">
        <v>1796.6209100000001</v>
      </c>
      <c r="T52" s="92">
        <f t="shared" si="146"/>
        <v>9.8745413994351924E-2</v>
      </c>
      <c r="U52" s="93">
        <f t="shared" si="114"/>
        <v>-4.6975943812097617E-2</v>
      </c>
      <c r="V52" s="94">
        <f t="shared" si="147"/>
        <v>-4.1118862231857289E-3</v>
      </c>
      <c r="W52" s="65">
        <v>2294.2719999999999</v>
      </c>
      <c r="X52" s="66">
        <v>1963.4252599999998</v>
      </c>
      <c r="Y52" s="67">
        <v>2795.8852000000002</v>
      </c>
      <c r="Z52" s="92">
        <f t="shared" si="148"/>
        <v>0.15366671957228942</v>
      </c>
      <c r="AA52" s="93">
        <f t="shared" si="116"/>
        <v>-2.3222641925112003E-2</v>
      </c>
      <c r="AB52" s="94">
        <f t="shared" si="149"/>
        <v>-2.1291036854075573E-3</v>
      </c>
      <c r="AC52" s="65">
        <v>4923.1189999999997</v>
      </c>
      <c r="AD52" s="66">
        <v>6274.9028199999993</v>
      </c>
      <c r="AE52" s="66">
        <v>5898.7479700000004</v>
      </c>
      <c r="AF52" s="66">
        <f t="shared" si="117"/>
        <v>975.62897000000066</v>
      </c>
      <c r="AG52" s="67">
        <f t="shared" si="118"/>
        <v>-376.15484999999899</v>
      </c>
      <c r="AH52" s="65">
        <v>1052.27603</v>
      </c>
      <c r="AI52" s="66">
        <v>968.11300000000006</v>
      </c>
      <c r="AJ52" s="66">
        <v>934.78546999999992</v>
      </c>
      <c r="AK52" s="66">
        <f t="shared" si="102"/>
        <v>-117.49056000000007</v>
      </c>
      <c r="AL52" s="67">
        <f t="shared" si="103"/>
        <v>-33.327530000000138</v>
      </c>
      <c r="AM52" s="92">
        <f t="shared" si="126"/>
        <v>0.27495486057683416</v>
      </c>
      <c r="AN52" s="93">
        <f t="shared" si="119"/>
        <v>-3.1506569666436668E-2</v>
      </c>
      <c r="AO52" s="94">
        <f t="shared" si="120"/>
        <v>-0.15900210416081551</v>
      </c>
      <c r="AP52" s="92">
        <f t="shared" si="22"/>
        <v>4.3572603861069918E-2</v>
      </c>
      <c r="AQ52" s="93">
        <f t="shared" si="121"/>
        <v>-2.1930996024391101E-2</v>
      </c>
      <c r="AR52" s="94">
        <f t="shared" si="46"/>
        <v>-2.3379728478486593E-2</v>
      </c>
      <c r="AS52" s="93">
        <f t="shared" si="150"/>
        <v>5.1377437342112885E-2</v>
      </c>
      <c r="AT52" s="93">
        <f t="shared" si="122"/>
        <v>-2.9753498774319868E-2</v>
      </c>
      <c r="AU52" s="93">
        <f t="shared" si="151"/>
        <v>-2.5441357299185972E-2</v>
      </c>
      <c r="AV52" s="65">
        <v>15242</v>
      </c>
      <c r="AW52" s="66">
        <v>9206</v>
      </c>
      <c r="AX52" s="67">
        <v>14174</v>
      </c>
      <c r="AY52" s="65">
        <v>152.19</v>
      </c>
      <c r="AZ52" s="66">
        <v>155</v>
      </c>
      <c r="BA52" s="67">
        <v>153.49</v>
      </c>
      <c r="BB52" s="65">
        <v>300</v>
      </c>
      <c r="BC52" s="157">
        <v>285</v>
      </c>
      <c r="BD52" s="157">
        <v>285.62</v>
      </c>
      <c r="BE52" s="160">
        <f t="shared" si="127"/>
        <v>10.260530906827082</v>
      </c>
      <c r="BF52" s="159">
        <f t="shared" si="128"/>
        <v>-0.86737207993654053</v>
      </c>
      <c r="BG52" s="159">
        <f t="shared" si="129"/>
        <v>0.36160617564428676</v>
      </c>
      <c r="BH52" s="160">
        <f t="shared" si="130"/>
        <v>5.5139307082448319</v>
      </c>
      <c r="BI52" s="159">
        <f t="shared" si="131"/>
        <v>-0.13125447694035319</v>
      </c>
      <c r="BJ52" s="161">
        <f t="shared" si="132"/>
        <v>0.13030497725068013</v>
      </c>
      <c r="BK52" s="157">
        <v>372</v>
      </c>
      <c r="BL52" s="157">
        <v>373</v>
      </c>
      <c r="BM52" s="157">
        <v>373</v>
      </c>
      <c r="BN52" s="162">
        <v>65557</v>
      </c>
      <c r="BO52" s="157">
        <v>45370</v>
      </c>
      <c r="BP52" s="158">
        <v>68174</v>
      </c>
      <c r="BQ52" s="157">
        <f t="shared" si="152"/>
        <v>266.8828942118696</v>
      </c>
      <c r="BR52" s="157">
        <f t="shared" si="107"/>
        <v>69.038331464947078</v>
      </c>
      <c r="BS52" s="157">
        <f t="shared" si="153"/>
        <v>-10.889949076647042</v>
      </c>
      <c r="BT52" s="162">
        <f t="shared" si="154"/>
        <v>1283.6513637646394</v>
      </c>
      <c r="BU52" s="157">
        <f t="shared" si="110"/>
        <v>432.70686829160434</v>
      </c>
      <c r="BV52" s="158">
        <f t="shared" si="155"/>
        <v>-85.298657960322544</v>
      </c>
      <c r="BW52" s="159">
        <f t="shared" si="123"/>
        <v>4.8097925779596444</v>
      </c>
      <c r="BX52" s="159">
        <f t="shared" si="124"/>
        <v>0.50871660367805394</v>
      </c>
      <c r="BY52" s="159">
        <f t="shared" si="125"/>
        <v>-0.1185150475020107</v>
      </c>
      <c r="BZ52" s="163">
        <f t="shared" si="139"/>
        <v>0.6694949375914524</v>
      </c>
      <c r="CA52" s="164">
        <f t="shared" si="140"/>
        <v>2.3969316259379481E-2</v>
      </c>
      <c r="CB52" s="165">
        <f t="shared" si="135"/>
        <v>-2.5237847286933013E-3</v>
      </c>
      <c r="CC52" s="5"/>
      <c r="CD52" s="7"/>
      <c r="CE52" s="8"/>
      <c r="CF52" s="8"/>
    </row>
    <row r="53" spans="1:84" s="9" customFormat="1" ht="15" customHeight="1" x14ac:dyDescent="0.2">
      <c r="A53" s="173" t="s">
        <v>73</v>
      </c>
      <c r="B53" s="66">
        <v>17714.527999999998</v>
      </c>
      <c r="C53" s="66">
        <v>20528.688230000003</v>
      </c>
      <c r="D53" s="67">
        <v>29084.823369999998</v>
      </c>
      <c r="E53" s="65">
        <v>17057.141</v>
      </c>
      <c r="F53" s="66">
        <v>19421.606142999997</v>
      </c>
      <c r="G53" s="67">
        <v>27604.614720000001</v>
      </c>
      <c r="H53" s="86">
        <f t="shared" si="142"/>
        <v>1.0536217826263505</v>
      </c>
      <c r="I53" s="87">
        <f t="shared" si="2"/>
        <v>1.5081502048263085E-2</v>
      </c>
      <c r="J53" s="88">
        <f t="shared" si="143"/>
        <v>-3.3808194678652814E-3</v>
      </c>
      <c r="K53" s="65">
        <v>11400.412</v>
      </c>
      <c r="L53" s="66">
        <v>11904.227992999997</v>
      </c>
      <c r="M53" s="66">
        <v>17132.854880000003</v>
      </c>
      <c r="N53" s="89">
        <f t="shared" si="144"/>
        <v>0.62065183860678785</v>
      </c>
      <c r="O53" s="90">
        <f t="shared" si="112"/>
        <v>-4.7714096809938766E-2</v>
      </c>
      <c r="P53" s="91">
        <f t="shared" si="145"/>
        <v>7.7144787741377785E-3</v>
      </c>
      <c r="Q53" s="65">
        <v>1853.27</v>
      </c>
      <c r="R53" s="66">
        <v>1599.2453400000002</v>
      </c>
      <c r="S53" s="67">
        <v>2262.2490000000003</v>
      </c>
      <c r="T53" s="92">
        <f t="shared" si="146"/>
        <v>8.1951841130423864E-2</v>
      </c>
      <c r="U53" s="93">
        <f t="shared" si="114"/>
        <v>-2.6698840715965289E-2</v>
      </c>
      <c r="V53" s="94">
        <f t="shared" si="147"/>
        <v>-3.9177804426554497E-4</v>
      </c>
      <c r="W53" s="65">
        <v>2849.94</v>
      </c>
      <c r="X53" s="66">
        <v>5306.0890400000008</v>
      </c>
      <c r="Y53" s="67">
        <v>7327.9561000000003</v>
      </c>
      <c r="Z53" s="92">
        <f t="shared" si="148"/>
        <v>0.26546127067264497</v>
      </c>
      <c r="AA53" s="93">
        <f t="shared" si="116"/>
        <v>9.8379342933406583E-2</v>
      </c>
      <c r="AB53" s="94">
        <f t="shared" si="149"/>
        <v>-7.7441996129544721E-3</v>
      </c>
      <c r="AC53" s="65">
        <v>6298.208419999999</v>
      </c>
      <c r="AD53" s="66">
        <v>6915.8877200000006</v>
      </c>
      <c r="AE53" s="66">
        <v>6664.8340900000003</v>
      </c>
      <c r="AF53" s="66">
        <f t="shared" si="117"/>
        <v>366.62567000000126</v>
      </c>
      <c r="AG53" s="67">
        <f t="shared" si="118"/>
        <v>-251.05363000000034</v>
      </c>
      <c r="AH53" s="65">
        <v>1579.5647099999999</v>
      </c>
      <c r="AI53" s="66">
        <v>1239.30351</v>
      </c>
      <c r="AJ53" s="66">
        <v>896.74291000000005</v>
      </c>
      <c r="AK53" s="66">
        <f t="shared" si="102"/>
        <v>-682.82179999999983</v>
      </c>
      <c r="AL53" s="67">
        <f t="shared" si="103"/>
        <v>-342.56059999999991</v>
      </c>
      <c r="AM53" s="92">
        <f t="shared" si="126"/>
        <v>0.22915160959425146</v>
      </c>
      <c r="AN53" s="93">
        <f t="shared" si="119"/>
        <v>-0.12638755125722589</v>
      </c>
      <c r="AO53" s="94">
        <f t="shared" si="120"/>
        <v>-0.10773731591893998</v>
      </c>
      <c r="AP53" s="92">
        <f t="shared" si="22"/>
        <v>3.0831987479936349E-2</v>
      </c>
      <c r="AQ53" s="93">
        <f t="shared" si="121"/>
        <v>-5.8335768499788318E-2</v>
      </c>
      <c r="AR53" s="94">
        <f t="shared" si="46"/>
        <v>-2.9537359850738163E-2</v>
      </c>
      <c r="AS53" s="93">
        <f t="shared" si="150"/>
        <v>3.2485253610523859E-2</v>
      </c>
      <c r="AT53" s="93">
        <f t="shared" si="122"/>
        <v>-6.0119052703177828E-2</v>
      </c>
      <c r="AU53" s="93">
        <f t="shared" si="151"/>
        <v>-3.1325303604728599E-2</v>
      </c>
      <c r="AV53" s="65">
        <v>13523</v>
      </c>
      <c r="AW53" s="66">
        <v>8444</v>
      </c>
      <c r="AX53" s="67">
        <v>12766</v>
      </c>
      <c r="AY53" s="65">
        <v>154.82999999999996</v>
      </c>
      <c r="AZ53" s="66">
        <v>148.66</v>
      </c>
      <c r="BA53" s="67">
        <v>148.63</v>
      </c>
      <c r="BB53" s="65">
        <v>301</v>
      </c>
      <c r="BC53" s="157">
        <v>281.03999999999996</v>
      </c>
      <c r="BD53" s="157">
        <v>284.95</v>
      </c>
      <c r="BE53" s="160">
        <f t="shared" si="127"/>
        <v>9.5434598966860289</v>
      </c>
      <c r="BF53" s="159">
        <f t="shared" si="128"/>
        <v>-0.16109061390982404</v>
      </c>
      <c r="BG53" s="159">
        <f t="shared" si="129"/>
        <v>7.666766385047552E-2</v>
      </c>
      <c r="BH53" s="160">
        <f t="shared" si="130"/>
        <v>4.9778713614474279</v>
      </c>
      <c r="BI53" s="159">
        <f t="shared" si="131"/>
        <v>-1.4007560664052399E-2</v>
      </c>
      <c r="BJ53" s="161">
        <f t="shared" si="132"/>
        <v>-2.9719491574681456E-2</v>
      </c>
      <c r="BK53" s="157">
        <v>419</v>
      </c>
      <c r="BL53" s="157">
        <v>432</v>
      </c>
      <c r="BM53" s="157">
        <v>430</v>
      </c>
      <c r="BN53" s="162">
        <v>71506</v>
      </c>
      <c r="BO53" s="157">
        <v>56379</v>
      </c>
      <c r="BP53" s="158">
        <v>82404</v>
      </c>
      <c r="BQ53" s="157">
        <f t="shared" si="152"/>
        <v>334.99119848551044</v>
      </c>
      <c r="BR53" s="157">
        <f t="shared" si="107"/>
        <v>96.449803357828841</v>
      </c>
      <c r="BS53" s="157">
        <f t="shared" si="153"/>
        <v>-9.4917853027794763</v>
      </c>
      <c r="BT53" s="162">
        <f t="shared" si="154"/>
        <v>2162.354278552405</v>
      </c>
      <c r="BU53" s="157">
        <f t="shared" si="110"/>
        <v>901.01130731821149</v>
      </c>
      <c r="BV53" s="158">
        <f t="shared" si="155"/>
        <v>-137.69381986066901</v>
      </c>
      <c r="BW53" s="159">
        <f t="shared" si="123"/>
        <v>6.4549584834717217</v>
      </c>
      <c r="BX53" s="159">
        <f t="shared" si="124"/>
        <v>1.1672264713442351</v>
      </c>
      <c r="BY53" s="159">
        <f t="shared" si="125"/>
        <v>-0.22185345399867185</v>
      </c>
      <c r="BZ53" s="163">
        <f t="shared" si="139"/>
        <v>0.70196779964221823</v>
      </c>
      <c r="CA53" s="164">
        <f t="shared" si="140"/>
        <v>7.6844315330189761E-2</v>
      </c>
      <c r="CB53" s="165">
        <f t="shared" si="135"/>
        <v>-1.9065042592281589E-2</v>
      </c>
      <c r="CC53" s="5"/>
      <c r="CD53" s="7"/>
      <c r="CE53" s="8"/>
      <c r="CF53" s="8"/>
    </row>
    <row r="54" spans="1:84" s="9" customFormat="1" ht="15" customHeight="1" x14ac:dyDescent="0.2">
      <c r="A54" s="173" t="s">
        <v>74</v>
      </c>
      <c r="B54" s="66">
        <v>10999.944</v>
      </c>
      <c r="C54" s="66">
        <v>10876.736000000001</v>
      </c>
      <c r="D54" s="67">
        <v>15804.929999999993</v>
      </c>
      <c r="E54" s="65">
        <v>11850.357</v>
      </c>
      <c r="F54" s="66">
        <v>12894.937</v>
      </c>
      <c r="G54" s="67">
        <v>17861.632000000001</v>
      </c>
      <c r="H54" s="86">
        <f t="shared" si="142"/>
        <v>0.884853634875021</v>
      </c>
      <c r="I54" s="87">
        <f t="shared" si="2"/>
        <v>-4.3383716961721053E-2</v>
      </c>
      <c r="J54" s="88">
        <f t="shared" si="143"/>
        <v>4.1364752377960223E-2</v>
      </c>
      <c r="K54" s="65">
        <v>8416.4770000000008</v>
      </c>
      <c r="L54" s="66">
        <v>8644.8649999999998</v>
      </c>
      <c r="M54" s="66">
        <v>12297.277</v>
      </c>
      <c r="N54" s="89">
        <f t="shared" si="144"/>
        <v>0.68847443503482764</v>
      </c>
      <c r="O54" s="90">
        <f t="shared" si="112"/>
        <v>-2.1755391796549728E-2</v>
      </c>
      <c r="P54" s="91">
        <f t="shared" si="145"/>
        <v>1.8066739363262863E-2</v>
      </c>
      <c r="Q54" s="65">
        <v>1214.028</v>
      </c>
      <c r="R54" s="66">
        <v>913.54300000000001</v>
      </c>
      <c r="S54" s="67">
        <v>1263.1089999999999</v>
      </c>
      <c r="T54" s="92">
        <f t="shared" si="146"/>
        <v>7.0716326481253214E-2</v>
      </c>
      <c r="U54" s="93">
        <f t="shared" si="114"/>
        <v>-3.173020740797898E-2</v>
      </c>
      <c r="V54" s="94">
        <f t="shared" si="147"/>
        <v>-1.2876566615316332E-4</v>
      </c>
      <c r="W54" s="65">
        <v>1719.877</v>
      </c>
      <c r="X54" s="66">
        <v>1779.69</v>
      </c>
      <c r="Y54" s="67">
        <v>2564.5610000000001</v>
      </c>
      <c r="Z54" s="92">
        <f t="shared" si="148"/>
        <v>0.14357932130725792</v>
      </c>
      <c r="AA54" s="93">
        <f t="shared" si="116"/>
        <v>-1.5536059117279566E-3</v>
      </c>
      <c r="AB54" s="94">
        <f t="shared" si="149"/>
        <v>5.5646881221558808E-3</v>
      </c>
      <c r="AC54" s="65">
        <v>4062.2094800000004</v>
      </c>
      <c r="AD54" s="66">
        <v>4410.0357800000002</v>
      </c>
      <c r="AE54" s="66">
        <v>4465.9478399999998</v>
      </c>
      <c r="AF54" s="66">
        <f t="shared" si="117"/>
        <v>403.73835999999937</v>
      </c>
      <c r="AG54" s="67">
        <f t="shared" si="118"/>
        <v>55.912059999999656</v>
      </c>
      <c r="AH54" s="65">
        <v>0</v>
      </c>
      <c r="AI54" s="66">
        <v>106.953</v>
      </c>
      <c r="AJ54" s="66">
        <v>0</v>
      </c>
      <c r="AK54" s="66">
        <f t="shared" si="102"/>
        <v>0</v>
      </c>
      <c r="AL54" s="67">
        <f t="shared" si="103"/>
        <v>-106.953</v>
      </c>
      <c r="AM54" s="92">
        <f t="shared" si="126"/>
        <v>0.28256675860000657</v>
      </c>
      <c r="AN54" s="93">
        <f t="shared" si="119"/>
        <v>-8.6726892349489215E-2</v>
      </c>
      <c r="AO54" s="94">
        <f t="shared" si="120"/>
        <v>-0.12288904909818521</v>
      </c>
      <c r="AP54" s="92">
        <f t="shared" si="22"/>
        <v>0</v>
      </c>
      <c r="AQ54" s="93">
        <f t="shared" si="121"/>
        <v>0</v>
      </c>
      <c r="AR54" s="94">
        <f t="shared" si="46"/>
        <v>-9.8331889272664143E-3</v>
      </c>
      <c r="AS54" s="93">
        <f t="shared" si="150"/>
        <v>0</v>
      </c>
      <c r="AT54" s="93">
        <f t="shared" si="122"/>
        <v>0</v>
      </c>
      <c r="AU54" s="93">
        <f t="shared" si="151"/>
        <v>-8.2941855396424201E-3</v>
      </c>
      <c r="AV54" s="65">
        <v>8079</v>
      </c>
      <c r="AW54" s="66">
        <v>5140</v>
      </c>
      <c r="AX54" s="67">
        <v>7706</v>
      </c>
      <c r="AY54" s="65">
        <v>102.08989304812836</v>
      </c>
      <c r="AZ54" s="66">
        <v>97</v>
      </c>
      <c r="BA54" s="67">
        <v>95</v>
      </c>
      <c r="BB54" s="65">
        <v>209</v>
      </c>
      <c r="BC54" s="157">
        <v>227</v>
      </c>
      <c r="BD54" s="157">
        <v>209</v>
      </c>
      <c r="BE54" s="160">
        <f t="shared" si="127"/>
        <v>9.0128654970760245</v>
      </c>
      <c r="BF54" s="159">
        <f t="shared" si="128"/>
        <v>0.21996112755652142</v>
      </c>
      <c r="BG54" s="159">
        <f t="shared" si="129"/>
        <v>0.18125037680111156</v>
      </c>
      <c r="BH54" s="160">
        <f t="shared" si="130"/>
        <v>4.0967570441254653</v>
      </c>
      <c r="BI54" s="159">
        <f t="shared" si="131"/>
        <v>-0.19829877724614509</v>
      </c>
      <c r="BJ54" s="161">
        <f t="shared" si="132"/>
        <v>0.32289507643089843</v>
      </c>
      <c r="BK54" s="157">
        <v>216</v>
      </c>
      <c r="BL54" s="157">
        <v>259</v>
      </c>
      <c r="BM54" s="157">
        <v>269</v>
      </c>
      <c r="BN54" s="162">
        <v>38219</v>
      </c>
      <c r="BO54" s="157">
        <v>26038</v>
      </c>
      <c r="BP54" s="158">
        <v>38710</v>
      </c>
      <c r="BQ54" s="157">
        <f t="shared" si="152"/>
        <v>461.42164815293205</v>
      </c>
      <c r="BR54" s="157">
        <f t="shared" si="107"/>
        <v>151.35709910664616</v>
      </c>
      <c r="BS54" s="157">
        <f t="shared" si="153"/>
        <v>-33.813661778706319</v>
      </c>
      <c r="BT54" s="162">
        <f t="shared" si="154"/>
        <v>2317.8863223462236</v>
      </c>
      <c r="BU54" s="157">
        <f t="shared" si="110"/>
        <v>851.07644488614187</v>
      </c>
      <c r="BV54" s="158">
        <f t="shared" si="155"/>
        <v>-190.8562846576674</v>
      </c>
      <c r="BW54" s="159">
        <f t="shared" si="123"/>
        <v>5.0233584220088243</v>
      </c>
      <c r="BX54" s="159">
        <f t="shared" si="124"/>
        <v>0.29269868689309231</v>
      </c>
      <c r="BY54" s="159">
        <f t="shared" si="125"/>
        <v>-4.2400332854988676E-2</v>
      </c>
      <c r="BZ54" s="163">
        <f t="shared" si="139"/>
        <v>0.5271184825088171</v>
      </c>
      <c r="CA54" s="164">
        <f t="shared" si="140"/>
        <v>-0.12101270728903935</v>
      </c>
      <c r="CB54" s="165">
        <f t="shared" si="135"/>
        <v>-2.8311454136589198E-2</v>
      </c>
      <c r="CC54" s="5"/>
      <c r="CD54" s="7"/>
      <c r="CE54" s="8"/>
      <c r="CF54" s="8"/>
    </row>
    <row r="55" spans="1:84" s="9" customFormat="1" ht="14.25" customHeight="1" x14ac:dyDescent="0.2">
      <c r="A55" s="173" t="s">
        <v>75</v>
      </c>
      <c r="B55" s="66">
        <v>917.46199999999999</v>
      </c>
      <c r="C55" s="66">
        <v>960.64200000000005</v>
      </c>
      <c r="D55" s="67">
        <v>1452.8430000000001</v>
      </c>
      <c r="E55" s="65">
        <v>1109.1369999999999</v>
      </c>
      <c r="F55" s="66">
        <v>832.96799999999996</v>
      </c>
      <c r="G55" s="67">
        <v>1249.8309999999999</v>
      </c>
      <c r="H55" s="86">
        <f t="shared" si="142"/>
        <v>1.162431560747013</v>
      </c>
      <c r="I55" s="87">
        <f t="shared" si="2"/>
        <v>0.33524610033950697</v>
      </c>
      <c r="J55" s="88">
        <f t="shared" si="143"/>
        <v>9.1555645502803262E-3</v>
      </c>
      <c r="K55" s="65">
        <v>650.976</v>
      </c>
      <c r="L55" s="66">
        <v>508.303</v>
      </c>
      <c r="M55" s="66">
        <v>758.79899999999998</v>
      </c>
      <c r="N55" s="89">
        <f t="shared" si="144"/>
        <v>0.60712128279743427</v>
      </c>
      <c r="O55" s="90">
        <f t="shared" si="112"/>
        <v>2.0200099931836912E-2</v>
      </c>
      <c r="P55" s="91">
        <f t="shared" si="145"/>
        <v>-3.1098425279083575E-3</v>
      </c>
      <c r="Q55" s="65">
        <v>297.15300000000002</v>
      </c>
      <c r="R55" s="66">
        <v>198.41399999999999</v>
      </c>
      <c r="S55" s="67">
        <v>303.45100000000002</v>
      </c>
      <c r="T55" s="92">
        <f t="shared" si="146"/>
        <v>0.24279362569819443</v>
      </c>
      <c r="U55" s="93">
        <f t="shared" si="114"/>
        <v>-2.5120076576637312E-2</v>
      </c>
      <c r="V55" s="94">
        <f t="shared" si="147"/>
        <v>4.5923982800943342E-3</v>
      </c>
      <c r="W55" s="65">
        <v>11.074</v>
      </c>
      <c r="X55" s="66">
        <v>9.8379999999999992</v>
      </c>
      <c r="Y55" s="67">
        <v>13.679</v>
      </c>
      <c r="Z55" s="92">
        <f t="shared" si="148"/>
        <v>1.0944679720698239E-2</v>
      </c>
      <c r="AA55" s="93">
        <f t="shared" si="116"/>
        <v>9.603405452852827E-4</v>
      </c>
      <c r="AB55" s="94">
        <f t="shared" si="149"/>
        <v>-8.6609812430901191E-4</v>
      </c>
      <c r="AC55" s="65">
        <v>312.154</v>
      </c>
      <c r="AD55" s="66">
        <v>341.78800000000001</v>
      </c>
      <c r="AE55" s="66">
        <v>440.84800000000001</v>
      </c>
      <c r="AF55" s="66">
        <f t="shared" si="117"/>
        <v>128.69400000000002</v>
      </c>
      <c r="AG55" s="67">
        <f t="shared" si="118"/>
        <v>99.06</v>
      </c>
      <c r="AH55" s="65">
        <v>0</v>
      </c>
      <c r="AI55" s="66">
        <v>0</v>
      </c>
      <c r="AJ55" s="66">
        <v>0</v>
      </c>
      <c r="AK55" s="66">
        <f t="shared" si="102"/>
        <v>0</v>
      </c>
      <c r="AL55" s="67">
        <f t="shared" si="103"/>
        <v>0</v>
      </c>
      <c r="AM55" s="92">
        <f t="shared" si="126"/>
        <v>0.30343815539600633</v>
      </c>
      <c r="AN55" s="93">
        <f t="shared" si="119"/>
        <v>-3.6798279464511086E-2</v>
      </c>
      <c r="AO55" s="94">
        <f t="shared" si="120"/>
        <v>-5.2353075884741307E-2</v>
      </c>
      <c r="AP55" s="92">
        <f t="shared" si="22"/>
        <v>0</v>
      </c>
      <c r="AQ55" s="93">
        <f t="shared" si="121"/>
        <v>0</v>
      </c>
      <c r="AR55" s="94">
        <f t="shared" si="46"/>
        <v>0</v>
      </c>
      <c r="AS55" s="93">
        <f t="shared" si="150"/>
        <v>0</v>
      </c>
      <c r="AT55" s="93">
        <f t="shared" si="122"/>
        <v>0</v>
      </c>
      <c r="AU55" s="93">
        <f t="shared" si="151"/>
        <v>0</v>
      </c>
      <c r="AV55" s="65">
        <v>2229</v>
      </c>
      <c r="AW55" s="66">
        <v>927</v>
      </c>
      <c r="AX55" s="67">
        <v>2529</v>
      </c>
      <c r="AY55" s="65">
        <v>8</v>
      </c>
      <c r="AZ55" s="66">
        <v>7</v>
      </c>
      <c r="BA55" s="67">
        <v>7</v>
      </c>
      <c r="BB55" s="65">
        <v>17</v>
      </c>
      <c r="BC55" s="157">
        <v>17</v>
      </c>
      <c r="BD55" s="157">
        <v>16</v>
      </c>
      <c r="BE55" s="160">
        <f t="shared" si="127"/>
        <v>40.142857142857139</v>
      </c>
      <c r="BF55" s="159">
        <f t="shared" si="128"/>
        <v>9.1845238095238066</v>
      </c>
      <c r="BG55" s="159">
        <f t="shared" si="129"/>
        <v>18.071428571428569</v>
      </c>
      <c r="BH55" s="160">
        <f t="shared" si="130"/>
        <v>17.5625</v>
      </c>
      <c r="BI55" s="159">
        <f t="shared" si="131"/>
        <v>2.9938725490196063</v>
      </c>
      <c r="BJ55" s="161">
        <f t="shared" si="132"/>
        <v>8.4742647058823533</v>
      </c>
      <c r="BK55" s="157">
        <v>136</v>
      </c>
      <c r="BL55" s="157">
        <v>136</v>
      </c>
      <c r="BM55" s="157">
        <v>136</v>
      </c>
      <c r="BN55" s="162">
        <v>21278</v>
      </c>
      <c r="BO55" s="157">
        <v>8634</v>
      </c>
      <c r="BP55" s="158">
        <v>23932</v>
      </c>
      <c r="BQ55" s="157">
        <f t="shared" si="152"/>
        <v>52.224260404479359</v>
      </c>
      <c r="BR55" s="157">
        <f t="shared" si="107"/>
        <v>9.8261720392507357E-2</v>
      </c>
      <c r="BS55" s="157">
        <f t="shared" si="153"/>
        <v>-44.251069685861161</v>
      </c>
      <c r="BT55" s="162">
        <f t="shared" si="154"/>
        <v>494.19968366943453</v>
      </c>
      <c r="BU55" s="157">
        <f>BT55-E55*1000/AV55</f>
        <v>-3.3943046661419771</v>
      </c>
      <c r="BV55" s="158">
        <f t="shared" si="155"/>
        <v>-404.36342312668194</v>
      </c>
      <c r="BW55" s="159">
        <f t="shared" si="123"/>
        <v>9.4630288651640964</v>
      </c>
      <c r="BX55" s="159">
        <f t="shared" si="124"/>
        <v>-8.2955881359008998E-2</v>
      </c>
      <c r="BY55" s="159">
        <f t="shared" si="125"/>
        <v>0.14911300755891865</v>
      </c>
      <c r="BZ55" s="163">
        <f t="shared" si="139"/>
        <v>0.64458090928679168</v>
      </c>
      <c r="CA55" s="164">
        <f t="shared" si="140"/>
        <v>7.1482439129497921E-2</v>
      </c>
      <c r="CB55" s="165">
        <f t="shared" si="135"/>
        <v>0.2938334279738245</v>
      </c>
      <c r="CC55" s="5"/>
      <c r="CD55" s="7"/>
      <c r="CE55" s="8"/>
      <c r="CF55" s="8"/>
    </row>
    <row r="56" spans="1:84" s="9" customFormat="1" ht="15" customHeight="1" x14ac:dyDescent="0.2">
      <c r="A56" s="173" t="s">
        <v>76</v>
      </c>
      <c r="B56" s="66">
        <v>2221.5169999999998</v>
      </c>
      <c r="C56" s="66">
        <v>2115.8204000000001</v>
      </c>
      <c r="D56" s="67">
        <v>3103.6509999999998</v>
      </c>
      <c r="E56" s="65">
        <v>2019.0930000000001</v>
      </c>
      <c r="F56" s="66">
        <v>2157.3213999999998</v>
      </c>
      <c r="G56" s="67">
        <v>3089.636</v>
      </c>
      <c r="H56" s="86">
        <f t="shared" si="142"/>
        <v>1.0045361330590399</v>
      </c>
      <c r="I56" s="87">
        <f t="shared" si="2"/>
        <v>-9.5718783381163686E-2</v>
      </c>
      <c r="J56" s="88">
        <f t="shared" si="143"/>
        <v>2.3773414995797104E-2</v>
      </c>
      <c r="K56" s="65">
        <v>1281.1279999999999</v>
      </c>
      <c r="L56" s="66">
        <v>1441.9570000000001</v>
      </c>
      <c r="M56" s="66">
        <v>2048.0590000000002</v>
      </c>
      <c r="N56" s="89">
        <f t="shared" si="144"/>
        <v>0.66288035224861452</v>
      </c>
      <c r="O56" s="90">
        <f>N56-IF(E56=0,"0",(K56/E56))</f>
        <v>2.8373670287952013E-2</v>
      </c>
      <c r="P56" s="91">
        <f t="shared" si="145"/>
        <v>-5.5212127662229715E-3</v>
      </c>
      <c r="Q56" s="65">
        <v>236.50200000000001</v>
      </c>
      <c r="R56" s="66">
        <v>229.52799999999999</v>
      </c>
      <c r="S56" s="67">
        <v>319.24299999999999</v>
      </c>
      <c r="T56" s="92">
        <f t="shared" si="146"/>
        <v>0.10332705859201537</v>
      </c>
      <c r="U56" s="93">
        <f t="shared" si="114"/>
        <v>-1.38057332110368E-2</v>
      </c>
      <c r="V56" s="94">
        <f t="shared" si="147"/>
        <v>-3.0678439014193148E-3</v>
      </c>
      <c r="W56" s="65">
        <v>370.53500000000003</v>
      </c>
      <c r="X56" s="66">
        <v>388.65600000000001</v>
      </c>
      <c r="Y56" s="67">
        <v>581.154</v>
      </c>
      <c r="Z56" s="92">
        <f t="shared" si="148"/>
        <v>0.18809788596456023</v>
      </c>
      <c r="AA56" s="93">
        <f t="shared" si="116"/>
        <v>4.5823173404304918E-3</v>
      </c>
      <c r="AB56" s="94">
        <f t="shared" si="149"/>
        <v>7.9411415870186963E-3</v>
      </c>
      <c r="AC56" s="65">
        <v>298.69099999999997</v>
      </c>
      <c r="AD56" s="66">
        <v>451.12599999999998</v>
      </c>
      <c r="AE56" s="66">
        <v>433.69200000000001</v>
      </c>
      <c r="AF56" s="66">
        <f t="shared" si="117"/>
        <v>135.00100000000003</v>
      </c>
      <c r="AG56" s="67">
        <f t="shared" si="118"/>
        <v>-17.433999999999969</v>
      </c>
      <c r="AH56" s="65">
        <v>0</v>
      </c>
      <c r="AI56" s="66">
        <v>0</v>
      </c>
      <c r="AJ56" s="66">
        <v>0</v>
      </c>
      <c r="AK56" s="66">
        <f t="shared" si="102"/>
        <v>0</v>
      </c>
      <c r="AL56" s="67">
        <f t="shared" si="103"/>
        <v>0</v>
      </c>
      <c r="AM56" s="92">
        <f t="shared" si="126"/>
        <v>0.13973607212924391</v>
      </c>
      <c r="AN56" s="93">
        <f t="shared" si="119"/>
        <v>5.2824532732999863E-3</v>
      </c>
      <c r="AO56" s="94">
        <f t="shared" si="120"/>
        <v>-7.3479567534689733E-2</v>
      </c>
      <c r="AP56" s="92">
        <f t="shared" si="22"/>
        <v>0</v>
      </c>
      <c r="AQ56" s="93">
        <f t="shared" si="121"/>
        <v>0</v>
      </c>
      <c r="AR56" s="94">
        <f t="shared" si="46"/>
        <v>0</v>
      </c>
      <c r="AS56" s="93">
        <f t="shared" si="150"/>
        <v>0</v>
      </c>
      <c r="AT56" s="93">
        <f t="shared" si="122"/>
        <v>0</v>
      </c>
      <c r="AU56" s="93">
        <f t="shared" si="151"/>
        <v>0</v>
      </c>
      <c r="AV56" s="65">
        <v>1307</v>
      </c>
      <c r="AW56" s="66">
        <v>813</v>
      </c>
      <c r="AX56" s="67">
        <v>1147</v>
      </c>
      <c r="AY56" s="65">
        <v>14</v>
      </c>
      <c r="AZ56" s="66">
        <v>16</v>
      </c>
      <c r="BA56" s="67">
        <v>16</v>
      </c>
      <c r="BB56" s="65">
        <v>29</v>
      </c>
      <c r="BC56" s="157">
        <v>28</v>
      </c>
      <c r="BD56" s="157">
        <v>28</v>
      </c>
      <c r="BE56" s="160">
        <f t="shared" si="127"/>
        <v>7.9652777777777777</v>
      </c>
      <c r="BF56" s="159">
        <f t="shared" si="128"/>
        <v>-2.4077380952380958</v>
      </c>
      <c r="BG56" s="159">
        <f t="shared" si="129"/>
        <v>-0.50347222222222232</v>
      </c>
      <c r="BH56" s="160">
        <f t="shared" si="130"/>
        <v>4.5515873015873014</v>
      </c>
      <c r="BI56" s="159">
        <f t="shared" si="131"/>
        <v>-0.45607553366174081</v>
      </c>
      <c r="BJ56" s="161">
        <f t="shared" si="132"/>
        <v>-0.28769841269841301</v>
      </c>
      <c r="BK56" s="157">
        <v>100</v>
      </c>
      <c r="BL56" s="157">
        <v>100</v>
      </c>
      <c r="BM56" s="157">
        <v>100</v>
      </c>
      <c r="BN56" s="162">
        <v>20746</v>
      </c>
      <c r="BO56" s="157">
        <v>13727</v>
      </c>
      <c r="BP56" s="158">
        <v>20754</v>
      </c>
      <c r="BQ56" s="157">
        <f t="shared" si="152"/>
        <v>148.86942276187722</v>
      </c>
      <c r="BR56" s="157">
        <f t="shared" si="107"/>
        <v>51.54497467549912</v>
      </c>
      <c r="BS56" s="157">
        <f t="shared" si="153"/>
        <v>-8.2895631782407975</v>
      </c>
      <c r="BT56" s="162">
        <f t="shared" si="154"/>
        <v>2693.6669572798605</v>
      </c>
      <c r="BU56" s="157">
        <f t="shared" si="110"/>
        <v>1148.8368119087818</v>
      </c>
      <c r="BV56" s="158">
        <f t="shared" si="155"/>
        <v>40.135099961287324</v>
      </c>
      <c r="BW56" s="159">
        <f t="shared" si="123"/>
        <v>18.094158674803836</v>
      </c>
      <c r="BX56" s="159">
        <f t="shared" si="124"/>
        <v>2.2211670910241885</v>
      </c>
      <c r="BY56" s="159">
        <f t="shared" si="125"/>
        <v>1.2097798310153998</v>
      </c>
      <c r="BZ56" s="163">
        <f t="shared" si="139"/>
        <v>0.76021978021978021</v>
      </c>
      <c r="CA56" s="164">
        <f t="shared" si="140"/>
        <v>2.9304029304022539E-4</v>
      </c>
      <c r="CB56" s="165">
        <f t="shared" si="135"/>
        <v>1.8219901645315506E-3</v>
      </c>
      <c r="CC56" s="5"/>
      <c r="CD56" s="7"/>
      <c r="CE56" s="8"/>
      <c r="CF56" s="8"/>
    </row>
    <row r="57" spans="1:84" s="9" customFormat="1" ht="15" customHeight="1" x14ac:dyDescent="0.2">
      <c r="A57" s="173" t="s">
        <v>77</v>
      </c>
      <c r="B57" s="66">
        <v>1379.184</v>
      </c>
      <c r="C57" s="66">
        <v>1486.6690000000001</v>
      </c>
      <c r="D57" s="67">
        <v>2173.3710000000001</v>
      </c>
      <c r="E57" s="65">
        <v>1407.9880000000001</v>
      </c>
      <c r="F57" s="66">
        <v>1552.4179999999999</v>
      </c>
      <c r="G57" s="67">
        <v>2203.7579999999998</v>
      </c>
      <c r="H57" s="86">
        <f t="shared" si="142"/>
        <v>0.98621128091196963</v>
      </c>
      <c r="I57" s="87">
        <f t="shared" si="2"/>
        <v>6.6688416298167352E-3</v>
      </c>
      <c r="J57" s="88">
        <f t="shared" si="143"/>
        <v>2.8563920471675774E-2</v>
      </c>
      <c r="K57" s="65">
        <v>796.96699999999998</v>
      </c>
      <c r="L57" s="66">
        <v>827.452</v>
      </c>
      <c r="M57" s="66">
        <v>1187.0219999999999</v>
      </c>
      <c r="N57" s="89">
        <f t="shared" si="144"/>
        <v>0.53863536740422502</v>
      </c>
      <c r="O57" s="90">
        <f t="shared" si="112"/>
        <v>-2.739715560023237E-2</v>
      </c>
      <c r="P57" s="91">
        <f t="shared" si="145"/>
        <v>5.6268606747229555E-3</v>
      </c>
      <c r="Q57" s="65">
        <v>209.458</v>
      </c>
      <c r="R57" s="66">
        <v>218.98599999999999</v>
      </c>
      <c r="S57" s="67">
        <v>295.39400000000001</v>
      </c>
      <c r="T57" s="92">
        <f t="shared" si="146"/>
        <v>0.13404103354361052</v>
      </c>
      <c r="U57" s="93">
        <f t="shared" si="114"/>
        <v>-1.4723018422741457E-2</v>
      </c>
      <c r="V57" s="94">
        <f t="shared" si="147"/>
        <v>-7.0202012526879021E-3</v>
      </c>
      <c r="W57" s="65">
        <v>164.40799999999999</v>
      </c>
      <c r="X57" s="66">
        <v>434.995</v>
      </c>
      <c r="Y57" s="67">
        <v>619.63599999999997</v>
      </c>
      <c r="Z57" s="92">
        <f t="shared" si="148"/>
        <v>0.28117243363382005</v>
      </c>
      <c r="AA57" s="93">
        <f t="shared" si="116"/>
        <v>0.1644043929971101</v>
      </c>
      <c r="AB57" s="94">
        <f t="shared" si="149"/>
        <v>9.6761766286374007E-4</v>
      </c>
      <c r="AC57" s="65">
        <v>458.83216999999991</v>
      </c>
      <c r="AD57" s="66">
        <v>509.59917000000002</v>
      </c>
      <c r="AE57" s="66">
        <v>489.02760999999998</v>
      </c>
      <c r="AF57" s="66">
        <f t="shared" si="117"/>
        <v>30.195440000000076</v>
      </c>
      <c r="AG57" s="67">
        <f t="shared" si="118"/>
        <v>-20.571560000000034</v>
      </c>
      <c r="AH57" s="65">
        <v>160.31384</v>
      </c>
      <c r="AI57" s="66">
        <v>93.444000000000003</v>
      </c>
      <c r="AJ57" s="66">
        <v>98.34</v>
      </c>
      <c r="AK57" s="66">
        <f t="shared" si="102"/>
        <v>-61.973839999999996</v>
      </c>
      <c r="AL57" s="67">
        <f>AJ57-AI57</f>
        <v>4.8960000000000008</v>
      </c>
      <c r="AM57" s="92">
        <f t="shared" si="126"/>
        <v>0.22500880429526296</v>
      </c>
      <c r="AN57" s="93">
        <f t="shared" si="119"/>
        <v>-0.10767499279055007</v>
      </c>
      <c r="AO57" s="94">
        <f t="shared" si="120"/>
        <v>-0.11777036847285152</v>
      </c>
      <c r="AP57" s="92">
        <f t="shared" si="22"/>
        <v>4.5247682057044103E-2</v>
      </c>
      <c r="AQ57" s="93">
        <f t="shared" si="121"/>
        <v>-7.0990499360373729E-2</v>
      </c>
      <c r="AR57" s="94">
        <f t="shared" si="46"/>
        <v>-1.7606927812402293E-2</v>
      </c>
      <c r="AS57" s="93">
        <f t="shared" si="150"/>
        <v>4.4623774479775009E-2</v>
      </c>
      <c r="AT57" s="93">
        <f t="shared" si="122"/>
        <v>-6.9236457283563868E-2</v>
      </c>
      <c r="AU57" s="93">
        <f t="shared" si="151"/>
        <v>-1.5568776753204776E-2</v>
      </c>
      <c r="AV57" s="65">
        <v>933</v>
      </c>
      <c r="AW57" s="66">
        <v>553</v>
      </c>
      <c r="AX57" s="67">
        <v>814</v>
      </c>
      <c r="AY57" s="65">
        <v>9.5</v>
      </c>
      <c r="AZ57" s="66">
        <v>11</v>
      </c>
      <c r="BA57" s="67">
        <v>10</v>
      </c>
      <c r="BB57" s="65">
        <v>15.5</v>
      </c>
      <c r="BC57" s="157">
        <v>20</v>
      </c>
      <c r="BD57" s="157">
        <v>18</v>
      </c>
      <c r="BE57" s="160">
        <f t="shared" si="127"/>
        <v>9.0444444444444443</v>
      </c>
      <c r="BF57" s="159">
        <f t="shared" si="128"/>
        <v>-1.8678362573099427</v>
      </c>
      <c r="BG57" s="159">
        <f t="shared" si="129"/>
        <v>0.66565656565656539</v>
      </c>
      <c r="BH57" s="160">
        <f t="shared" si="130"/>
        <v>5.0246913580246915</v>
      </c>
      <c r="BI57" s="159">
        <f t="shared" si="131"/>
        <v>-1.6634806849860615</v>
      </c>
      <c r="BJ57" s="161">
        <f t="shared" si="132"/>
        <v>0.41635802469135808</v>
      </c>
      <c r="BK57" s="157">
        <v>65</v>
      </c>
      <c r="BL57" s="157">
        <v>65</v>
      </c>
      <c r="BM57" s="157">
        <v>65</v>
      </c>
      <c r="BN57" s="162">
        <v>7919</v>
      </c>
      <c r="BO57" s="157">
        <v>5480</v>
      </c>
      <c r="BP57" s="158">
        <v>7903</v>
      </c>
      <c r="BQ57" s="157">
        <f t="shared" si="152"/>
        <v>278.85081614576745</v>
      </c>
      <c r="BR57" s="157">
        <f t="shared" si="107"/>
        <v>101.05210418718681</v>
      </c>
      <c r="BS57" s="157">
        <f t="shared" si="153"/>
        <v>-4.4371400586121013</v>
      </c>
      <c r="BT57" s="162">
        <f t="shared" si="154"/>
        <v>2707.3194103194105</v>
      </c>
      <c r="BU57" s="157">
        <f t="shared" si="110"/>
        <v>1198.2218754855412</v>
      </c>
      <c r="BV57" s="158">
        <f t="shared" si="155"/>
        <v>-99.94641246539959</v>
      </c>
      <c r="BW57" s="159">
        <f t="shared" si="123"/>
        <v>9.708845208845208</v>
      </c>
      <c r="BX57" s="159">
        <f t="shared" si="124"/>
        <v>1.2211710394990121</v>
      </c>
      <c r="BY57" s="159">
        <f t="shared" si="125"/>
        <v>-0.20073887795406797</v>
      </c>
      <c r="BZ57" s="163">
        <f t="shared" si="139"/>
        <v>0.4453648915187377</v>
      </c>
      <c r="CA57" s="164">
        <f t="shared" si="140"/>
        <v>-9.0166244012396257E-4</v>
      </c>
      <c r="CB57" s="165">
        <f t="shared" si="135"/>
        <v>-2.0423463772380024E-2</v>
      </c>
      <c r="CC57" s="5"/>
      <c r="CD57" s="7"/>
      <c r="CE57" s="8"/>
      <c r="CF57" s="8"/>
    </row>
    <row r="58" spans="1:84" s="9" customFormat="1" ht="15" customHeight="1" x14ac:dyDescent="0.2">
      <c r="A58" s="173" t="s">
        <v>78</v>
      </c>
      <c r="B58" s="66">
        <v>1712.904</v>
      </c>
      <c r="C58" s="66">
        <v>1927.9545000000001</v>
      </c>
      <c r="D58" s="67">
        <v>2794.2017000000001</v>
      </c>
      <c r="E58" s="65">
        <v>1620.527</v>
      </c>
      <c r="F58" s="66">
        <v>1793.5205000000001</v>
      </c>
      <c r="G58" s="67">
        <v>2590.2669999999998</v>
      </c>
      <c r="H58" s="86">
        <f t="shared" si="142"/>
        <v>1.078731150109236</v>
      </c>
      <c r="I58" s="87">
        <f t="shared" si="2"/>
        <v>2.1726854593024258E-2</v>
      </c>
      <c r="J58" s="88">
        <f t="shared" si="143"/>
        <v>3.7757760279251151E-3</v>
      </c>
      <c r="K58" s="65">
        <v>1212.8219999999999</v>
      </c>
      <c r="L58" s="66">
        <v>1292.798</v>
      </c>
      <c r="M58" s="66">
        <v>1889.7529999999999</v>
      </c>
      <c r="N58" s="89">
        <f t="shared" si="144"/>
        <v>0.72955915355444056</v>
      </c>
      <c r="O58" s="90">
        <f t="shared" si="112"/>
        <v>-1.885293708027258E-2</v>
      </c>
      <c r="P58" s="91">
        <f t="shared" si="145"/>
        <v>8.7433056173804591E-3</v>
      </c>
      <c r="Q58" s="65">
        <v>218.488</v>
      </c>
      <c r="R58" s="66">
        <v>196.721</v>
      </c>
      <c r="S58" s="67">
        <v>267.74</v>
      </c>
      <c r="T58" s="92">
        <f t="shared" si="146"/>
        <v>0.10336386171773027</v>
      </c>
      <c r="U58" s="93">
        <f t="shared" si="114"/>
        <v>-3.1461414257307474E-2</v>
      </c>
      <c r="V58" s="94">
        <f t="shared" si="147"/>
        <v>-6.3204156574098586E-3</v>
      </c>
      <c r="W58" s="65">
        <v>110.905</v>
      </c>
      <c r="X58" s="66">
        <v>233.23699999999999</v>
      </c>
      <c r="Y58" s="67">
        <v>327.142</v>
      </c>
      <c r="Z58" s="92">
        <f t="shared" si="148"/>
        <v>0.1262966327409491</v>
      </c>
      <c r="AA58" s="93">
        <f t="shared" si="116"/>
        <v>5.7859019544748105E-2</v>
      </c>
      <c r="AB58" s="94">
        <f t="shared" si="149"/>
        <v>-3.7476014899950061E-3</v>
      </c>
      <c r="AC58" s="65">
        <v>795.30822000000001</v>
      </c>
      <c r="AD58" s="66">
        <v>1034.9381899999998</v>
      </c>
      <c r="AE58" s="66">
        <v>921.32551999999998</v>
      </c>
      <c r="AF58" s="66">
        <f t="shared" si="117"/>
        <v>126.01729999999998</v>
      </c>
      <c r="AG58" s="67">
        <f t="shared" si="118"/>
        <v>-113.61266999999987</v>
      </c>
      <c r="AH58" s="65">
        <v>0</v>
      </c>
      <c r="AI58" s="66">
        <v>0</v>
      </c>
      <c r="AJ58" s="66">
        <v>0</v>
      </c>
      <c r="AK58" s="66">
        <f t="shared" si="102"/>
        <v>0</v>
      </c>
      <c r="AL58" s="67">
        <f t="shared" si="103"/>
        <v>0</v>
      </c>
      <c r="AM58" s="92">
        <f t="shared" si="126"/>
        <v>0.32972763562487273</v>
      </c>
      <c r="AN58" s="93">
        <f t="shared" si="119"/>
        <v>-0.13457638841850622</v>
      </c>
      <c r="AO58" s="94">
        <f t="shared" si="120"/>
        <v>-0.20707869979435001</v>
      </c>
      <c r="AP58" s="92">
        <f t="shared" si="22"/>
        <v>0</v>
      </c>
      <c r="AQ58" s="93">
        <f t="shared" si="121"/>
        <v>0</v>
      </c>
      <c r="AR58" s="94">
        <f t="shared" si="46"/>
        <v>0</v>
      </c>
      <c r="AS58" s="93">
        <f t="shared" si="150"/>
        <v>0</v>
      </c>
      <c r="AT58" s="93">
        <f t="shared" si="122"/>
        <v>0</v>
      </c>
      <c r="AU58" s="93">
        <f t="shared" si="151"/>
        <v>0</v>
      </c>
      <c r="AV58" s="65">
        <v>1473</v>
      </c>
      <c r="AW58" s="66">
        <v>967</v>
      </c>
      <c r="AX58" s="67">
        <v>1436</v>
      </c>
      <c r="AY58" s="65">
        <v>13.66</v>
      </c>
      <c r="AZ58" s="66">
        <v>13</v>
      </c>
      <c r="BA58" s="67">
        <v>13</v>
      </c>
      <c r="BB58" s="65">
        <v>30</v>
      </c>
      <c r="BC58" s="157">
        <v>28</v>
      </c>
      <c r="BD58" s="158">
        <v>28.5</v>
      </c>
      <c r="BE58" s="159">
        <f t="shared" si="127"/>
        <v>12.273504273504274</v>
      </c>
      <c r="BF58" s="159">
        <f t="shared" si="128"/>
        <v>0.29204990551989241</v>
      </c>
      <c r="BG58" s="159">
        <f t="shared" si="129"/>
        <v>-0.12393162393162349</v>
      </c>
      <c r="BH58" s="160">
        <f t="shared" si="130"/>
        <v>5.5984405458089661</v>
      </c>
      <c r="BI58" s="159">
        <f t="shared" si="131"/>
        <v>0.14288499025341039</v>
      </c>
      <c r="BJ58" s="161">
        <f t="shared" si="132"/>
        <v>-0.15751183514341438</v>
      </c>
      <c r="BK58" s="157">
        <v>85</v>
      </c>
      <c r="BL58" s="157">
        <v>85</v>
      </c>
      <c r="BM58" s="157">
        <v>85</v>
      </c>
      <c r="BN58" s="162">
        <v>12944</v>
      </c>
      <c r="BO58" s="157">
        <v>8384</v>
      </c>
      <c r="BP58" s="158">
        <v>12425</v>
      </c>
      <c r="BQ58" s="157">
        <f t="shared" si="152"/>
        <v>208.47219315895373</v>
      </c>
      <c r="BR58" s="157">
        <f t="shared" si="107"/>
        <v>83.276967571809109</v>
      </c>
      <c r="BS58" s="157">
        <f t="shared" si="153"/>
        <v>-5.4496222036416953</v>
      </c>
      <c r="BT58" s="162">
        <f t="shared" si="154"/>
        <v>1803.807103064067</v>
      </c>
      <c r="BU58" s="157">
        <f t="shared" si="110"/>
        <v>703.65299579998009</v>
      </c>
      <c r="BV58" s="158">
        <f t="shared" si="155"/>
        <v>-50.919370565715781</v>
      </c>
      <c r="BW58" s="159">
        <f t="shared" si="123"/>
        <v>8.6525069637883014</v>
      </c>
      <c r="BX58" s="159">
        <f t="shared" si="124"/>
        <v>-0.13500152229452311</v>
      </c>
      <c r="BY58" s="159">
        <f t="shared" si="125"/>
        <v>-1.760679008967081E-2</v>
      </c>
      <c r="BZ58" s="163">
        <f t="shared" si="139"/>
        <v>0.53544494720965308</v>
      </c>
      <c r="CA58" s="164">
        <f t="shared" si="140"/>
        <v>-2.2365869424692986E-2</v>
      </c>
      <c r="CB58" s="165">
        <f t="shared" si="135"/>
        <v>-9.5014291309384324E-3</v>
      </c>
      <c r="CC58" s="5"/>
      <c r="CD58" s="7"/>
      <c r="CE58" s="8"/>
      <c r="CF58" s="8"/>
    </row>
    <row r="59" spans="1:84" s="9" customFormat="1" ht="12.75" customHeight="1" x14ac:dyDescent="0.2">
      <c r="A59" s="173" t="s">
        <v>79</v>
      </c>
      <c r="B59" s="66">
        <v>858.28599999999994</v>
      </c>
      <c r="C59" s="66">
        <v>628.23199999999997</v>
      </c>
      <c r="D59" s="67">
        <v>1245.8879999999999</v>
      </c>
      <c r="E59" s="65">
        <v>801.11699999999996</v>
      </c>
      <c r="F59" s="66">
        <v>597.00626</v>
      </c>
      <c r="G59" s="67">
        <v>956.78478000000007</v>
      </c>
      <c r="H59" s="86">
        <f t="shared" si="142"/>
        <v>1.3021611819535841</v>
      </c>
      <c r="I59" s="87">
        <f t="shared" si="2"/>
        <v>0.23079957060343181</v>
      </c>
      <c r="J59" s="88">
        <f t="shared" si="143"/>
        <v>0.24985730828900987</v>
      </c>
      <c r="K59" s="65">
        <v>540.15899999999999</v>
      </c>
      <c r="L59" s="66">
        <v>455.10826000000003</v>
      </c>
      <c r="M59" s="66">
        <v>717.95078000000001</v>
      </c>
      <c r="N59" s="89">
        <f t="shared" si="144"/>
        <v>0.75037855430768863</v>
      </c>
      <c r="O59" s="90">
        <f t="shared" si="112"/>
        <v>7.6121236088252497E-2</v>
      </c>
      <c r="P59" s="91">
        <f t="shared" si="145"/>
        <v>-1.1938845848216029E-2</v>
      </c>
      <c r="Q59" s="65">
        <v>172.57900000000001</v>
      </c>
      <c r="R59" s="66">
        <v>96.111000000000004</v>
      </c>
      <c r="S59" s="67">
        <v>175.624</v>
      </c>
      <c r="T59" s="92">
        <f t="shared" si="146"/>
        <v>0.18355643157283499</v>
      </c>
      <c r="U59" s="93">
        <f t="shared" si="114"/>
        <v>-3.1866534111328504E-2</v>
      </c>
      <c r="V59" s="94">
        <f t="shared" si="147"/>
        <v>2.256816990871105E-2</v>
      </c>
      <c r="W59" s="65">
        <v>7.3780000000000001</v>
      </c>
      <c r="X59" s="66">
        <v>4.0860000000000003</v>
      </c>
      <c r="Y59" s="67">
        <v>7.8310000000000004</v>
      </c>
      <c r="Z59" s="92">
        <f t="shared" si="148"/>
        <v>8.1847037742385498E-3</v>
      </c>
      <c r="AA59" s="93">
        <f t="shared" si="116"/>
        <v>-1.0249372644611666E-3</v>
      </c>
      <c r="AB59" s="94">
        <f t="shared" si="149"/>
        <v>1.340554434832962E-3</v>
      </c>
      <c r="AC59" s="65">
        <v>101.73699999999999</v>
      </c>
      <c r="AD59" s="66">
        <v>121.38800000000001</v>
      </c>
      <c r="AE59" s="66">
        <v>132.81399999999999</v>
      </c>
      <c r="AF59" s="66">
        <f t="shared" si="117"/>
        <v>31.076999999999998</v>
      </c>
      <c r="AG59" s="67">
        <f t="shared" si="118"/>
        <v>11.425999999999988</v>
      </c>
      <c r="AH59" s="65">
        <v>0</v>
      </c>
      <c r="AI59" s="66">
        <v>0</v>
      </c>
      <c r="AJ59" s="66">
        <v>0</v>
      </c>
      <c r="AK59" s="66">
        <f t="shared" si="102"/>
        <v>0</v>
      </c>
      <c r="AL59" s="67">
        <f t="shared" si="103"/>
        <v>0</v>
      </c>
      <c r="AM59" s="92">
        <f t="shared" si="126"/>
        <v>0.10660187753634355</v>
      </c>
      <c r="AN59" s="93">
        <f t="shared" si="119"/>
        <v>-1.1933202844788146E-2</v>
      </c>
      <c r="AO59" s="94">
        <f t="shared" si="120"/>
        <v>-8.6619734861624095E-2</v>
      </c>
      <c r="AP59" s="92">
        <f t="shared" si="22"/>
        <v>0</v>
      </c>
      <c r="AQ59" s="93">
        <f t="shared" si="121"/>
        <v>0</v>
      </c>
      <c r="AR59" s="94">
        <f t="shared" si="46"/>
        <v>0</v>
      </c>
      <c r="AS59" s="93">
        <f t="shared" si="150"/>
        <v>0</v>
      </c>
      <c r="AT59" s="93">
        <f t="shared" si="122"/>
        <v>0</v>
      </c>
      <c r="AU59" s="93">
        <f t="shared" si="151"/>
        <v>0</v>
      </c>
      <c r="AV59" s="65">
        <v>961</v>
      </c>
      <c r="AW59" s="66">
        <v>648</v>
      </c>
      <c r="AX59" s="67">
        <v>1320</v>
      </c>
      <c r="AY59" s="65">
        <v>9</v>
      </c>
      <c r="AZ59" s="66">
        <v>10</v>
      </c>
      <c r="BA59" s="67">
        <v>10</v>
      </c>
      <c r="BB59" s="65">
        <v>20</v>
      </c>
      <c r="BC59" s="157">
        <v>20</v>
      </c>
      <c r="BD59" s="158">
        <v>20</v>
      </c>
      <c r="BE59" s="159">
        <f t="shared" si="127"/>
        <v>14.666666666666666</v>
      </c>
      <c r="BF59" s="159">
        <f t="shared" si="128"/>
        <v>2.80246913580247</v>
      </c>
      <c r="BG59" s="159">
        <f t="shared" si="129"/>
        <v>3.8666666666666671</v>
      </c>
      <c r="BH59" s="160">
        <f t="shared" si="130"/>
        <v>7.333333333333333</v>
      </c>
      <c r="BI59" s="159">
        <f t="shared" si="131"/>
        <v>1.9944444444444445</v>
      </c>
      <c r="BJ59" s="161">
        <f t="shared" si="132"/>
        <v>1.9333333333333336</v>
      </c>
      <c r="BK59" s="157">
        <v>155</v>
      </c>
      <c r="BL59" s="157">
        <v>155</v>
      </c>
      <c r="BM59" s="157">
        <v>155</v>
      </c>
      <c r="BN59" s="162">
        <v>20374</v>
      </c>
      <c r="BO59" s="157">
        <v>14348</v>
      </c>
      <c r="BP59" s="158">
        <v>27937</v>
      </c>
      <c r="BQ59" s="157">
        <f t="shared" si="152"/>
        <v>34.247942871460786</v>
      </c>
      <c r="BR59" s="157">
        <f t="shared" si="107"/>
        <v>-5.0726127386305038</v>
      </c>
      <c r="BS59" s="157">
        <f t="shared" si="153"/>
        <v>-7.3610799888681768</v>
      </c>
      <c r="BT59" s="162">
        <f t="shared" si="154"/>
        <v>724.83695454545455</v>
      </c>
      <c r="BU59" s="157">
        <f t="shared" ref="BU59:BU60" si="156">BT59-E59*1000/AV59</f>
        <v>-108.79155742124681</v>
      </c>
      <c r="BV59" s="158">
        <f t="shared" si="155"/>
        <v>-196.4690022446689</v>
      </c>
      <c r="BW59" s="159">
        <f t="shared" si="123"/>
        <v>21.164393939393939</v>
      </c>
      <c r="BX59" s="159">
        <f t="shared" si="124"/>
        <v>-3.6438526787122782E-2</v>
      </c>
      <c r="BY59" s="159">
        <f t="shared" si="125"/>
        <v>-0.97758136924803551</v>
      </c>
      <c r="BZ59" s="163">
        <f t="shared" si="139"/>
        <v>0.66021505376344092</v>
      </c>
      <c r="CA59" s="164">
        <f t="shared" si="140"/>
        <v>0.17873094647288201</v>
      </c>
      <c r="CB59" s="165">
        <f t="shared" si="135"/>
        <v>0.14879106516960738</v>
      </c>
      <c r="CC59" s="5"/>
      <c r="CD59" s="7"/>
      <c r="CE59" s="8"/>
      <c r="CF59" s="8"/>
    </row>
    <row r="60" spans="1:84" s="9" customFormat="1" ht="15" customHeight="1" x14ac:dyDescent="0.2">
      <c r="A60" s="173" t="s">
        <v>80</v>
      </c>
      <c r="B60" s="66">
        <v>1040.1369999999999</v>
      </c>
      <c r="C60" s="66">
        <v>752.28700000000003</v>
      </c>
      <c r="D60" s="67">
        <v>1144.713</v>
      </c>
      <c r="E60" s="65">
        <v>910.35199999999998</v>
      </c>
      <c r="F60" s="66">
        <v>722.19399999999996</v>
      </c>
      <c r="G60" s="67">
        <v>1071.432</v>
      </c>
      <c r="H60" s="86">
        <f t="shared" si="142"/>
        <v>1.0683953811347804</v>
      </c>
      <c r="I60" s="87">
        <f t="shared" si="2"/>
        <v>-7.4170351680657998E-2</v>
      </c>
      <c r="J60" s="88">
        <f t="shared" si="143"/>
        <v>2.6726522074749237E-2</v>
      </c>
      <c r="K60" s="65">
        <v>531.60400000000004</v>
      </c>
      <c r="L60" s="66">
        <v>431.75</v>
      </c>
      <c r="M60" s="66">
        <v>666.92499999999995</v>
      </c>
      <c r="N60" s="89">
        <f t="shared" si="144"/>
        <v>0.62246134145704057</v>
      </c>
      <c r="O60" s="90">
        <f t="shared" si="112"/>
        <v>3.8507002915465383E-2</v>
      </c>
      <c r="P60" s="91">
        <f t="shared" si="145"/>
        <v>2.4630287751249536E-2</v>
      </c>
      <c r="Q60" s="65">
        <v>258.53300000000002</v>
      </c>
      <c r="R60" s="66">
        <v>187.71</v>
      </c>
      <c r="S60" s="67">
        <v>252.11099999999999</v>
      </c>
      <c r="T60" s="92">
        <f t="shared" si="146"/>
        <v>0.23530284703088949</v>
      </c>
      <c r="U60" s="93">
        <f t="shared" si="114"/>
        <v>-4.8689498786991969E-2</v>
      </c>
      <c r="V60" s="94">
        <f t="shared" si="147"/>
        <v>-2.4613463544939207E-2</v>
      </c>
      <c r="W60" s="65">
        <v>21.952000000000002</v>
      </c>
      <c r="X60" s="66">
        <v>25.617999999999999</v>
      </c>
      <c r="Y60" s="67">
        <v>39.237000000000002</v>
      </c>
      <c r="Z60" s="92">
        <f t="shared" si="148"/>
        <v>3.6621082812535004E-2</v>
      </c>
      <c r="AA60" s="93">
        <f t="shared" si="116"/>
        <v>1.2507333405712147E-2</v>
      </c>
      <c r="AB60" s="94">
        <f t="shared" si="149"/>
        <v>1.1486197347470445E-3</v>
      </c>
      <c r="AC60" s="65">
        <v>87.667000000000002</v>
      </c>
      <c r="AD60" s="66">
        <v>88.361999999999995</v>
      </c>
      <c r="AE60" s="66">
        <v>112.09</v>
      </c>
      <c r="AF60" s="66">
        <f t="shared" si="117"/>
        <v>24.423000000000002</v>
      </c>
      <c r="AG60" s="67">
        <f t="shared" si="118"/>
        <v>23.728000000000009</v>
      </c>
      <c r="AH60" s="65">
        <v>0</v>
      </c>
      <c r="AI60" s="66">
        <v>0</v>
      </c>
      <c r="AJ60" s="66">
        <v>0</v>
      </c>
      <c r="AK60" s="66">
        <f t="shared" si="102"/>
        <v>0</v>
      </c>
      <c r="AL60" s="67">
        <f t="shared" si="103"/>
        <v>0</v>
      </c>
      <c r="AM60" s="92">
        <f t="shared" si="126"/>
        <v>9.7919740581263612E-2</v>
      </c>
      <c r="AN60" s="93">
        <f t="shared" si="119"/>
        <v>1.3635651081515016E-2</v>
      </c>
      <c r="AO60" s="94">
        <f t="shared" si="120"/>
        <v>-1.9538091336608152E-2</v>
      </c>
      <c r="AP60" s="92">
        <f t="shared" si="22"/>
        <v>0</v>
      </c>
      <c r="AQ60" s="93">
        <f t="shared" si="121"/>
        <v>0</v>
      </c>
      <c r="AR60" s="94">
        <f t="shared" si="46"/>
        <v>0</v>
      </c>
      <c r="AS60" s="93">
        <f t="shared" si="150"/>
        <v>0</v>
      </c>
      <c r="AT60" s="93">
        <f t="shared" si="122"/>
        <v>0</v>
      </c>
      <c r="AU60" s="93">
        <f t="shared" si="151"/>
        <v>0</v>
      </c>
      <c r="AV60" s="65">
        <v>1374</v>
      </c>
      <c r="AW60" s="66">
        <v>833</v>
      </c>
      <c r="AX60" s="67">
        <v>1305</v>
      </c>
      <c r="AY60" s="65">
        <v>10.5</v>
      </c>
      <c r="AZ60" s="66">
        <v>8</v>
      </c>
      <c r="BA60" s="67">
        <v>8</v>
      </c>
      <c r="BB60" s="65">
        <v>14.5</v>
      </c>
      <c r="BC60" s="157">
        <v>12.5</v>
      </c>
      <c r="BD60" s="158">
        <v>12.5</v>
      </c>
      <c r="BE60" s="159">
        <f t="shared" si="127"/>
        <v>18.125</v>
      </c>
      <c r="BF60" s="159">
        <f t="shared" si="128"/>
        <v>3.5853174603174605</v>
      </c>
      <c r="BG60" s="159">
        <f t="shared" si="129"/>
        <v>0.77083333333333215</v>
      </c>
      <c r="BH60" s="160">
        <f t="shared" si="130"/>
        <v>11.600000000000001</v>
      </c>
      <c r="BI60" s="159">
        <f t="shared" si="131"/>
        <v>1.0712643678160934</v>
      </c>
      <c r="BJ60" s="161">
        <f t="shared" si="132"/>
        <v>0.49333333333333407</v>
      </c>
      <c r="BK60" s="157">
        <v>145</v>
      </c>
      <c r="BL60" s="157">
        <v>145</v>
      </c>
      <c r="BM60" s="157">
        <v>145</v>
      </c>
      <c r="BN60" s="162">
        <v>26731</v>
      </c>
      <c r="BO60" s="157">
        <v>16651</v>
      </c>
      <c r="BP60" s="158">
        <v>25436</v>
      </c>
      <c r="BQ60" s="157">
        <f t="shared" si="152"/>
        <v>42.122660795722595</v>
      </c>
      <c r="BR60" s="157">
        <f t="shared" si="107"/>
        <v>8.0666209917496801</v>
      </c>
      <c r="BS60" s="157">
        <f t="shared" si="153"/>
        <v>-1.2497492697389418</v>
      </c>
      <c r="BT60" s="162">
        <f t="shared" si="154"/>
        <v>821.02068965517242</v>
      </c>
      <c r="BU60" s="157">
        <f t="shared" si="156"/>
        <v>158.46464889825825</v>
      </c>
      <c r="BV60" s="158">
        <f t="shared" si="155"/>
        <v>-45.95890218156228</v>
      </c>
      <c r="BW60" s="159">
        <f t="shared" si="123"/>
        <v>19.491187739463602</v>
      </c>
      <c r="BX60" s="159">
        <f t="shared" si="124"/>
        <v>3.6311465810033638E-2</v>
      </c>
      <c r="BY60" s="159">
        <f t="shared" si="125"/>
        <v>-0.49800793880770655</v>
      </c>
      <c r="BZ60" s="163">
        <f t="shared" si="139"/>
        <v>0.64256662877352533</v>
      </c>
      <c r="CA60" s="164">
        <f t="shared" si="140"/>
        <v>-3.2714412024756778E-2</v>
      </c>
      <c r="CB60" s="165">
        <f t="shared" si="135"/>
        <v>8.1219726485490806E-3</v>
      </c>
      <c r="CC60" s="5"/>
      <c r="CD60" s="7"/>
      <c r="CE60" s="8"/>
      <c r="CF60" s="8"/>
    </row>
    <row r="61" spans="1:84" s="9" customFormat="1" ht="15" customHeight="1" x14ac:dyDescent="0.2">
      <c r="A61" s="173" t="s">
        <v>81</v>
      </c>
      <c r="B61" s="66">
        <v>2250.4479999999999</v>
      </c>
      <c r="C61" s="66">
        <v>2288.3987900000002</v>
      </c>
      <c r="D61" s="67">
        <v>3150.3905199999995</v>
      </c>
      <c r="E61" s="65">
        <v>1885.5319999999999</v>
      </c>
      <c r="F61" s="66">
        <v>1634.29892</v>
      </c>
      <c r="G61" s="67">
        <v>2453.81682</v>
      </c>
      <c r="H61" s="86">
        <f t="shared" si="142"/>
        <v>1.2838735533649164</v>
      </c>
      <c r="I61" s="87">
        <f t="shared" si="2"/>
        <v>9.0338784397855587E-2</v>
      </c>
      <c r="J61" s="88">
        <f t="shared" si="143"/>
        <v>-0.11635914702749428</v>
      </c>
      <c r="K61" s="65">
        <v>1113.616</v>
      </c>
      <c r="L61" s="66">
        <v>914.92154000000005</v>
      </c>
      <c r="M61" s="66">
        <v>1348.4273700000001</v>
      </c>
      <c r="N61" s="89">
        <f t="shared" si="144"/>
        <v>0.54952242523139938</v>
      </c>
      <c r="O61" s="90">
        <f t="shared" si="112"/>
        <v>-4.1088606562280083E-2</v>
      </c>
      <c r="P61" s="91">
        <f t="shared" si="145"/>
        <v>-1.0302664783345294E-2</v>
      </c>
      <c r="Q61" s="65">
        <v>614.851</v>
      </c>
      <c r="R61" s="66">
        <v>594.52041000000008</v>
      </c>
      <c r="S61" s="67">
        <v>931.32</v>
      </c>
      <c r="T61" s="92">
        <f t="shared" si="146"/>
        <v>0.37953933333947887</v>
      </c>
      <c r="U61" s="93">
        <f t="shared" si="114"/>
        <v>5.3450462930490827E-2</v>
      </c>
      <c r="V61" s="94">
        <f t="shared" si="147"/>
        <v>1.5762301656682354E-2</v>
      </c>
      <c r="W61" s="65">
        <v>59.039000000000001</v>
      </c>
      <c r="X61" s="66">
        <v>55.23431999999999</v>
      </c>
      <c r="Y61" s="67">
        <v>78.371510000000001</v>
      </c>
      <c r="Z61" s="92">
        <f t="shared" si="148"/>
        <v>3.1938614716969786E-2</v>
      </c>
      <c r="AA61" s="93">
        <f t="shared" si="116"/>
        <v>6.270273241278726E-4</v>
      </c>
      <c r="AB61" s="94">
        <f t="shared" si="149"/>
        <v>-1.8583359657119297E-3</v>
      </c>
      <c r="AC61" s="65">
        <v>149.256</v>
      </c>
      <c r="AD61" s="66">
        <v>189.43332999999998</v>
      </c>
      <c r="AE61" s="66">
        <v>166.21254999999999</v>
      </c>
      <c r="AF61" s="66">
        <f t="shared" si="117"/>
        <v>16.956549999999993</v>
      </c>
      <c r="AG61" s="67">
        <f t="shared" si="118"/>
        <v>-23.220779999999991</v>
      </c>
      <c r="AH61" s="65">
        <v>0</v>
      </c>
      <c r="AI61" s="66">
        <v>0</v>
      </c>
      <c r="AJ61" s="66">
        <v>0</v>
      </c>
      <c r="AK61" s="66">
        <f t="shared" si="102"/>
        <v>0</v>
      </c>
      <c r="AL61" s="67">
        <f t="shared" si="103"/>
        <v>0</v>
      </c>
      <c r="AM61" s="92">
        <f t="shared" si="126"/>
        <v>5.2759348069648208E-2</v>
      </c>
      <c r="AN61" s="93">
        <f t="shared" si="119"/>
        <v>-1.3563446325067875E-2</v>
      </c>
      <c r="AO61" s="94">
        <f t="shared" si="120"/>
        <v>-3.0020511292189668E-2</v>
      </c>
      <c r="AP61" s="92">
        <f t="shared" si="22"/>
        <v>0</v>
      </c>
      <c r="AQ61" s="93">
        <f t="shared" si="121"/>
        <v>0</v>
      </c>
      <c r="AR61" s="94">
        <f t="shared" si="46"/>
        <v>0</v>
      </c>
      <c r="AS61" s="93">
        <f t="shared" si="150"/>
        <v>0</v>
      </c>
      <c r="AT61" s="93">
        <f t="shared" si="122"/>
        <v>0</v>
      </c>
      <c r="AU61" s="93">
        <f t="shared" si="151"/>
        <v>0</v>
      </c>
      <c r="AV61" s="65">
        <v>2326</v>
      </c>
      <c r="AW61" s="66">
        <v>1635</v>
      </c>
      <c r="AX61" s="67">
        <v>2305</v>
      </c>
      <c r="AY61" s="65">
        <v>11</v>
      </c>
      <c r="AZ61" s="66">
        <v>11.25</v>
      </c>
      <c r="BA61" s="67">
        <v>10.3</v>
      </c>
      <c r="BB61" s="65">
        <v>21</v>
      </c>
      <c r="BC61" s="157">
        <v>21.5</v>
      </c>
      <c r="BD61" s="158">
        <v>22</v>
      </c>
      <c r="BE61" s="159">
        <f t="shared" si="127"/>
        <v>24.865156418554474</v>
      </c>
      <c r="BF61" s="159">
        <f t="shared" si="128"/>
        <v>1.3702069236049788</v>
      </c>
      <c r="BG61" s="159">
        <f t="shared" si="129"/>
        <v>0.64293419633224858</v>
      </c>
      <c r="BH61" s="160">
        <f t="shared" si="130"/>
        <v>11.64141414141414</v>
      </c>
      <c r="BI61" s="159">
        <f t="shared" si="131"/>
        <v>-0.66546416546416687</v>
      </c>
      <c r="BJ61" s="161">
        <f t="shared" si="132"/>
        <v>-1.0330044632370239</v>
      </c>
      <c r="BK61" s="157">
        <v>170</v>
      </c>
      <c r="BL61" s="157">
        <v>170</v>
      </c>
      <c r="BM61" s="157">
        <v>170</v>
      </c>
      <c r="BN61" s="162">
        <v>43321</v>
      </c>
      <c r="BO61" s="157">
        <v>29920</v>
      </c>
      <c r="BP61" s="158">
        <v>45221</v>
      </c>
      <c r="BQ61" s="157">
        <f t="shared" si="152"/>
        <v>54.262772163375416</v>
      </c>
      <c r="BR61" s="157">
        <f t="shared" si="107"/>
        <v>10.738107451111155</v>
      </c>
      <c r="BS61" s="157">
        <f t="shared" si="153"/>
        <v>-0.35951794357645639</v>
      </c>
      <c r="BT61" s="162">
        <f t="shared" si="154"/>
        <v>1064.5626117136658</v>
      </c>
      <c r="BU61" s="157">
        <f t="shared" si="110"/>
        <v>253.92976562596152</v>
      </c>
      <c r="BV61" s="158">
        <f t="shared" si="155"/>
        <v>64.991406820699467</v>
      </c>
      <c r="BW61" s="159">
        <f t="shared" si="123"/>
        <v>19.618655097613882</v>
      </c>
      <c r="BX61" s="159">
        <f t="shared" si="124"/>
        <v>0.99397753957432755</v>
      </c>
      <c r="BY61" s="159">
        <f t="shared" si="125"/>
        <v>1.3189609080114337</v>
      </c>
      <c r="BZ61" s="163">
        <f t="shared" si="139"/>
        <v>0.97438052143934495</v>
      </c>
      <c r="CA61" s="164">
        <f t="shared" si="140"/>
        <v>4.0939452704158552E-2</v>
      </c>
      <c r="CB61" s="165">
        <f t="shared" si="135"/>
        <v>2.0048308316101826E-3</v>
      </c>
      <c r="CC61" s="5"/>
      <c r="CD61" s="7"/>
      <c r="CE61" s="8"/>
      <c r="CF61" s="8"/>
    </row>
    <row r="62" spans="1:84" s="9" customFormat="1" ht="15" customHeight="1" x14ac:dyDescent="0.2">
      <c r="A62" s="173" t="s">
        <v>82</v>
      </c>
      <c r="B62" s="66">
        <v>588.95699999999999</v>
      </c>
      <c r="C62" s="66">
        <v>449.74183999999997</v>
      </c>
      <c r="D62" s="67">
        <v>682.58508999999992</v>
      </c>
      <c r="E62" s="65">
        <v>669.88</v>
      </c>
      <c r="F62" s="66">
        <v>525.81646000000012</v>
      </c>
      <c r="G62" s="67">
        <v>782.89994999999999</v>
      </c>
      <c r="H62" s="86">
        <f t="shared" si="142"/>
        <v>0.87186758665650688</v>
      </c>
      <c r="I62" s="87">
        <f t="shared" si="2"/>
        <v>-7.33018010768971E-3</v>
      </c>
      <c r="J62" s="88">
        <f t="shared" si="143"/>
        <v>1.654662542223917E-2</v>
      </c>
      <c r="K62" s="65">
        <v>440.31299999999999</v>
      </c>
      <c r="L62" s="66">
        <v>367.98241000000002</v>
      </c>
      <c r="M62" s="66">
        <v>548.99984999999992</v>
      </c>
      <c r="N62" s="89">
        <f t="shared" si="144"/>
        <v>0.70123883645668894</v>
      </c>
      <c r="O62" s="90">
        <f t="shared" si="112"/>
        <v>4.3937528759788069E-2</v>
      </c>
      <c r="P62" s="91">
        <f t="shared" si="145"/>
        <v>1.408310040684535E-3</v>
      </c>
      <c r="Q62" s="65">
        <v>98.248000000000005</v>
      </c>
      <c r="R62" s="66">
        <v>65.931010000000015</v>
      </c>
      <c r="S62" s="67">
        <v>102.87316999999999</v>
      </c>
      <c r="T62" s="92">
        <f t="shared" si="146"/>
        <v>0.13140014889514298</v>
      </c>
      <c r="U62" s="93">
        <f t="shared" si="114"/>
        <v>-1.5264925446530159E-2</v>
      </c>
      <c r="V62" s="94">
        <f t="shared" si="147"/>
        <v>6.0122711554465025E-3</v>
      </c>
      <c r="W62" s="65">
        <v>0.11899999999999999</v>
      </c>
      <c r="X62" s="66">
        <v>0.10882</v>
      </c>
      <c r="Y62" s="67">
        <v>0.13121000000000002</v>
      </c>
      <c r="Z62" s="92">
        <f t="shared" si="148"/>
        <v>1.6759485040202139E-4</v>
      </c>
      <c r="AA62" s="93">
        <f t="shared" si="116"/>
        <v>-1.0048906688800831E-5</v>
      </c>
      <c r="AB62" s="94">
        <f t="shared" si="149"/>
        <v>-3.9359492563963318E-5</v>
      </c>
      <c r="AC62" s="65">
        <v>1503.9728600000001</v>
      </c>
      <c r="AD62" s="66">
        <v>1473.6961900000001</v>
      </c>
      <c r="AE62" s="66">
        <v>1442.3009500000003</v>
      </c>
      <c r="AF62" s="66">
        <f t="shared" si="117"/>
        <v>-61.671909999999798</v>
      </c>
      <c r="AG62" s="67">
        <f t="shared" si="118"/>
        <v>-31.395239999999831</v>
      </c>
      <c r="AH62" s="65">
        <v>81.917770000000004</v>
      </c>
      <c r="AI62" s="66">
        <v>136.91385</v>
      </c>
      <c r="AJ62" s="66">
        <v>130.10617000000002</v>
      </c>
      <c r="AK62" s="66">
        <f t="shared" si="102"/>
        <v>48.188400000000016</v>
      </c>
      <c r="AL62" s="67">
        <f t="shared" si="103"/>
        <v>-6.8076799999999764</v>
      </c>
      <c r="AM62" s="92">
        <f t="shared" si="126"/>
        <v>2.1129980293006407</v>
      </c>
      <c r="AN62" s="93">
        <f t="shared" si="119"/>
        <v>-0.4406227953096451</v>
      </c>
      <c r="AO62" s="94">
        <f t="shared" si="120"/>
        <v>-1.1637622338761191</v>
      </c>
      <c r="AP62" s="92">
        <f t="shared" si="22"/>
        <v>0.19060798705696902</v>
      </c>
      <c r="AQ62" s="93">
        <f t="shared" si="121"/>
        <v>5.1518427038156095E-2</v>
      </c>
      <c r="AR62" s="94">
        <f t="shared" si="46"/>
        <v>-0.11381965970144686</v>
      </c>
      <c r="AS62" s="93">
        <f t="shared" si="150"/>
        <v>0.16618492567281429</v>
      </c>
      <c r="AT62" s="93">
        <f t="shared" si="122"/>
        <v>4.3897695124059277E-2</v>
      </c>
      <c r="AU62" s="93">
        <f t="shared" si="151"/>
        <v>-9.4198421778880104E-2</v>
      </c>
      <c r="AV62" s="65">
        <v>735</v>
      </c>
      <c r="AW62" s="66">
        <v>381</v>
      </c>
      <c r="AX62" s="67">
        <v>663</v>
      </c>
      <c r="AY62" s="65">
        <v>4</v>
      </c>
      <c r="AZ62" s="66">
        <v>4</v>
      </c>
      <c r="BA62" s="67">
        <v>4</v>
      </c>
      <c r="BB62" s="65">
        <v>12</v>
      </c>
      <c r="BC62" s="157">
        <v>12</v>
      </c>
      <c r="BD62" s="158">
        <v>12</v>
      </c>
      <c r="BE62" s="159">
        <f t="shared" si="127"/>
        <v>18.416666666666668</v>
      </c>
      <c r="BF62" s="159">
        <f t="shared" si="128"/>
        <v>-2</v>
      </c>
      <c r="BG62" s="159">
        <f t="shared" si="129"/>
        <v>2.5416666666666679</v>
      </c>
      <c r="BH62" s="160">
        <f t="shared" si="130"/>
        <v>6.1388888888888893</v>
      </c>
      <c r="BI62" s="159">
        <f t="shared" si="131"/>
        <v>-0.66666666666666607</v>
      </c>
      <c r="BJ62" s="161">
        <f t="shared" si="132"/>
        <v>0.84722222222222232</v>
      </c>
      <c r="BK62" s="157">
        <v>55</v>
      </c>
      <c r="BL62" s="157">
        <v>55</v>
      </c>
      <c r="BM62" s="157">
        <v>55</v>
      </c>
      <c r="BN62" s="162">
        <v>5397</v>
      </c>
      <c r="BO62" s="157">
        <v>2916</v>
      </c>
      <c r="BP62" s="158">
        <v>5022</v>
      </c>
      <c r="BQ62" s="157">
        <f t="shared" si="152"/>
        <v>155.89405615292711</v>
      </c>
      <c r="BR62" s="157">
        <f t="shared" si="107"/>
        <v>31.77324829671069</v>
      </c>
      <c r="BS62" s="157">
        <f t="shared" si="153"/>
        <v>-24.427089251736845</v>
      </c>
      <c r="BT62" s="162">
        <f t="shared" si="154"/>
        <v>1180.8445701357466</v>
      </c>
      <c r="BU62" s="157">
        <f t="shared" si="110"/>
        <v>269.4432095915289</v>
      </c>
      <c r="BV62" s="158">
        <f t="shared" si="155"/>
        <v>-199.25112540231135</v>
      </c>
      <c r="BW62" s="159">
        <f t="shared" si="123"/>
        <v>7.5746606334841626</v>
      </c>
      <c r="BX62" s="159">
        <f t="shared" si="124"/>
        <v>0.2318034906270201</v>
      </c>
      <c r="BY62" s="159">
        <f t="shared" si="125"/>
        <v>-7.888267360245127E-2</v>
      </c>
      <c r="BZ62" s="163">
        <f t="shared" si="139"/>
        <v>0.33446553446553445</v>
      </c>
      <c r="CA62" s="164">
        <f t="shared" si="140"/>
        <v>-2.4975024975024962E-2</v>
      </c>
      <c r="CB62" s="165">
        <f t="shared" si="135"/>
        <v>4.1547402873369721E-2</v>
      </c>
      <c r="CC62" s="5"/>
      <c r="CD62" s="7"/>
      <c r="CE62" s="8"/>
      <c r="CF62" s="8"/>
    </row>
    <row r="63" spans="1:84" s="9" customFormat="1" ht="15" customHeight="1" x14ac:dyDescent="0.2">
      <c r="A63" s="173" t="s">
        <v>83</v>
      </c>
      <c r="B63" s="66">
        <v>638.38499999999999</v>
      </c>
      <c r="C63" s="66">
        <v>576.84400413160006</v>
      </c>
      <c r="D63" s="67">
        <v>931.95300413159998</v>
      </c>
      <c r="E63" s="65">
        <v>784.101</v>
      </c>
      <c r="F63" s="66">
        <v>574.65300000000002</v>
      </c>
      <c r="G63" s="67">
        <v>891.90499999999997</v>
      </c>
      <c r="H63" s="86">
        <f t="shared" si="142"/>
        <v>1.0449016477445467</v>
      </c>
      <c r="I63" s="87">
        <f t="shared" si="2"/>
        <v>0.23073995173854756</v>
      </c>
      <c r="J63" s="88">
        <f t="shared" si="143"/>
        <v>4.108890486910699E-2</v>
      </c>
      <c r="K63" s="65">
        <v>601.52099999999996</v>
      </c>
      <c r="L63" s="66">
        <v>448.88499999999999</v>
      </c>
      <c r="M63" s="66">
        <v>672.73</v>
      </c>
      <c r="N63" s="89">
        <f t="shared" si="144"/>
        <v>0.75426194493808196</v>
      </c>
      <c r="O63" s="90">
        <f t="shared" si="112"/>
        <v>-1.2885399600440439E-2</v>
      </c>
      <c r="P63" s="91">
        <f t="shared" si="145"/>
        <v>-2.6879021871453523E-2</v>
      </c>
      <c r="Q63" s="65">
        <v>164.78700000000001</v>
      </c>
      <c r="R63" s="66">
        <v>119.023</v>
      </c>
      <c r="S63" s="67">
        <v>209.876</v>
      </c>
      <c r="T63" s="92">
        <f t="shared" si="146"/>
        <v>0.23531205677734737</v>
      </c>
      <c r="U63" s="93">
        <f t="shared" si="114"/>
        <v>2.5151631015870202E-2</v>
      </c>
      <c r="V63" s="94">
        <f t="shared" si="147"/>
        <v>2.8190541706513333E-2</v>
      </c>
      <c r="W63" s="65">
        <v>1.728</v>
      </c>
      <c r="X63" s="66">
        <v>1.3440000000000001</v>
      </c>
      <c r="Y63" s="67">
        <v>2.0310000000000001</v>
      </c>
      <c r="Z63" s="92">
        <f t="shared" si="148"/>
        <v>2.2771483510015083E-3</v>
      </c>
      <c r="AA63" s="93">
        <f t="shared" si="116"/>
        <v>7.335062596353515E-5</v>
      </c>
      <c r="AB63" s="94">
        <f t="shared" si="149"/>
        <v>-6.1654369944871574E-5</v>
      </c>
      <c r="AC63" s="65">
        <v>106.334</v>
      </c>
      <c r="AD63" s="66">
        <v>100.151</v>
      </c>
      <c r="AE63" s="66">
        <v>84.534000000000006</v>
      </c>
      <c r="AF63" s="66">
        <f t="shared" si="117"/>
        <v>-21.799999999999997</v>
      </c>
      <c r="AG63" s="67">
        <f t="shared" si="118"/>
        <v>-15.61699999999999</v>
      </c>
      <c r="AH63" s="65">
        <v>0</v>
      </c>
      <c r="AI63" s="66">
        <v>0</v>
      </c>
      <c r="AJ63" s="66">
        <v>0</v>
      </c>
      <c r="AK63" s="66">
        <f t="shared" si="102"/>
        <v>0</v>
      </c>
      <c r="AL63" s="67">
        <f t="shared" si="103"/>
        <v>0</v>
      </c>
      <c r="AM63" s="92">
        <f t="shared" si="126"/>
        <v>9.070629058035963E-2</v>
      </c>
      <c r="AN63" s="93">
        <f t="shared" si="119"/>
        <v>-7.5860906330595376E-2</v>
      </c>
      <c r="AO63" s="94">
        <f t="shared" si="120"/>
        <v>-8.2912572201737936E-2</v>
      </c>
      <c r="AP63" s="92">
        <f t="shared" si="22"/>
        <v>0</v>
      </c>
      <c r="AQ63" s="93">
        <f t="shared" si="121"/>
        <v>0</v>
      </c>
      <c r="AR63" s="94">
        <f t="shared" si="46"/>
        <v>0</v>
      </c>
      <c r="AS63" s="93">
        <f t="shared" si="150"/>
        <v>0</v>
      </c>
      <c r="AT63" s="93">
        <f t="shared" si="122"/>
        <v>0</v>
      </c>
      <c r="AU63" s="93">
        <f t="shared" si="151"/>
        <v>0</v>
      </c>
      <c r="AV63" s="65">
        <v>1345</v>
      </c>
      <c r="AW63" s="66">
        <v>1191</v>
      </c>
      <c r="AX63" s="67">
        <v>1934</v>
      </c>
      <c r="AY63" s="65">
        <v>4</v>
      </c>
      <c r="AZ63" s="66">
        <v>4</v>
      </c>
      <c r="BA63" s="67">
        <v>4</v>
      </c>
      <c r="BB63" s="65">
        <v>18</v>
      </c>
      <c r="BC63" s="157">
        <v>17</v>
      </c>
      <c r="BD63" s="158">
        <v>18</v>
      </c>
      <c r="BE63" s="159">
        <f t="shared" si="127"/>
        <v>53.722222222222221</v>
      </c>
      <c r="BF63" s="159">
        <f t="shared" si="128"/>
        <v>16.361111111111107</v>
      </c>
      <c r="BG63" s="159">
        <f t="shared" si="129"/>
        <v>4.0972222222222214</v>
      </c>
      <c r="BH63" s="160">
        <f t="shared" si="130"/>
        <v>11.938271604938272</v>
      </c>
      <c r="BI63" s="159">
        <f t="shared" si="131"/>
        <v>3.6358024691358022</v>
      </c>
      <c r="BJ63" s="161">
        <f t="shared" si="132"/>
        <v>0.26180101670297695</v>
      </c>
      <c r="BK63" s="157">
        <v>100</v>
      </c>
      <c r="BL63" s="157">
        <v>100</v>
      </c>
      <c r="BM63" s="157">
        <v>100</v>
      </c>
      <c r="BN63" s="162">
        <v>9802</v>
      </c>
      <c r="BO63" s="157">
        <v>8531</v>
      </c>
      <c r="BP63" s="158">
        <v>14046</v>
      </c>
      <c r="BQ63" s="157">
        <f t="shared" si="152"/>
        <v>63.498860885661401</v>
      </c>
      <c r="BR63" s="157">
        <f t="shared" si="107"/>
        <v>-16.495119934579364</v>
      </c>
      <c r="BS63" s="157">
        <f t="shared" si="153"/>
        <v>-3.8617064569713477</v>
      </c>
      <c r="BT63" s="162">
        <f t="shared" si="154"/>
        <v>461.17114788004136</v>
      </c>
      <c r="BU63" s="157">
        <f t="shared" si="110"/>
        <v>-121.80357330954968</v>
      </c>
      <c r="BV63" s="158">
        <f t="shared" si="155"/>
        <v>-21.325073782427125</v>
      </c>
      <c r="BW63" s="159">
        <f t="shared" si="123"/>
        <v>7.2626680455015515</v>
      </c>
      <c r="BX63" s="159">
        <f t="shared" si="124"/>
        <v>-2.5064296505883377E-2</v>
      </c>
      <c r="BY63" s="159">
        <f t="shared" si="125"/>
        <v>9.9779716366371396E-2</v>
      </c>
      <c r="BZ63" s="163">
        <f t="shared" si="139"/>
        <v>0.51450549450549454</v>
      </c>
      <c r="CA63" s="164">
        <f t="shared" si="140"/>
        <v>0.15545787545787548</v>
      </c>
      <c r="CB63" s="165">
        <f t="shared" ref="CB63:CB68" si="157">BZ63-(BO63/BL63)/181</f>
        <v>4.3179527654665817E-2</v>
      </c>
      <c r="CC63" s="5"/>
      <c r="CD63" s="7"/>
      <c r="CE63" s="8"/>
      <c r="CF63" s="8"/>
    </row>
    <row r="64" spans="1:84" s="9" customFormat="1" ht="15" customHeight="1" x14ac:dyDescent="0.2">
      <c r="A64" s="173" t="s">
        <v>84</v>
      </c>
      <c r="B64" s="66">
        <v>909.31799999999998</v>
      </c>
      <c r="C64" s="66">
        <v>575.40526</v>
      </c>
      <c r="D64" s="67">
        <v>1152.48126</v>
      </c>
      <c r="E64" s="65">
        <v>746.07399999999996</v>
      </c>
      <c r="F64" s="66">
        <v>566.61900000000003</v>
      </c>
      <c r="G64" s="67">
        <v>896.71799999999996</v>
      </c>
      <c r="H64" s="86">
        <f t="shared" si="142"/>
        <v>1.2852215077649831</v>
      </c>
      <c r="I64" s="87">
        <f t="shared" si="2"/>
        <v>6.6417474921055986E-2</v>
      </c>
      <c r="J64" s="88">
        <f t="shared" si="143"/>
        <v>0.26971503869140823</v>
      </c>
      <c r="K64" s="65">
        <v>525.16</v>
      </c>
      <c r="L64" s="66">
        <v>416.06099999999998</v>
      </c>
      <c r="M64" s="66">
        <v>646.98299999999995</v>
      </c>
      <c r="N64" s="89">
        <f t="shared" si="144"/>
        <v>0.72150107391621443</v>
      </c>
      <c r="O64" s="90">
        <f t="shared" si="112"/>
        <v>1.7603069160654017E-2</v>
      </c>
      <c r="P64" s="91">
        <f t="shared" si="145"/>
        <v>-1.2785986701237428E-2</v>
      </c>
      <c r="Q64" s="65">
        <v>211.32</v>
      </c>
      <c r="R64" s="66">
        <v>137.79599999999999</v>
      </c>
      <c r="S64" s="67">
        <v>226.28</v>
      </c>
      <c r="T64" s="92">
        <f t="shared" si="146"/>
        <v>0.25234243095376696</v>
      </c>
      <c r="U64" s="93">
        <f t="shared" si="114"/>
        <v>-3.0900250067150525E-2</v>
      </c>
      <c r="V64" s="94">
        <f t="shared" si="147"/>
        <v>9.152562629549138E-3</v>
      </c>
      <c r="W64" s="65">
        <v>1.0640000000000001</v>
      </c>
      <c r="X64" s="66">
        <v>0.74399999999999999</v>
      </c>
      <c r="Y64" s="67">
        <v>0.997</v>
      </c>
      <c r="Z64" s="92">
        <f t="shared" si="148"/>
        <v>1.111832259417119E-3</v>
      </c>
      <c r="AA64" s="93">
        <f t="shared" si="116"/>
        <v>-3.1429973285174466E-4</v>
      </c>
      <c r="AB64" s="94">
        <f t="shared" si="149"/>
        <v>-2.0121936786682303E-4</v>
      </c>
      <c r="AC64" s="65">
        <v>31.82404</v>
      </c>
      <c r="AD64" s="66">
        <v>107.04428000000001</v>
      </c>
      <c r="AE64" s="66">
        <v>106.6408</v>
      </c>
      <c r="AF64" s="66">
        <f t="shared" si="117"/>
        <v>74.816760000000002</v>
      </c>
      <c r="AG64" s="67">
        <f t="shared" si="118"/>
        <v>-0.40348000000001605</v>
      </c>
      <c r="AH64" s="65">
        <v>0</v>
      </c>
      <c r="AI64" s="66">
        <v>0</v>
      </c>
      <c r="AJ64" s="66">
        <v>0</v>
      </c>
      <c r="AK64" s="66">
        <f t="shared" si="102"/>
        <v>0</v>
      </c>
      <c r="AL64" s="67">
        <f t="shared" si="103"/>
        <v>0</v>
      </c>
      <c r="AM64" s="92">
        <f t="shared" si="126"/>
        <v>9.2531482898038614E-2</v>
      </c>
      <c r="AN64" s="93">
        <f t="shared" si="119"/>
        <v>5.7533781323891836E-2</v>
      </c>
      <c r="AO64" s="94">
        <f t="shared" si="120"/>
        <v>-9.3501366367190586E-2</v>
      </c>
      <c r="AP64" s="92">
        <f t="shared" si="22"/>
        <v>0</v>
      </c>
      <c r="AQ64" s="93">
        <f t="shared" si="121"/>
        <v>0</v>
      </c>
      <c r="AR64" s="94">
        <f t="shared" si="46"/>
        <v>0</v>
      </c>
      <c r="AS64" s="93">
        <f t="shared" si="150"/>
        <v>0</v>
      </c>
      <c r="AT64" s="93">
        <f t="shared" si="122"/>
        <v>0</v>
      </c>
      <c r="AU64" s="93">
        <f t="shared" si="151"/>
        <v>0</v>
      </c>
      <c r="AV64" s="65">
        <v>1458</v>
      </c>
      <c r="AW64" s="66">
        <v>984</v>
      </c>
      <c r="AX64" s="67">
        <v>1668</v>
      </c>
      <c r="AY64" s="65">
        <v>4</v>
      </c>
      <c r="AZ64" s="66">
        <v>6</v>
      </c>
      <c r="BA64" s="67">
        <v>6</v>
      </c>
      <c r="BB64" s="65">
        <v>10</v>
      </c>
      <c r="BC64" s="157">
        <v>9</v>
      </c>
      <c r="BD64" s="158">
        <v>9</v>
      </c>
      <c r="BE64" s="159">
        <f t="shared" si="127"/>
        <v>30.888888888888889</v>
      </c>
      <c r="BF64" s="159">
        <f t="shared" si="128"/>
        <v>-9.6111111111111107</v>
      </c>
      <c r="BG64" s="159">
        <f t="shared" si="129"/>
        <v>3.5555555555555571</v>
      </c>
      <c r="BH64" s="160">
        <f t="shared" si="130"/>
        <v>20.592592592592595</v>
      </c>
      <c r="BI64" s="159">
        <f t="shared" si="131"/>
        <v>4.3925925925925924</v>
      </c>
      <c r="BJ64" s="161">
        <f t="shared" si="132"/>
        <v>2.3703703703703738</v>
      </c>
      <c r="BK64" s="157">
        <v>60</v>
      </c>
      <c r="BL64" s="157">
        <v>60</v>
      </c>
      <c r="BM64" s="157">
        <v>60</v>
      </c>
      <c r="BN64" s="162">
        <v>10548</v>
      </c>
      <c r="BO64" s="157">
        <v>6497</v>
      </c>
      <c r="BP64" s="158">
        <v>11986</v>
      </c>
      <c r="BQ64" s="157">
        <f t="shared" si="152"/>
        <v>74.813782746537626</v>
      </c>
      <c r="BR64" s="157">
        <f t="shared" si="107"/>
        <v>4.0824592728933311</v>
      </c>
      <c r="BS64" s="157">
        <f t="shared" si="153"/>
        <v>-12.398622979181937</v>
      </c>
      <c r="BT64" s="162">
        <f t="shared" si="154"/>
        <v>537.60071942446041</v>
      </c>
      <c r="BU64" s="157">
        <f t="shared" si="110"/>
        <v>25.890157010194287</v>
      </c>
      <c r="BV64" s="158">
        <f t="shared" si="155"/>
        <v>-38.231597648710363</v>
      </c>
      <c r="BW64" s="159">
        <f t="shared" si="123"/>
        <v>7.1858513189448443</v>
      </c>
      <c r="BX64" s="159">
        <f t="shared" si="124"/>
        <v>-4.8716582289723753E-2</v>
      </c>
      <c r="BY64" s="159">
        <f t="shared" si="125"/>
        <v>0.58320904252208017</v>
      </c>
      <c r="BZ64" s="163">
        <f t="shared" si="139"/>
        <v>0.73174603174603181</v>
      </c>
      <c r="CA64" s="164">
        <f t="shared" si="140"/>
        <v>8.7789987789987811E-2</v>
      </c>
      <c r="CB64" s="165">
        <f t="shared" si="157"/>
        <v>0.13349557134087531</v>
      </c>
      <c r="CC64" s="5"/>
      <c r="CD64" s="7"/>
      <c r="CE64" s="8"/>
      <c r="CF64" s="8"/>
    </row>
    <row r="65" spans="1:84" s="9" customFormat="1" ht="15" customHeight="1" x14ac:dyDescent="0.2">
      <c r="A65" s="173" t="s">
        <v>85</v>
      </c>
      <c r="B65" s="66">
        <v>517.05399999999997</v>
      </c>
      <c r="C65" s="66">
        <v>383.64550000000003</v>
      </c>
      <c r="D65" s="67">
        <v>563.68919999999991</v>
      </c>
      <c r="E65" s="65">
        <v>551.46900000000005</v>
      </c>
      <c r="F65" s="66">
        <v>433.875</v>
      </c>
      <c r="G65" s="67">
        <v>637.19600000000003</v>
      </c>
      <c r="H65" s="86">
        <f t="shared" si="142"/>
        <v>0.88464020489770789</v>
      </c>
      <c r="I65" s="87">
        <f t="shared" si="2"/>
        <v>-5.2953748706211723E-2</v>
      </c>
      <c r="J65" s="88">
        <f t="shared" si="143"/>
        <v>4.0972376835024527E-4</v>
      </c>
      <c r="K65" s="65">
        <v>399.02499999999998</v>
      </c>
      <c r="L65" s="66">
        <v>337.37099999999998</v>
      </c>
      <c r="M65" s="66">
        <v>503.54899999999998</v>
      </c>
      <c r="N65" s="89">
        <f t="shared" si="144"/>
        <v>0.79025762873589911</v>
      </c>
      <c r="O65" s="90">
        <f t="shared" si="112"/>
        <v>6.6690211528404375E-2</v>
      </c>
      <c r="P65" s="91">
        <f t="shared" si="145"/>
        <v>1.268113781109359E-2</v>
      </c>
      <c r="Q65" s="65">
        <v>99.793999999999997</v>
      </c>
      <c r="R65" s="66">
        <v>66.119</v>
      </c>
      <c r="S65" s="67">
        <v>91.537000000000006</v>
      </c>
      <c r="T65" s="92">
        <f t="shared" si="146"/>
        <v>0.14365595515351634</v>
      </c>
      <c r="U65" s="93">
        <f t="shared" si="114"/>
        <v>-3.7304352678836861E-2</v>
      </c>
      <c r="V65" s="94">
        <f t="shared" si="147"/>
        <v>-8.7358627663914612E-3</v>
      </c>
      <c r="W65" s="65">
        <v>3.1779999999999999</v>
      </c>
      <c r="X65" s="66">
        <v>2.5409999999999999</v>
      </c>
      <c r="Y65" s="67">
        <v>3.629</v>
      </c>
      <c r="Z65" s="92">
        <f t="shared" si="148"/>
        <v>5.6952648792522233E-3</v>
      </c>
      <c r="AA65" s="93">
        <f t="shared" si="116"/>
        <v>-6.7525050916107839E-5</v>
      </c>
      <c r="AB65" s="94">
        <f t="shared" si="149"/>
        <v>-1.612606177227114E-4</v>
      </c>
      <c r="AC65" s="65">
        <v>193.70395000000002</v>
      </c>
      <c r="AD65" s="66">
        <v>195.20041999999998</v>
      </c>
      <c r="AE65" s="66">
        <v>189.32972000000001</v>
      </c>
      <c r="AF65" s="66">
        <f t="shared" si="117"/>
        <v>-4.3742300000000114</v>
      </c>
      <c r="AG65" s="67">
        <f t="shared" si="118"/>
        <v>-5.8706999999999709</v>
      </c>
      <c r="AH65" s="65">
        <v>0</v>
      </c>
      <c r="AI65" s="66">
        <v>0</v>
      </c>
      <c r="AJ65" s="66">
        <v>0</v>
      </c>
      <c r="AK65" s="66">
        <f t="shared" si="102"/>
        <v>0</v>
      </c>
      <c r="AL65" s="67">
        <f t="shared" si="103"/>
        <v>0</v>
      </c>
      <c r="AM65" s="92">
        <f t="shared" si="126"/>
        <v>0.33587608206791975</v>
      </c>
      <c r="AN65" s="93">
        <f t="shared" si="119"/>
        <v>-3.8753937233739322E-2</v>
      </c>
      <c r="AO65" s="94">
        <f t="shared" si="120"/>
        <v>-0.17292806134051319</v>
      </c>
      <c r="AP65" s="92">
        <f t="shared" si="22"/>
        <v>0</v>
      </c>
      <c r="AQ65" s="93">
        <f t="shared" si="121"/>
        <v>0</v>
      </c>
      <c r="AR65" s="94">
        <f t="shared" si="46"/>
        <v>0</v>
      </c>
      <c r="AS65" s="93">
        <f t="shared" si="150"/>
        <v>0</v>
      </c>
      <c r="AT65" s="93">
        <f t="shared" si="122"/>
        <v>0</v>
      </c>
      <c r="AU65" s="93">
        <f t="shared" si="151"/>
        <v>0</v>
      </c>
      <c r="AV65" s="65">
        <v>1143</v>
      </c>
      <c r="AW65" s="66">
        <v>690</v>
      </c>
      <c r="AX65" s="67">
        <v>1024</v>
      </c>
      <c r="AY65" s="65">
        <v>6.5</v>
      </c>
      <c r="AZ65" s="66">
        <v>7</v>
      </c>
      <c r="BA65" s="67">
        <v>7</v>
      </c>
      <c r="BB65" s="65">
        <v>9</v>
      </c>
      <c r="BC65" s="157">
        <v>10</v>
      </c>
      <c r="BD65" s="158">
        <v>10</v>
      </c>
      <c r="BE65" s="159">
        <f t="shared" si="127"/>
        <v>16.253968253968253</v>
      </c>
      <c r="BF65" s="159">
        <f t="shared" si="128"/>
        <v>-3.2844932844932835</v>
      </c>
      <c r="BG65" s="159">
        <f t="shared" si="129"/>
        <v>-0.17460317460317398</v>
      </c>
      <c r="BH65" s="160">
        <f t="shared" si="130"/>
        <v>11.377777777777778</v>
      </c>
      <c r="BI65" s="159">
        <f t="shared" si="131"/>
        <v>-2.7333333333333325</v>
      </c>
      <c r="BJ65" s="161">
        <f t="shared" si="132"/>
        <v>-0.12222222222222179</v>
      </c>
      <c r="BK65" s="157">
        <v>65</v>
      </c>
      <c r="BL65" s="157">
        <v>65</v>
      </c>
      <c r="BM65" s="157">
        <v>65</v>
      </c>
      <c r="BN65" s="162">
        <v>8163</v>
      </c>
      <c r="BO65" s="157">
        <v>5033</v>
      </c>
      <c r="BP65" s="158">
        <v>7686</v>
      </c>
      <c r="BQ65" s="157">
        <f t="shared" si="152"/>
        <v>82.903460837887067</v>
      </c>
      <c r="BR65" s="157">
        <f t="shared" si="107"/>
        <v>15.346312730573572</v>
      </c>
      <c r="BS65" s="157">
        <f t="shared" si="153"/>
        <v>-3.3025792972212145</v>
      </c>
      <c r="BT65" s="162">
        <f t="shared" si="154"/>
        <v>622.26171875</v>
      </c>
      <c r="BU65" s="157">
        <f t="shared" si="110"/>
        <v>139.78665313320209</v>
      </c>
      <c r="BV65" s="158">
        <f t="shared" si="155"/>
        <v>-6.5426290760869961</v>
      </c>
      <c r="BW65" s="159">
        <f t="shared" si="123"/>
        <v>7.505859375</v>
      </c>
      <c r="BX65" s="159">
        <f t="shared" si="124"/>
        <v>0.36412709153543332</v>
      </c>
      <c r="BY65" s="159">
        <f t="shared" si="125"/>
        <v>0.21165647644927521</v>
      </c>
      <c r="BZ65" s="163">
        <f t="shared" si="139"/>
        <v>0.43313609467455622</v>
      </c>
      <c r="CA65" s="164">
        <f t="shared" si="140"/>
        <v>-2.6880811496196144E-2</v>
      </c>
      <c r="CB65" s="165">
        <f t="shared" si="157"/>
        <v>5.3417895321847819E-3</v>
      </c>
      <c r="CC65" s="5"/>
      <c r="CD65" s="7"/>
      <c r="CE65" s="8"/>
      <c r="CF65" s="8"/>
    </row>
    <row r="66" spans="1:84" ht="15" customHeight="1" x14ac:dyDescent="0.2">
      <c r="A66" s="173" t="s">
        <v>86</v>
      </c>
      <c r="B66" s="63">
        <v>1039.038</v>
      </c>
      <c r="C66" s="63">
        <v>1326.3049699999999</v>
      </c>
      <c r="D66" s="64">
        <v>1894.64058</v>
      </c>
      <c r="E66" s="62">
        <v>968.18100000000004</v>
      </c>
      <c r="F66" s="63">
        <v>1202.93175</v>
      </c>
      <c r="G66" s="64">
        <v>1688.7228300000004</v>
      </c>
      <c r="H66" s="77">
        <f t="shared" si="142"/>
        <v>1.1219369729252726</v>
      </c>
      <c r="I66" s="78">
        <f t="shared" si="2"/>
        <v>4.8751277275389082E-2</v>
      </c>
      <c r="J66" s="79">
        <f t="shared" si="143"/>
        <v>1.9376524254764105E-2</v>
      </c>
      <c r="K66" s="62">
        <v>649.04300000000001</v>
      </c>
      <c r="L66" s="63">
        <v>892.03252999999995</v>
      </c>
      <c r="M66" s="63">
        <v>1239.4885500000003</v>
      </c>
      <c r="N66" s="80">
        <f t="shared" si="144"/>
        <v>0.7339798621660133</v>
      </c>
      <c r="O66" s="81">
        <f t="shared" si="112"/>
        <v>6.3606244009904112E-2</v>
      </c>
      <c r="P66" s="82">
        <f t="shared" si="145"/>
        <v>-7.5688832220770497E-3</v>
      </c>
      <c r="Q66" s="62">
        <v>167.517</v>
      </c>
      <c r="R66" s="63">
        <v>127.148</v>
      </c>
      <c r="S66" s="64">
        <v>182.86453999999998</v>
      </c>
      <c r="T66" s="83">
        <f t="shared" si="146"/>
        <v>0.10828570369952299</v>
      </c>
      <c r="U66" s="84">
        <f t="shared" si="114"/>
        <v>-6.4736696037716215E-2</v>
      </c>
      <c r="V66" s="85">
        <f t="shared" si="147"/>
        <v>2.5872715149871661E-3</v>
      </c>
      <c r="W66" s="62">
        <v>103.509</v>
      </c>
      <c r="X66" s="63">
        <v>120.77378</v>
      </c>
      <c r="Y66" s="64">
        <v>170.83822000000001</v>
      </c>
      <c r="Z66" s="83">
        <f t="shared" si="148"/>
        <v>0.10116415610962042</v>
      </c>
      <c r="AA66" s="84">
        <f t="shared" si="116"/>
        <v>-5.7466384628820366E-3</v>
      </c>
      <c r="AB66" s="85">
        <f t="shared" si="149"/>
        <v>7.6462803996890649E-4</v>
      </c>
      <c r="AC66" s="62">
        <v>405.0883500000001</v>
      </c>
      <c r="AD66" s="63">
        <v>513.00593000000003</v>
      </c>
      <c r="AE66" s="63">
        <v>488.63545999999997</v>
      </c>
      <c r="AF66" s="63">
        <f t="shared" si="117"/>
        <v>83.547109999999861</v>
      </c>
      <c r="AG66" s="64">
        <f t="shared" si="118"/>
        <v>-24.370470000000068</v>
      </c>
      <c r="AH66" s="62">
        <v>39.231160000000003</v>
      </c>
      <c r="AI66" s="63">
        <v>27.742650000000001</v>
      </c>
      <c r="AJ66" s="63">
        <v>23.742650000000001</v>
      </c>
      <c r="AK66" s="63">
        <f t="shared" si="102"/>
        <v>-15.488510000000002</v>
      </c>
      <c r="AL66" s="64">
        <f t="shared" si="103"/>
        <v>-4</v>
      </c>
      <c r="AM66" s="83">
        <f t="shared" si="126"/>
        <v>0.25790404003697626</v>
      </c>
      <c r="AN66" s="84">
        <f t="shared" si="119"/>
        <v>-0.1319646173172303</v>
      </c>
      <c r="AO66" s="85">
        <f t="shared" si="120"/>
        <v>-0.12888930056250897</v>
      </c>
      <c r="AP66" s="83">
        <f t="shared" si="22"/>
        <v>1.2531479717382598E-2</v>
      </c>
      <c r="AQ66" s="84">
        <f t="shared" si="121"/>
        <v>-2.5225714918424756E-2</v>
      </c>
      <c r="AR66" s="85">
        <f t="shared" si="46"/>
        <v>-8.3857682968505095E-3</v>
      </c>
      <c r="AS66" s="84">
        <f t="shared" si="150"/>
        <v>1.4059530420394682E-2</v>
      </c>
      <c r="AT66" s="84">
        <f t="shared" si="122"/>
        <v>-2.6460950770622289E-2</v>
      </c>
      <c r="AU66" s="84">
        <f t="shared" si="151"/>
        <v>-9.0029999351304776E-3</v>
      </c>
      <c r="AV66" s="62">
        <v>754</v>
      </c>
      <c r="AW66" s="63">
        <v>586</v>
      </c>
      <c r="AX66" s="64">
        <v>835</v>
      </c>
      <c r="AY66" s="62">
        <v>11.5</v>
      </c>
      <c r="AZ66" s="63">
        <v>13</v>
      </c>
      <c r="BA66" s="64">
        <v>13</v>
      </c>
      <c r="BB66" s="62">
        <v>18</v>
      </c>
      <c r="BC66" s="117">
        <v>20</v>
      </c>
      <c r="BD66" s="118">
        <v>20</v>
      </c>
      <c r="BE66" s="129">
        <f t="shared" si="127"/>
        <v>7.1367521367521363</v>
      </c>
      <c r="BF66" s="129">
        <f t="shared" si="128"/>
        <v>-0.1482720178372352</v>
      </c>
      <c r="BG66" s="129">
        <f t="shared" si="129"/>
        <v>-0.3760683760683774</v>
      </c>
      <c r="BH66" s="130">
        <f t="shared" si="130"/>
        <v>4.6388888888888893</v>
      </c>
      <c r="BI66" s="129">
        <f t="shared" si="131"/>
        <v>-1.5432098765431057E-2</v>
      </c>
      <c r="BJ66" s="131">
        <f t="shared" si="132"/>
        <v>-0.24444444444444446</v>
      </c>
      <c r="BK66" s="117">
        <v>40</v>
      </c>
      <c r="BL66" s="117">
        <v>40</v>
      </c>
      <c r="BM66" s="117">
        <v>40</v>
      </c>
      <c r="BN66" s="116">
        <v>7811</v>
      </c>
      <c r="BO66" s="117">
        <v>6189</v>
      </c>
      <c r="BP66" s="118">
        <v>9516</v>
      </c>
      <c r="BQ66" s="117">
        <f t="shared" si="152"/>
        <v>177.46141551071881</v>
      </c>
      <c r="BR66" s="117">
        <f t="shared" si="107"/>
        <v>53.510448925134369</v>
      </c>
      <c r="BS66" s="117">
        <f t="shared" si="153"/>
        <v>-16.904677557628247</v>
      </c>
      <c r="BT66" s="116">
        <f t="shared" si="154"/>
        <v>2022.422550898204</v>
      </c>
      <c r="BU66" s="117">
        <f t="shared" si="110"/>
        <v>738.36286920059138</v>
      </c>
      <c r="BV66" s="118">
        <f t="shared" si="155"/>
        <v>-30.362005415789099</v>
      </c>
      <c r="BW66" s="129">
        <f t="shared" si="123"/>
        <v>11.396407185628743</v>
      </c>
      <c r="BX66" s="129">
        <f t="shared" si="124"/>
        <v>1.0369907400054004</v>
      </c>
      <c r="BY66" s="129">
        <f t="shared" si="125"/>
        <v>0.83497373852976686</v>
      </c>
      <c r="BZ66" s="125">
        <f t="shared" si="139"/>
        <v>0.87142857142857144</v>
      </c>
      <c r="CA66" s="126">
        <f t="shared" si="140"/>
        <v>0.15613553113553114</v>
      </c>
      <c r="CB66" s="132">
        <f t="shared" si="157"/>
        <v>1.6594317284925109E-2</v>
      </c>
      <c r="CC66" s="5"/>
      <c r="CD66" s="7"/>
      <c r="CE66" s="6"/>
      <c r="CF66" s="6"/>
    </row>
    <row r="67" spans="1:84" s="9" customFormat="1" ht="15" customHeight="1" x14ac:dyDescent="0.2">
      <c r="A67" s="173" t="s">
        <v>87</v>
      </c>
      <c r="B67" s="66">
        <v>7273.866</v>
      </c>
      <c r="C67" s="66">
        <v>5094.6492099999996</v>
      </c>
      <c r="D67" s="67">
        <v>8040.6006800000005</v>
      </c>
      <c r="E67" s="65">
        <v>7487.4560000000001</v>
      </c>
      <c r="F67" s="66">
        <v>5160.2678300000016</v>
      </c>
      <c r="G67" s="67">
        <v>8135.7449999999999</v>
      </c>
      <c r="H67" s="86">
        <f t="shared" si="142"/>
        <v>0.98830539551079843</v>
      </c>
      <c r="I67" s="87">
        <f t="shared" si="2"/>
        <v>1.6831773495523894E-2</v>
      </c>
      <c r="J67" s="88">
        <f t="shared" si="143"/>
        <v>1.0215223014502506E-3</v>
      </c>
      <c r="K67" s="65">
        <v>1706.306</v>
      </c>
      <c r="L67" s="66">
        <v>1217.1036200000001</v>
      </c>
      <c r="M67" s="66">
        <v>2011.787</v>
      </c>
      <c r="N67" s="89">
        <f t="shared" si="144"/>
        <v>0.24727753881174988</v>
      </c>
      <c r="O67" s="90">
        <f t="shared" si="112"/>
        <v>1.9388920835230222E-2</v>
      </c>
      <c r="P67" s="91">
        <f t="shared" si="145"/>
        <v>1.1416986589211531E-2</v>
      </c>
      <c r="Q67" s="65">
        <v>383.13299999999998</v>
      </c>
      <c r="R67" s="66">
        <v>256.41139999999996</v>
      </c>
      <c r="S67" s="67">
        <v>372.62200000000001</v>
      </c>
      <c r="T67" s="92">
        <f t="shared" si="146"/>
        <v>4.5800599699228534E-2</v>
      </c>
      <c r="U67" s="93">
        <f t="shared" si="114"/>
        <v>-5.3693838038464739E-3</v>
      </c>
      <c r="V67" s="94">
        <f t="shared" si="147"/>
        <v>-3.8889529455611999E-3</v>
      </c>
      <c r="W67" s="65">
        <v>5318.076</v>
      </c>
      <c r="X67" s="66">
        <v>3636.7204200000006</v>
      </c>
      <c r="Y67" s="67">
        <v>5704.7309999999998</v>
      </c>
      <c r="Z67" s="92">
        <f t="shared" si="148"/>
        <v>0.70119343710993887</v>
      </c>
      <c r="AA67" s="93">
        <f t="shared" si="116"/>
        <v>-9.0713043456369657E-3</v>
      </c>
      <c r="AB67" s="94">
        <f t="shared" si="149"/>
        <v>-3.5607616658249741E-3</v>
      </c>
      <c r="AC67" s="65">
        <v>3710.76154</v>
      </c>
      <c r="AD67" s="66">
        <v>3529.9731499999998</v>
      </c>
      <c r="AE67" s="66">
        <v>3860.9760000000006</v>
      </c>
      <c r="AF67" s="66">
        <f t="shared" si="117"/>
        <v>150.2144600000006</v>
      </c>
      <c r="AG67" s="67">
        <f t="shared" si="118"/>
        <v>331.00285000000076</v>
      </c>
      <c r="AH67" s="65">
        <v>2093.27</v>
      </c>
      <c r="AI67" s="66">
        <v>2084.6610000000001</v>
      </c>
      <c r="AJ67" s="66">
        <v>2180.75</v>
      </c>
      <c r="AK67" s="66">
        <f t="shared" si="102"/>
        <v>87.480000000000018</v>
      </c>
      <c r="AL67" s="67">
        <f t="shared" si="103"/>
        <v>96.088999999999942</v>
      </c>
      <c r="AM67" s="92">
        <f t="shared" si="126"/>
        <v>0.48018502020672421</v>
      </c>
      <c r="AN67" s="93">
        <f t="shared" si="119"/>
        <v>-2.9964814832854458E-2</v>
      </c>
      <c r="AO67" s="94">
        <f t="shared" si="120"/>
        <v>-0.21269352834402083</v>
      </c>
      <c r="AP67" s="92">
        <f t="shared" si="22"/>
        <v>0.27121729915332643</v>
      </c>
      <c r="AQ67" s="93">
        <f t="shared" si="121"/>
        <v>-1.6562266761140532E-2</v>
      </c>
      <c r="AR67" s="94">
        <f t="shared" si="46"/>
        <v>-0.13796906757593463</v>
      </c>
      <c r="AS67" s="93">
        <f t="shared" si="150"/>
        <v>0.26804552010909882</v>
      </c>
      <c r="AT67" s="93">
        <f t="shared" si="122"/>
        <v>-1.1524737131811846E-2</v>
      </c>
      <c r="AU67" s="93">
        <f t="shared" si="151"/>
        <v>-0.13593758089982677</v>
      </c>
      <c r="AV67" s="65">
        <v>3536</v>
      </c>
      <c r="AW67" s="66">
        <v>2058</v>
      </c>
      <c r="AX67" s="67">
        <v>3509</v>
      </c>
      <c r="AY67" s="65">
        <v>28</v>
      </c>
      <c r="AZ67" s="66">
        <v>29</v>
      </c>
      <c r="BA67" s="67">
        <v>29</v>
      </c>
      <c r="BB67" s="65">
        <v>45</v>
      </c>
      <c r="BC67" s="157">
        <v>41</v>
      </c>
      <c r="BD67" s="158">
        <v>44</v>
      </c>
      <c r="BE67" s="129">
        <f t="shared" si="127"/>
        <v>13.444444444444445</v>
      </c>
      <c r="BF67" s="129">
        <f t="shared" si="128"/>
        <v>-0.58730158730158699</v>
      </c>
      <c r="BG67" s="129">
        <f t="shared" si="129"/>
        <v>1.6168582375478913</v>
      </c>
      <c r="BH67" s="130">
        <f t="shared" si="130"/>
        <v>8.8611111111111107</v>
      </c>
      <c r="BI67" s="129">
        <f t="shared" si="131"/>
        <v>0.13024691358024576</v>
      </c>
      <c r="BJ67" s="131">
        <f t="shared" si="132"/>
        <v>0.49525745257452591</v>
      </c>
      <c r="BK67" s="157">
        <v>63</v>
      </c>
      <c r="BL67" s="157">
        <v>63</v>
      </c>
      <c r="BM67" s="157">
        <v>63</v>
      </c>
      <c r="BN67" s="162">
        <v>10713</v>
      </c>
      <c r="BO67" s="157">
        <v>6120</v>
      </c>
      <c r="BP67" s="158">
        <v>9259</v>
      </c>
      <c r="BQ67" s="157">
        <f t="shared" si="152"/>
        <v>878.68506318176912</v>
      </c>
      <c r="BR67" s="157">
        <f>BQ67-E67*1000/BN67</f>
        <v>179.77196694355382</v>
      </c>
      <c r="BS67" s="157">
        <f t="shared" si="153"/>
        <v>35.504045207912554</v>
      </c>
      <c r="BT67" s="162">
        <f t="shared" si="154"/>
        <v>2318.5366201196921</v>
      </c>
      <c r="BU67" s="157">
        <f t="shared" si="110"/>
        <v>201.043407450009</v>
      </c>
      <c r="BV67" s="158">
        <f t="shared" si="155"/>
        <v>-188.8821505314263</v>
      </c>
      <c r="BW67" s="159">
        <f t="shared" si="123"/>
        <v>2.6386434881732685</v>
      </c>
      <c r="BX67" s="159">
        <f t="shared" si="124"/>
        <v>-0.39105108196247818</v>
      </c>
      <c r="BY67" s="159">
        <f t="shared" si="125"/>
        <v>-0.33511744477133787</v>
      </c>
      <c r="BZ67" s="125">
        <f t="shared" si="139"/>
        <v>0.538345252630967</v>
      </c>
      <c r="CA67" s="126">
        <f t="shared" si="140"/>
        <v>-8.4539798825512991E-2</v>
      </c>
      <c r="CB67" s="132">
        <f t="shared" si="157"/>
        <v>1.6443844383861039E-3</v>
      </c>
      <c r="CC67" s="5"/>
      <c r="CD67" s="7"/>
      <c r="CE67" s="6"/>
      <c r="CF67" s="6"/>
    </row>
    <row r="68" spans="1:84" s="9" customFormat="1" ht="15" customHeight="1" thickBot="1" x14ac:dyDescent="0.25">
      <c r="A68" s="175" t="s">
        <v>239</v>
      </c>
      <c r="B68" s="69">
        <v>1199.6089999999999</v>
      </c>
      <c r="C68" s="69">
        <v>957.56500000000005</v>
      </c>
      <c r="D68" s="70">
        <v>1636.009</v>
      </c>
      <c r="E68" s="68">
        <v>1297.703</v>
      </c>
      <c r="F68" s="69">
        <v>968.33500000000004</v>
      </c>
      <c r="G68" s="70">
        <v>1556.615</v>
      </c>
      <c r="H68" s="95">
        <f t="shared" si="142"/>
        <v>1.0510042624541072</v>
      </c>
      <c r="I68" s="96">
        <f t="shared" ref="I68" si="158">H68-IF(E68=0,"0",(B68/E68))</f>
        <v>0.12659474810452187</v>
      </c>
      <c r="J68" s="97">
        <f t="shared" si="143"/>
        <v>6.2126446409040081E-2</v>
      </c>
      <c r="K68" s="68">
        <v>921.61900000000003</v>
      </c>
      <c r="L68" s="69">
        <v>701.54</v>
      </c>
      <c r="M68" s="69">
        <v>1093.5250000000001</v>
      </c>
      <c r="N68" s="98">
        <f t="shared" si="144"/>
        <v>0.70250190316809236</v>
      </c>
      <c r="O68" s="99">
        <f t="shared" ref="O68" si="159">N68-IF(E68=0,"0",(K68/E68))</f>
        <v>-7.6906447415603374E-3</v>
      </c>
      <c r="P68" s="100">
        <f t="shared" si="145"/>
        <v>-2.1978777588050891E-2</v>
      </c>
      <c r="Q68" s="68">
        <v>285.10199999999998</v>
      </c>
      <c r="R68" s="69">
        <v>198.38</v>
      </c>
      <c r="S68" s="70">
        <v>334.35500000000002</v>
      </c>
      <c r="T68" s="101">
        <f t="shared" si="146"/>
        <v>0.21479620843946642</v>
      </c>
      <c r="U68" s="102">
        <f t="shared" ref="U68" si="160">T68-Q68/E68</f>
        <v>-4.9012107697054552E-3</v>
      </c>
      <c r="V68" s="103">
        <f t="shared" si="147"/>
        <v>9.9290911711656937E-3</v>
      </c>
      <c r="W68" s="68">
        <v>48.219000000000001</v>
      </c>
      <c r="X68" s="69">
        <v>34.359000000000002</v>
      </c>
      <c r="Y68" s="70">
        <v>54.191000000000003</v>
      </c>
      <c r="Z68" s="101">
        <f t="shared" si="148"/>
        <v>3.4813361043032481E-2</v>
      </c>
      <c r="AA68" s="102">
        <f t="shared" ref="AA68" si="161">Z68-W68/E68</f>
        <v>-2.3438313191644147E-3</v>
      </c>
      <c r="AB68" s="103">
        <f t="shared" si="149"/>
        <v>-6.6919406444582163E-4</v>
      </c>
      <c r="AC68" s="68">
        <v>266.77600000000001</v>
      </c>
      <c r="AD68" s="69">
        <v>342.80284999999998</v>
      </c>
      <c r="AE68" s="69">
        <v>163.30071000000001</v>
      </c>
      <c r="AF68" s="69">
        <f t="shared" ref="AF68" si="162">AE68-AC68</f>
        <v>-103.47529</v>
      </c>
      <c r="AG68" s="70">
        <f t="shared" ref="AG68" si="163">AE68-AD68</f>
        <v>-179.50213999999997</v>
      </c>
      <c r="AH68" s="68">
        <v>0</v>
      </c>
      <c r="AI68" s="69">
        <v>0</v>
      </c>
      <c r="AJ68" s="69">
        <v>0</v>
      </c>
      <c r="AK68" s="69">
        <f t="shared" ref="AK68" si="164">AJ68-AH68</f>
        <v>0</v>
      </c>
      <c r="AL68" s="70">
        <f t="shared" ref="AL68" si="165">AJ68-AI68</f>
        <v>0</v>
      </c>
      <c r="AM68" s="101">
        <f t="shared" ref="AM68" si="166">IF(D68=0,"0",(AE68/D68))</f>
        <v>9.9816510789366084E-2</v>
      </c>
      <c r="AN68" s="102">
        <f t="shared" ref="AN68" si="167">AM68-IF(B68=0,"0",(AC68/B68))</f>
        <v>-0.12256928324852463</v>
      </c>
      <c r="AO68" s="103">
        <f t="shared" ref="AO68" si="168">AM68-IF(C68=0,"0",(AD68/C68))</f>
        <v>-0.25817782902046399</v>
      </c>
      <c r="AP68" s="101">
        <f t="shared" ref="AP68" si="169">IF(D68=0,"0",(AJ68/D68))</f>
        <v>0</v>
      </c>
      <c r="AQ68" s="102">
        <f t="shared" ref="AQ68" si="170">AP68-IF(B68=0,"0",(AH68/B68))</f>
        <v>0</v>
      </c>
      <c r="AR68" s="103">
        <f t="shared" ref="AR68" si="171">AP68-IF(C68=0,"0",(AI68/C68))</f>
        <v>0</v>
      </c>
      <c r="AS68" s="102">
        <f t="shared" si="150"/>
        <v>0</v>
      </c>
      <c r="AT68" s="102">
        <f t="shared" ref="AT68" si="172">AS68-AH68/E68</f>
        <v>0</v>
      </c>
      <c r="AU68" s="102">
        <f t="shared" si="151"/>
        <v>0</v>
      </c>
      <c r="AV68" s="68">
        <v>363</v>
      </c>
      <c r="AW68" s="69">
        <v>226</v>
      </c>
      <c r="AX68" s="70">
        <v>376</v>
      </c>
      <c r="AY68" s="68">
        <v>13</v>
      </c>
      <c r="AZ68" s="69">
        <v>12</v>
      </c>
      <c r="BA68" s="70">
        <v>12</v>
      </c>
      <c r="BB68" s="68">
        <v>17</v>
      </c>
      <c r="BC68" s="166">
        <v>17</v>
      </c>
      <c r="BD68" s="167">
        <v>17</v>
      </c>
      <c r="BE68" s="146">
        <f t="shared" si="127"/>
        <v>3.4814814814814814</v>
      </c>
      <c r="BF68" s="146">
        <f t="shared" si="128"/>
        <v>0.37891737891737876</v>
      </c>
      <c r="BG68" s="146">
        <f t="shared" si="129"/>
        <v>0.34259259259259256</v>
      </c>
      <c r="BH68" s="147">
        <f t="shared" si="130"/>
        <v>2.4575163398692812</v>
      </c>
      <c r="BI68" s="146">
        <f t="shared" si="131"/>
        <v>8.4967320261438051E-2</v>
      </c>
      <c r="BJ68" s="148">
        <f t="shared" si="132"/>
        <v>0.24183006535947715</v>
      </c>
      <c r="BK68" s="166">
        <v>60</v>
      </c>
      <c r="BL68" s="166">
        <v>50</v>
      </c>
      <c r="BM68" s="166">
        <v>53</v>
      </c>
      <c r="BN68" s="168">
        <v>11743</v>
      </c>
      <c r="BO68" s="166">
        <v>7856</v>
      </c>
      <c r="BP68" s="167">
        <v>13054</v>
      </c>
      <c r="BQ68" s="166">
        <f t="shared" si="152"/>
        <v>119.24429293703079</v>
      </c>
      <c r="BR68" s="166">
        <f>BQ68-E68*1000/BN68</f>
        <v>8.7356494898707808</v>
      </c>
      <c r="BS68" s="166">
        <f t="shared" si="153"/>
        <v>-4.0162722360852996</v>
      </c>
      <c r="BT68" s="168">
        <f t="shared" si="154"/>
        <v>4139.9335106382978</v>
      </c>
      <c r="BU68" s="166">
        <f t="shared" ref="BU68" si="173">BT68-E68*1000/AV68</f>
        <v>564.99411669890378</v>
      </c>
      <c r="BV68" s="167">
        <f t="shared" si="155"/>
        <v>-144.73463095462284</v>
      </c>
      <c r="BW68" s="169">
        <f t="shared" ref="BW68" si="174">BP68/AX68</f>
        <v>34.718085106382979</v>
      </c>
      <c r="BX68" s="169">
        <f t="shared" ref="BX68" si="175">BW68-BN68/AV68</f>
        <v>2.3682228474298128</v>
      </c>
      <c r="BY68" s="169">
        <f t="shared" ref="BY68" si="176">BW68-BO68/AW68</f>
        <v>-4.2976840519678206E-2</v>
      </c>
      <c r="BZ68" s="143">
        <f>(BP68/BM68)/273</f>
        <v>0.90220471352546816</v>
      </c>
      <c r="CA68" s="144">
        <f>BZ68-(BN68/BK68)/273</f>
        <v>0.18529384661460124</v>
      </c>
      <c r="CB68" s="149">
        <f t="shared" si="157"/>
        <v>3.4138415182926707E-2</v>
      </c>
      <c r="CC68" s="5"/>
      <c r="CD68" s="7"/>
      <c r="CE68" s="6"/>
      <c r="CF68" s="6"/>
    </row>
  </sheetData>
  <sheetProtection algorithmName="SHA-512" hashValue="oLeEhJlNuURbAyC0Un1iQ6AZK67VBkMUtu02HLkdg/SstJRg+UmffelPwv8CWMpud59oQzsJ5feLb/lYXq3iBQ==" saltValue="S+nHDtSH5z3fIMLD6NpaQg==" spinCount="100000" sheet="1" objects="1" scenarios="1"/>
  <mergeCells count="26"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</mergeCells>
  <printOptions verticalCentered="1"/>
  <pageMargins left="0.51181102362204722" right="0.51181102362204722" top="0.55118110236220474" bottom="0.55118110236220474" header="0.31496062992125984" footer="0.31496062992125984"/>
  <pageSetup paperSize="9" scale="52" fitToWidth="3" orientation="landscape" r:id="rId1"/>
  <colBreaks count="2" manualBreakCount="2">
    <brk id="38" max="67" man="1"/>
    <brk id="74" max="67" man="1"/>
  </colBreaks>
  <ignoredErrors>
    <ignoredError sqref="I6:J6 H4:J4 H5:J5 B5 B4:D4 B6:D6 C5:D5 T6:V6 T4:V4 T5:V5 Z6:AB6 Z4:AB4 Z5:AB5 AM6:AR6 AP4:AR4 AP5:AR5 BK4 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124"/>
  <sheetViews>
    <sheetView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3" sqref="F23"/>
    </sheetView>
  </sheetViews>
  <sheetFormatPr defaultColWidth="9.140625" defaultRowHeight="11.25" x14ac:dyDescent="0.2"/>
  <cols>
    <col min="1" max="1" width="12" style="11" hidden="1" customWidth="1"/>
    <col min="2" max="2" width="34.85546875" style="11" customWidth="1"/>
    <col min="3" max="29" width="8.5703125" style="11" customWidth="1"/>
    <col min="30" max="31" width="8.5703125" style="11" hidden="1" customWidth="1"/>
    <col min="32" max="34" width="8.5703125" style="11" customWidth="1"/>
    <col min="35" max="36" width="8.5703125" style="11" hidden="1" customWidth="1"/>
    <col min="37" max="81" width="8.5703125" style="11" customWidth="1"/>
    <col min="82" max="82" width="9.140625" style="25"/>
    <col min="83" max="16384" width="9.140625" style="11"/>
  </cols>
  <sheetData>
    <row r="1" spans="1:82" ht="45" customHeight="1" x14ac:dyDescent="0.2">
      <c r="A1" s="253" t="s">
        <v>88</v>
      </c>
      <c r="B1" s="255" t="s">
        <v>244</v>
      </c>
      <c r="C1" s="252" t="s">
        <v>0</v>
      </c>
      <c r="D1" s="252"/>
      <c r="E1" s="252"/>
      <c r="F1" s="251" t="s">
        <v>1</v>
      </c>
      <c r="G1" s="252"/>
      <c r="H1" s="257" t="s">
        <v>1</v>
      </c>
      <c r="I1" s="251" t="s">
        <v>2</v>
      </c>
      <c r="J1" s="252"/>
      <c r="K1" s="257"/>
      <c r="L1" s="251" t="s">
        <v>3</v>
      </c>
      <c r="M1" s="252"/>
      <c r="N1" s="252" t="s">
        <v>3</v>
      </c>
      <c r="O1" s="251" t="s">
        <v>4</v>
      </c>
      <c r="P1" s="252"/>
      <c r="Q1" s="257"/>
      <c r="R1" s="251" t="s">
        <v>89</v>
      </c>
      <c r="S1" s="252"/>
      <c r="T1" s="257"/>
      <c r="U1" s="251" t="s">
        <v>5</v>
      </c>
      <c r="V1" s="252"/>
      <c r="W1" s="257"/>
      <c r="X1" s="251" t="s">
        <v>6</v>
      </c>
      <c r="Y1" s="252"/>
      <c r="Z1" s="257"/>
      <c r="AA1" s="251" t="s">
        <v>7</v>
      </c>
      <c r="AB1" s="252"/>
      <c r="AC1" s="257"/>
      <c r="AD1" s="251" t="s">
        <v>8</v>
      </c>
      <c r="AE1" s="252"/>
      <c r="AF1" s="252"/>
      <c r="AG1" s="252"/>
      <c r="AH1" s="257"/>
      <c r="AI1" s="251" t="s">
        <v>9</v>
      </c>
      <c r="AJ1" s="252"/>
      <c r="AK1" s="252"/>
      <c r="AL1" s="252"/>
      <c r="AM1" s="257"/>
      <c r="AN1" s="251" t="s">
        <v>10</v>
      </c>
      <c r="AO1" s="252"/>
      <c r="AP1" s="257"/>
      <c r="AQ1" s="251" t="s">
        <v>11</v>
      </c>
      <c r="AR1" s="252"/>
      <c r="AS1" s="257"/>
      <c r="AT1" s="251" t="s">
        <v>12</v>
      </c>
      <c r="AU1" s="252"/>
      <c r="AV1" s="257"/>
      <c r="AW1" s="251" t="s">
        <v>13</v>
      </c>
      <c r="AX1" s="252"/>
      <c r="AY1" s="257"/>
      <c r="AZ1" s="251" t="s">
        <v>14</v>
      </c>
      <c r="BA1" s="252"/>
      <c r="BB1" s="257"/>
      <c r="BC1" s="251" t="s">
        <v>15</v>
      </c>
      <c r="BD1" s="252"/>
      <c r="BE1" s="257"/>
      <c r="BF1" s="251" t="s">
        <v>16</v>
      </c>
      <c r="BG1" s="252"/>
      <c r="BH1" s="257"/>
      <c r="BI1" s="251" t="s">
        <v>17</v>
      </c>
      <c r="BJ1" s="252"/>
      <c r="BK1" s="257"/>
      <c r="BL1" s="251" t="s">
        <v>18</v>
      </c>
      <c r="BM1" s="252"/>
      <c r="BN1" s="257"/>
      <c r="BO1" s="251" t="s">
        <v>19</v>
      </c>
      <c r="BP1" s="252"/>
      <c r="BQ1" s="257"/>
      <c r="BR1" s="251" t="s">
        <v>20</v>
      </c>
      <c r="BS1" s="252"/>
      <c r="BT1" s="257"/>
      <c r="BU1" s="251" t="s">
        <v>21</v>
      </c>
      <c r="BV1" s="252"/>
      <c r="BW1" s="257"/>
      <c r="BX1" s="251" t="s">
        <v>22</v>
      </c>
      <c r="BY1" s="252"/>
      <c r="BZ1" s="257"/>
      <c r="CA1" s="251" t="s">
        <v>23</v>
      </c>
      <c r="CB1" s="252"/>
      <c r="CC1" s="258"/>
    </row>
    <row r="2" spans="1:82" s="23" customFormat="1" ht="52.5" customHeight="1" thickBot="1" x14ac:dyDescent="0.25">
      <c r="A2" s="254"/>
      <c r="B2" s="256"/>
      <c r="C2" s="207" t="s">
        <v>243</v>
      </c>
      <c r="D2" s="208" t="s">
        <v>982</v>
      </c>
      <c r="E2" s="209" t="s">
        <v>983</v>
      </c>
      <c r="F2" s="210" t="s">
        <v>243</v>
      </c>
      <c r="G2" s="208" t="s">
        <v>982</v>
      </c>
      <c r="H2" s="211" t="s">
        <v>983</v>
      </c>
      <c r="I2" s="210" t="s">
        <v>24</v>
      </c>
      <c r="J2" s="208" t="s">
        <v>984</v>
      </c>
      <c r="K2" s="211" t="s">
        <v>985</v>
      </c>
      <c r="L2" s="210" t="s">
        <v>243</v>
      </c>
      <c r="M2" s="208" t="s">
        <v>982</v>
      </c>
      <c r="N2" s="209" t="s">
        <v>983</v>
      </c>
      <c r="O2" s="210" t="s">
        <v>24</v>
      </c>
      <c r="P2" s="208" t="s">
        <v>984</v>
      </c>
      <c r="Q2" s="211" t="s">
        <v>985</v>
      </c>
      <c r="R2" s="210" t="s">
        <v>243</v>
      </c>
      <c r="S2" s="208" t="s">
        <v>982</v>
      </c>
      <c r="T2" s="211" t="s">
        <v>983</v>
      </c>
      <c r="U2" s="210" t="s">
        <v>24</v>
      </c>
      <c r="V2" s="208" t="s">
        <v>984</v>
      </c>
      <c r="W2" s="211" t="s">
        <v>985</v>
      </c>
      <c r="X2" s="210" t="s">
        <v>243</v>
      </c>
      <c r="Y2" s="208" t="s">
        <v>982</v>
      </c>
      <c r="Z2" s="211" t="s">
        <v>983</v>
      </c>
      <c r="AA2" s="210" t="s">
        <v>24</v>
      </c>
      <c r="AB2" s="208" t="s">
        <v>984</v>
      </c>
      <c r="AC2" s="211" t="s">
        <v>985</v>
      </c>
      <c r="AD2" s="212" t="s">
        <v>243</v>
      </c>
      <c r="AE2" s="213" t="s">
        <v>982</v>
      </c>
      <c r="AF2" s="214" t="s">
        <v>24</v>
      </c>
      <c r="AG2" s="209" t="s">
        <v>984</v>
      </c>
      <c r="AH2" s="211" t="s">
        <v>985</v>
      </c>
      <c r="AI2" s="212" t="s">
        <v>243</v>
      </c>
      <c r="AJ2" s="213" t="s">
        <v>982</v>
      </c>
      <c r="AK2" s="214" t="s">
        <v>24</v>
      </c>
      <c r="AL2" s="209" t="s">
        <v>984</v>
      </c>
      <c r="AM2" s="211" t="s">
        <v>985</v>
      </c>
      <c r="AN2" s="210" t="s">
        <v>24</v>
      </c>
      <c r="AO2" s="208" t="s">
        <v>984</v>
      </c>
      <c r="AP2" s="211" t="s">
        <v>985</v>
      </c>
      <c r="AQ2" s="210" t="s">
        <v>24</v>
      </c>
      <c r="AR2" s="208" t="s">
        <v>984</v>
      </c>
      <c r="AS2" s="211" t="s">
        <v>985</v>
      </c>
      <c r="AT2" s="210" t="s">
        <v>24</v>
      </c>
      <c r="AU2" s="208" t="s">
        <v>984</v>
      </c>
      <c r="AV2" s="211" t="s">
        <v>985</v>
      </c>
      <c r="AW2" s="210" t="s">
        <v>243</v>
      </c>
      <c r="AX2" s="208" t="s">
        <v>982</v>
      </c>
      <c r="AY2" s="211" t="s">
        <v>983</v>
      </c>
      <c r="AZ2" s="210" t="s">
        <v>243</v>
      </c>
      <c r="BA2" s="208" t="s">
        <v>982</v>
      </c>
      <c r="BB2" s="211" t="s">
        <v>983</v>
      </c>
      <c r="BC2" s="210" t="s">
        <v>243</v>
      </c>
      <c r="BD2" s="208" t="s">
        <v>982</v>
      </c>
      <c r="BE2" s="209" t="s">
        <v>983</v>
      </c>
      <c r="BF2" s="210" t="s">
        <v>24</v>
      </c>
      <c r="BG2" s="208" t="s">
        <v>984</v>
      </c>
      <c r="BH2" s="211" t="s">
        <v>985</v>
      </c>
      <c r="BI2" s="210" t="s">
        <v>24</v>
      </c>
      <c r="BJ2" s="208" t="s">
        <v>984</v>
      </c>
      <c r="BK2" s="211" t="s">
        <v>985</v>
      </c>
      <c r="BL2" s="210" t="s">
        <v>243</v>
      </c>
      <c r="BM2" s="208" t="s">
        <v>982</v>
      </c>
      <c r="BN2" s="211" t="s">
        <v>983</v>
      </c>
      <c r="BO2" s="210" t="s">
        <v>243</v>
      </c>
      <c r="BP2" s="208" t="s">
        <v>982</v>
      </c>
      <c r="BQ2" s="211" t="s">
        <v>983</v>
      </c>
      <c r="BR2" s="210" t="s">
        <v>24</v>
      </c>
      <c r="BS2" s="208" t="s">
        <v>984</v>
      </c>
      <c r="BT2" s="211" t="s">
        <v>985</v>
      </c>
      <c r="BU2" s="210" t="s">
        <v>24</v>
      </c>
      <c r="BV2" s="208" t="s">
        <v>984</v>
      </c>
      <c r="BW2" s="211" t="s">
        <v>985</v>
      </c>
      <c r="BX2" s="210" t="s">
        <v>24</v>
      </c>
      <c r="BY2" s="208" t="s">
        <v>984</v>
      </c>
      <c r="BZ2" s="211" t="s">
        <v>985</v>
      </c>
      <c r="CA2" s="210" t="s">
        <v>24</v>
      </c>
      <c r="CB2" s="208" t="s">
        <v>984</v>
      </c>
      <c r="CC2" s="215" t="s">
        <v>985</v>
      </c>
      <c r="CD2" s="24"/>
    </row>
    <row r="3" spans="1:82" s="171" customFormat="1" ht="13.5" customHeight="1" thickBot="1" x14ac:dyDescent="0.25">
      <c r="A3" s="37"/>
      <c r="B3" s="38" t="s">
        <v>90</v>
      </c>
      <c r="C3" s="222">
        <f t="shared" ref="C3:N3" si="0">SUBTOTAL(9,C4:C124)</f>
        <v>511642.36500000011</v>
      </c>
      <c r="D3" s="223">
        <f t="shared" si="0"/>
        <v>437187.64016000001</v>
      </c>
      <c r="E3" s="223">
        <f t="shared" si="0"/>
        <v>653453.53587999998</v>
      </c>
      <c r="F3" s="224">
        <f t="shared" si="0"/>
        <v>502209.27899999998</v>
      </c>
      <c r="G3" s="223">
        <f t="shared" si="0"/>
        <v>431012.46464999992</v>
      </c>
      <c r="H3" s="225">
        <f t="shared" si="0"/>
        <v>642200.93796000013</v>
      </c>
      <c r="I3" s="226">
        <f t="shared" ref="I3" si="1">IF(H3=0,"0",(E3/H3))</f>
        <v>1.0175219269466416</v>
      </c>
      <c r="J3" s="227">
        <f t="shared" ref="J3" si="2">I3-IF(F3=0,"0",(C3/F3))</f>
        <v>-1.2612504944111702E-3</v>
      </c>
      <c r="K3" s="228">
        <f t="shared" ref="K3" si="3">I3-IF(G3=0,"0",(D3/G3))</f>
        <v>3.1947879043527916E-3</v>
      </c>
      <c r="L3" s="224">
        <f t="shared" si="0"/>
        <v>236687.63599999997</v>
      </c>
      <c r="M3" s="223">
        <f t="shared" si="0"/>
        <v>230698.04693000001</v>
      </c>
      <c r="N3" s="225">
        <f t="shared" si="0"/>
        <v>338116.57472999988</v>
      </c>
      <c r="O3" s="104">
        <f>IF(H3=0,"0",(N3/H3))</f>
        <v>0.52649654453021011</v>
      </c>
      <c r="P3" s="105">
        <f>O3-IF(F3=0,"0",(L3/F3))</f>
        <v>5.5203707266643753E-2</v>
      </c>
      <c r="Q3" s="106">
        <f>O3-IF(G3=0,"0",(M3/G3))</f>
        <v>-8.7502658313798332E-3</v>
      </c>
      <c r="R3" s="224">
        <f t="shared" ref="R3:T3" si="4">SUBTOTAL(9,R4:R124)</f>
        <v>78903.944999999963</v>
      </c>
      <c r="S3" s="223">
        <f t="shared" si="4"/>
        <v>59925.128400000009</v>
      </c>
      <c r="T3" s="225">
        <f t="shared" si="4"/>
        <v>88151.854779999921</v>
      </c>
      <c r="U3" s="229">
        <f t="shared" ref="U3" si="5">IF(H3=0,"0",(T3/H3))</f>
        <v>0.13726522271988725</v>
      </c>
      <c r="V3" s="230">
        <f t="shared" ref="V3" si="6">U3-R3/F3</f>
        <v>-1.9848451398427808E-2</v>
      </c>
      <c r="W3" s="231">
        <f t="shared" ref="W3" si="7">U3-S3/G3</f>
        <v>-1.7681772739196744E-3</v>
      </c>
      <c r="X3" s="232">
        <f t="shared" ref="X3:Z3" si="8">SUBTOTAL(9,X4:X124)</f>
        <v>186617.66700000004</v>
      </c>
      <c r="Y3" s="233">
        <f t="shared" si="8"/>
        <v>140389.2899</v>
      </c>
      <c r="Z3" s="234">
        <f t="shared" si="8"/>
        <v>216058.60582999996</v>
      </c>
      <c r="AA3" s="107">
        <f t="shared" ref="AA3" si="9">IF(H3=0,"0",(Z3/H3))</f>
        <v>0.33643458465869963</v>
      </c>
      <c r="AB3" s="218">
        <f>AA3-X3/F3</f>
        <v>-3.5158842232164422E-2</v>
      </c>
      <c r="AC3" s="108">
        <f>AA3-Y3/G3</f>
        <v>1.0714793668427536E-2</v>
      </c>
      <c r="AD3" s="225">
        <f t="shared" ref="AD3:AM3" si="10">SUBTOTAL(9,AD4:AD124)</f>
        <v>159169.93843000001</v>
      </c>
      <c r="AE3" s="235">
        <f t="shared" si="10"/>
        <v>166784.64196000007</v>
      </c>
      <c r="AF3" s="224">
        <f t="shared" si="10"/>
        <v>166942.38572999989</v>
      </c>
      <c r="AG3" s="223">
        <f t="shared" si="10"/>
        <v>7772.4473000000016</v>
      </c>
      <c r="AH3" s="225">
        <f t="shared" si="10"/>
        <v>157.74376999999799</v>
      </c>
      <c r="AI3" s="236">
        <f t="shared" si="10"/>
        <v>31552.188000000002</v>
      </c>
      <c r="AJ3" s="224">
        <f t="shared" si="10"/>
        <v>30767.842180000003</v>
      </c>
      <c r="AK3" s="224">
        <f t="shared" si="10"/>
        <v>30073.822760000006</v>
      </c>
      <c r="AL3" s="223">
        <f t="shared" si="10"/>
        <v>-1478.3652399999992</v>
      </c>
      <c r="AM3" s="225">
        <f t="shared" si="10"/>
        <v>-694.01941999999951</v>
      </c>
      <c r="AN3" s="109">
        <f t="shared" ref="AN3" si="11">IF(E3=0,"0",(AF3/E3))</f>
        <v>0.25547705623044809</v>
      </c>
      <c r="AO3" s="110">
        <f t="shared" ref="AO3" si="12">AN3-IF(C3=0,"0",(AD3/C3))</f>
        <v>-5.561903220624731E-2</v>
      </c>
      <c r="AP3" s="111">
        <f t="shared" ref="AP3" si="13">AN3-IF(D3=0,"0",(AE3/D3))</f>
        <v>-0.12601735632650563</v>
      </c>
      <c r="AQ3" s="109">
        <f t="shared" ref="AQ3" si="14">IF(E3=0,"0",(AK3/E3))</f>
        <v>4.6022893914714015E-2</v>
      </c>
      <c r="AR3" s="110">
        <f t="shared" ref="AR3" si="15">AQ3-IF(C3=0,"0",(AI3/C3))</f>
        <v>-1.5645549041529448E-2</v>
      </c>
      <c r="AS3" s="111">
        <f t="shared" ref="AS3" si="16">AQ3-IF(D3=0,"0",(AJ3/D3))</f>
        <v>-2.4353849052538505E-2</v>
      </c>
      <c r="AT3" s="109">
        <f t="shared" ref="AT3" si="17">IF(H3=0,"0",(AK3/H3))</f>
        <v>4.6829303699760669E-2</v>
      </c>
      <c r="AU3" s="110">
        <f t="shared" ref="AU3" si="18">AT3-AI3/F3</f>
        <v>-1.5997468563043349E-2</v>
      </c>
      <c r="AV3" s="111">
        <f t="shared" ref="AV3" si="19">AT3-AJ3/G3</f>
        <v>-2.4555736649327087E-2</v>
      </c>
      <c r="AW3" s="224">
        <f t="shared" ref="AW3:BB3" si="20">SUBTOTAL(9,AW4:AW124)</f>
        <v>352083</v>
      </c>
      <c r="AX3" s="223">
        <f t="shared" si="20"/>
        <v>216219</v>
      </c>
      <c r="AY3" s="225">
        <f t="shared" si="20"/>
        <v>326802</v>
      </c>
      <c r="AZ3" s="224">
        <f t="shared" si="20"/>
        <v>3523.3399999999997</v>
      </c>
      <c r="BA3" s="223">
        <f t="shared" si="20"/>
        <v>3562.2066666666669</v>
      </c>
      <c r="BB3" s="225">
        <f t="shared" si="20"/>
        <v>3554.6844444444446</v>
      </c>
      <c r="BC3" s="224">
        <f t="shared" ref="BC3:BE3" si="21">SUBTOTAL(9,BC4:BC127)</f>
        <v>6247.7022222222231</v>
      </c>
      <c r="BD3" s="223">
        <f t="shared" si="21"/>
        <v>6199.085</v>
      </c>
      <c r="BE3" s="225">
        <f t="shared" si="21"/>
        <v>6210.7733333333326</v>
      </c>
      <c r="BF3" s="113">
        <f>AY3/BB3/9</f>
        <v>10.215065190971789</v>
      </c>
      <c r="BG3" s="221">
        <f>BF3-AW3/AZ3/9</f>
        <v>-0.88813045104213373</v>
      </c>
      <c r="BH3" s="237">
        <f>BF3-AX3/BA3/6</f>
        <v>9.8723447745213022E-2</v>
      </c>
      <c r="BI3" s="113">
        <f>AY3/BE3/9</f>
        <v>5.8465075739360426</v>
      </c>
      <c r="BJ3" s="221">
        <f>BI3-AW3/BC3/9</f>
        <v>-0.41504778543874554</v>
      </c>
      <c r="BK3" s="237">
        <f>BI3-AX3/BD3/6</f>
        <v>3.3310948950258101E-2</v>
      </c>
      <c r="BL3" s="224">
        <f t="shared" ref="BL3:BQ3" si="22">SUBTOTAL(9,BL4:BL124)</f>
        <v>12790</v>
      </c>
      <c r="BM3" s="223">
        <f t="shared" si="22"/>
        <v>12755</v>
      </c>
      <c r="BN3" s="225">
        <f t="shared" si="22"/>
        <v>12635</v>
      </c>
      <c r="BO3" s="224">
        <f t="shared" si="22"/>
        <v>1870551</v>
      </c>
      <c r="BP3" s="223">
        <f t="shared" si="22"/>
        <v>1239808</v>
      </c>
      <c r="BQ3" s="225">
        <f t="shared" si="22"/>
        <v>1852920</v>
      </c>
      <c r="BR3" s="114">
        <f>H3*1000/BQ3</f>
        <v>346.58859419726713</v>
      </c>
      <c r="BS3" s="221">
        <f t="shared" ref="BS3" si="23">BR3-F3*1000/BO3</f>
        <v>78.106591300794378</v>
      </c>
      <c r="BT3" s="237">
        <f>BR3-G3*1000/BP3</f>
        <v>-1.0559319309720081</v>
      </c>
      <c r="BU3" s="232">
        <f>H3*1000/AY3</f>
        <v>1965.107122845026</v>
      </c>
      <c r="BV3" s="233">
        <f t="shared" ref="BV3" si="24">BU3-F3*1000/AW3</f>
        <v>538.71255395075946</v>
      </c>
      <c r="BW3" s="234">
        <f>BU3-G3*1000/AX3</f>
        <v>-28.299861046305978</v>
      </c>
      <c r="BX3" s="113">
        <f>BQ3/AY3</f>
        <v>5.6698551416454004</v>
      </c>
      <c r="BY3" s="112">
        <f>BX3-BO3/AW3</f>
        <v>0.35704253779914819</v>
      </c>
      <c r="BZ3" s="220">
        <f>BX3-BP3/AX3</f>
        <v>-6.4183032613105873E-2</v>
      </c>
      <c r="CA3" s="115">
        <f>(BQ3/BN3)/273</f>
        <v>0.53717868992898676</v>
      </c>
      <c r="CB3" s="219">
        <f>CA3-(BO3/BL3)/273</f>
        <v>1.4605378699433791E-3</v>
      </c>
      <c r="CC3" s="238">
        <f>CA3-(BP3/BM3)/181</f>
        <v>1.5258598534861889E-4</v>
      </c>
      <c r="CD3" s="170"/>
    </row>
    <row r="4" spans="1:82" s="14" customFormat="1" ht="15" customHeight="1" x14ac:dyDescent="0.2">
      <c r="A4" s="13" t="s">
        <v>91</v>
      </c>
      <c r="B4" s="19" t="s">
        <v>92</v>
      </c>
      <c r="C4" s="116">
        <v>4229.2560000000003</v>
      </c>
      <c r="D4" s="117">
        <v>5409.5370000000003</v>
      </c>
      <c r="E4" s="118">
        <v>8098.6289999999999</v>
      </c>
      <c r="F4" s="116">
        <v>4079.9989999999998</v>
      </c>
      <c r="G4" s="117">
        <v>4971.5820000000003</v>
      </c>
      <c r="H4" s="118">
        <v>7100.107</v>
      </c>
      <c r="I4" s="119">
        <f>IF(H4=0,"0",(E4/H4))</f>
        <v>1.1406347819828631</v>
      </c>
      <c r="J4" s="120">
        <f>I4-IF(F4=0,"0",(C4/F4))</f>
        <v>0.104052174977322</v>
      </c>
      <c r="K4" s="121">
        <f>I4-IF(G4=0,"0",(D4/G4))</f>
        <v>5.2543104122576345E-2</v>
      </c>
      <c r="L4" s="116">
        <v>3077.9720000000002</v>
      </c>
      <c r="M4" s="117">
        <v>3764.404</v>
      </c>
      <c r="N4" s="117">
        <v>5218.6409999999996</v>
      </c>
      <c r="O4" s="122">
        <f>IF(H4=0,"0",(N4/H4))</f>
        <v>0.73500878226201372</v>
      </c>
      <c r="P4" s="123">
        <f>O4-IF(F4=0,"0",(L4/F4))</f>
        <v>-1.9396304601978276E-2</v>
      </c>
      <c r="Q4" s="124">
        <f>O4-IF(G4=0,"0",(M4/G4))</f>
        <v>-2.217555061231069E-2</v>
      </c>
      <c r="R4" s="116">
        <v>375.94</v>
      </c>
      <c r="S4" s="117">
        <v>821.88400000000036</v>
      </c>
      <c r="T4" s="118">
        <v>1241.8910000000001</v>
      </c>
      <c r="U4" s="125">
        <f>IF(H4=0,"0",(T4/H4))</f>
        <v>0.17491158936055473</v>
      </c>
      <c r="V4" s="126">
        <f>U4-R4/F4</f>
        <v>8.2769409913942119E-2</v>
      </c>
      <c r="W4" s="127">
        <f>U4-S4/G4</f>
        <v>9.5951971135797565E-3</v>
      </c>
      <c r="X4" s="116">
        <v>626.08699999999999</v>
      </c>
      <c r="Y4" s="117">
        <v>385.29399999999998</v>
      </c>
      <c r="Z4" s="118">
        <v>639.57500000000005</v>
      </c>
      <c r="AA4" s="125">
        <f t="shared" ref="AA4" si="25">IF(H4=0,"0",(Z4/H4))</f>
        <v>9.0079628377431498E-2</v>
      </c>
      <c r="AB4" s="126">
        <f>AA4-X4/F4</f>
        <v>-6.3373105311964023E-2</v>
      </c>
      <c r="AC4" s="127">
        <f>AA4-Y4/G4</f>
        <v>1.258035349873092E-2</v>
      </c>
      <c r="AD4" s="116">
        <v>2677.8829999999998</v>
      </c>
      <c r="AE4" s="117">
        <v>2138.6930000000002</v>
      </c>
      <c r="AF4" s="117">
        <v>2137.3069999999998</v>
      </c>
      <c r="AG4" s="117">
        <f>AF4-AD4</f>
        <v>-540.57600000000002</v>
      </c>
      <c r="AH4" s="118">
        <f>AF4-AE4</f>
        <v>-1.386000000000422</v>
      </c>
      <c r="AI4" s="116">
        <v>0</v>
      </c>
      <c r="AJ4" s="117">
        <v>0</v>
      </c>
      <c r="AK4" s="117">
        <v>0</v>
      </c>
      <c r="AL4" s="117">
        <f t="shared" ref="AL4:AL5" si="26">AK4-AI4</f>
        <v>0</v>
      </c>
      <c r="AM4" s="118">
        <f t="shared" ref="AM4:AM5" si="27">AK4-AJ4</f>
        <v>0</v>
      </c>
      <c r="AN4" s="125">
        <f t="shared" ref="AN4" si="28">IF(E4=0,"0",(AF4/E4))</f>
        <v>0.26390973089395747</v>
      </c>
      <c r="AO4" s="126">
        <f>AN4-IF(C4=0,"0",(AD4/C4))</f>
        <v>-0.36927090418701175</v>
      </c>
      <c r="AP4" s="127">
        <f>AN4-IF(D4=0,"0",(AE4/D4))</f>
        <v>-0.13144628571153022</v>
      </c>
      <c r="AQ4" s="125">
        <f>IF(E4=0,"0",(AK4/E4))</f>
        <v>0</v>
      </c>
      <c r="AR4" s="126">
        <f>AQ4-IF(C4=0,"0",(AI4/C4))</f>
        <v>0</v>
      </c>
      <c r="AS4" s="127">
        <f t="shared" ref="AS4:AS5" si="29">AQ4-IF(D4=0,"0",(AJ4/D4))</f>
        <v>0</v>
      </c>
      <c r="AT4" s="126">
        <f t="shared" ref="AT4" si="30">IF(H4=0,"0",(AK4/H4))</f>
        <v>0</v>
      </c>
      <c r="AU4" s="126">
        <f>AT4-AI4/F4</f>
        <v>0</v>
      </c>
      <c r="AV4" s="126">
        <f>AT4-AJ4/G4</f>
        <v>0</v>
      </c>
      <c r="AW4" s="116">
        <v>4396</v>
      </c>
      <c r="AX4" s="117">
        <v>3197</v>
      </c>
      <c r="AY4" s="128">
        <v>5172</v>
      </c>
      <c r="AZ4" s="116">
        <v>49</v>
      </c>
      <c r="BA4" s="117">
        <v>59</v>
      </c>
      <c r="BB4" s="118">
        <v>52</v>
      </c>
      <c r="BC4" s="116">
        <v>95</v>
      </c>
      <c r="BD4" s="117">
        <v>114</v>
      </c>
      <c r="BE4" s="117">
        <v>119</v>
      </c>
      <c r="BF4" s="130">
        <f>AY4/BB4/9</f>
        <v>11.051282051282051</v>
      </c>
      <c r="BG4" s="129">
        <f>BF4-AW4/AZ4/9</f>
        <v>1.0830280830280827</v>
      </c>
      <c r="BH4" s="129">
        <f>BF4-AX4/BA4/6</f>
        <v>2.0202086049543677</v>
      </c>
      <c r="BI4" s="130">
        <f>AY4/BE4/9</f>
        <v>4.829131652661065</v>
      </c>
      <c r="BJ4" s="129">
        <f>BI4-AW4/BC4/9</f>
        <v>-0.31238881517519257</v>
      </c>
      <c r="BK4" s="131">
        <f>BI4-AX4/BD4/6</f>
        <v>0.15515504447393003</v>
      </c>
      <c r="BL4" s="117">
        <v>167</v>
      </c>
      <c r="BM4" s="117">
        <v>210</v>
      </c>
      <c r="BN4" s="117">
        <v>193</v>
      </c>
      <c r="BO4" s="116">
        <v>20010</v>
      </c>
      <c r="BP4" s="117">
        <v>16918</v>
      </c>
      <c r="BQ4" s="118">
        <v>25256</v>
      </c>
      <c r="BR4" s="117">
        <f>H4*1000/BQ4</f>
        <v>281.12555432372505</v>
      </c>
      <c r="BS4" s="117">
        <f t="shared" ref="BS4:BS5" si="31">BR4-F4*1000/BO4</f>
        <v>77.2275533242248</v>
      </c>
      <c r="BT4" s="117">
        <f>BR4-G4*1000/BP4</f>
        <v>-12.737904713986268</v>
      </c>
      <c r="BU4" s="116">
        <f>H4*1000/AY4</f>
        <v>1372.797177107502</v>
      </c>
      <c r="BV4" s="117">
        <f t="shared" ref="BV4:BV5" si="32">BU4-F4*1000/AW4</f>
        <v>444.6809350692854</v>
      </c>
      <c r="BW4" s="118">
        <f>BU4-G4*1000/AX4</f>
        <v>-182.28008282368341</v>
      </c>
      <c r="BX4" s="129">
        <f>BQ4/AY4</f>
        <v>4.8832173240525911</v>
      </c>
      <c r="BY4" s="129">
        <f>BX4-BO4/AW4</f>
        <v>0.33135199193248166</v>
      </c>
      <c r="BZ4" s="129">
        <f>BX4-BP4/AX4</f>
        <v>-0.40861877228772769</v>
      </c>
      <c r="CA4" s="125">
        <f>(BQ4/BN4)/273</f>
        <v>0.47934103892653118</v>
      </c>
      <c r="CB4" s="126">
        <f>CA4-(BO4/BL4)/273</f>
        <v>4.0438623976212063E-2</v>
      </c>
      <c r="CC4" s="132">
        <f>CA4-(BP4/BM4)/181</f>
        <v>3.4247642451919247E-2</v>
      </c>
      <c r="CD4" s="27"/>
    </row>
    <row r="5" spans="1:82" s="14" customFormat="1" ht="15" customHeight="1" x14ac:dyDescent="0.2">
      <c r="A5" s="13" t="s">
        <v>91</v>
      </c>
      <c r="B5" s="19" t="s">
        <v>93</v>
      </c>
      <c r="C5" s="116">
        <v>5181.5889999999999</v>
      </c>
      <c r="D5" s="117">
        <v>5368.9610000000002</v>
      </c>
      <c r="E5" s="118">
        <v>8414.9459999999999</v>
      </c>
      <c r="F5" s="116">
        <v>5261.1329999999998</v>
      </c>
      <c r="G5" s="117">
        <v>5085.2280000000001</v>
      </c>
      <c r="H5" s="118">
        <v>8348.3289999999997</v>
      </c>
      <c r="I5" s="119">
        <f t="shared" ref="I5:I68" si="33">IF(H5=0,"0",(E5/H5))</f>
        <v>1.0079796807241306</v>
      </c>
      <c r="J5" s="120">
        <f>I5-IF(F5=0,"0",(C5/F5))</f>
        <v>2.3098857525021166E-2</v>
      </c>
      <c r="K5" s="121">
        <f>I5-IF(G5=0,"0",(D5/G5))</f>
        <v>-4.7815850960977846E-2</v>
      </c>
      <c r="L5" s="116">
        <v>3865.6390000000001</v>
      </c>
      <c r="M5" s="117">
        <v>3689.3319999999999</v>
      </c>
      <c r="N5" s="117">
        <v>6172.28</v>
      </c>
      <c r="O5" s="122">
        <f t="shared" ref="O5:O63" si="34">IF(H5=0,"0",(N5/H5))</f>
        <v>0.73934316675828182</v>
      </c>
      <c r="P5" s="123">
        <f>O5-IF(F5=0,"0",(L5/F5))</f>
        <v>4.5890748164889583E-3</v>
      </c>
      <c r="Q5" s="124">
        <f>O5-IF(G5=0,"0",(M5/G5))</f>
        <v>1.3843346494568975E-2</v>
      </c>
      <c r="R5" s="116">
        <v>635.59799999999996</v>
      </c>
      <c r="S5" s="117">
        <v>506.36100000000022</v>
      </c>
      <c r="T5" s="118">
        <v>912.73500000000001</v>
      </c>
      <c r="U5" s="125">
        <f t="shared" ref="U5:U68" si="35">IF(H5=0,"0",(T5/H5))</f>
        <v>0.10933146022395621</v>
      </c>
      <c r="V5" s="126">
        <f t="shared" ref="V5" si="36">U5-R5/F5</f>
        <v>-1.1478639045535741E-2</v>
      </c>
      <c r="W5" s="127">
        <f>U5-S5/G5</f>
        <v>9.7565739061745427E-3</v>
      </c>
      <c r="X5" s="116">
        <v>759.89599999999996</v>
      </c>
      <c r="Y5" s="117">
        <v>889.53499999999997</v>
      </c>
      <c r="Z5" s="118">
        <v>1263.3140000000001</v>
      </c>
      <c r="AA5" s="125">
        <f t="shared" ref="AA5:AA68" si="37">IF(H5=0,"0",(Z5/H5))</f>
        <v>0.151325373017762</v>
      </c>
      <c r="AB5" s="126">
        <f t="shared" ref="AB5" si="38">AA5-X5/F5</f>
        <v>6.889564229046713E-3</v>
      </c>
      <c r="AC5" s="127">
        <f>AA5-Y5/G5</f>
        <v>-2.3599920400743518E-2</v>
      </c>
      <c r="AD5" s="116">
        <v>1844.106</v>
      </c>
      <c r="AE5" s="117">
        <v>1405.433</v>
      </c>
      <c r="AF5" s="117">
        <v>1296.192</v>
      </c>
      <c r="AG5" s="117">
        <f>AF5-AD5</f>
        <v>-547.91399999999999</v>
      </c>
      <c r="AH5" s="118">
        <f>AF5-AE5</f>
        <v>-109.24099999999999</v>
      </c>
      <c r="AI5" s="116">
        <v>0</v>
      </c>
      <c r="AJ5" s="117">
        <v>0</v>
      </c>
      <c r="AK5" s="117">
        <v>0</v>
      </c>
      <c r="AL5" s="117">
        <f t="shared" si="26"/>
        <v>0</v>
      </c>
      <c r="AM5" s="118">
        <f t="shared" si="27"/>
        <v>0</v>
      </c>
      <c r="AN5" s="125">
        <f t="shared" ref="AN5:AN63" si="39">IF(E5=0,"0",(AF5/E5))</f>
        <v>0.15403450004313754</v>
      </c>
      <c r="AO5" s="126">
        <f t="shared" ref="AO5" si="40">AN5-IF(C5=0,"0",(AD5/C5))</f>
        <v>-0.20186134580646573</v>
      </c>
      <c r="AP5" s="127">
        <f t="shared" ref="AP5" si="41">AN5-IF(D5=0,"0",(AE5/D5))</f>
        <v>-0.10773551467665646</v>
      </c>
      <c r="AQ5" s="125">
        <f t="shared" ref="AQ5:AQ63" si="42">IF(E5=0,"0",(AK5/E5))</f>
        <v>0</v>
      </c>
      <c r="AR5" s="126">
        <f t="shared" ref="AR5" si="43">AQ5-IF(C5=0,"0",(AI5/C5))</f>
        <v>0</v>
      </c>
      <c r="AS5" s="127">
        <f t="shared" si="29"/>
        <v>0</v>
      </c>
      <c r="AT5" s="126">
        <f t="shared" ref="AT5:AT68" si="44">IF(H5=0,"0",(AK5/H5))</f>
        <v>0</v>
      </c>
      <c r="AU5" s="126">
        <f t="shared" ref="AU5" si="45">AT5-AI5/F5</f>
        <v>0</v>
      </c>
      <c r="AV5" s="126">
        <f>AT5-AJ5/G5</f>
        <v>0</v>
      </c>
      <c r="AW5" s="116">
        <v>4676</v>
      </c>
      <c r="AX5" s="117">
        <v>2905</v>
      </c>
      <c r="AY5" s="118">
        <v>4429</v>
      </c>
      <c r="AZ5" s="116">
        <v>43</v>
      </c>
      <c r="BA5" s="117">
        <v>45</v>
      </c>
      <c r="BB5" s="118">
        <v>44</v>
      </c>
      <c r="BC5" s="116">
        <v>92</v>
      </c>
      <c r="BD5" s="117">
        <v>101</v>
      </c>
      <c r="BE5" s="118">
        <v>100</v>
      </c>
      <c r="BF5" s="129">
        <f>AY5/BB5/9</f>
        <v>11.184343434343434</v>
      </c>
      <c r="BG5" s="129">
        <f>BF5-AW5/AZ5/9</f>
        <v>-0.89834390415785847</v>
      </c>
      <c r="BH5" s="129">
        <f t="shared" ref="BH5:BH68" si="46">BF5-AX5/BA5/6</f>
        <v>0.42508417508417473</v>
      </c>
      <c r="BI5" s="130">
        <f>AY5/BE5/9</f>
        <v>4.9211111111111112</v>
      </c>
      <c r="BJ5" s="129">
        <f>BI5-AW5/BC5/9</f>
        <v>-0.72623188405797112</v>
      </c>
      <c r="BK5" s="131">
        <f t="shared" ref="BK5:BK68" si="47">BI5-AX5/BD5/6</f>
        <v>0.12738173817381782</v>
      </c>
      <c r="BL5" s="117">
        <v>144</v>
      </c>
      <c r="BM5" s="117">
        <v>147</v>
      </c>
      <c r="BN5" s="117">
        <v>145</v>
      </c>
      <c r="BO5" s="116">
        <v>20313</v>
      </c>
      <c r="BP5" s="117">
        <v>14320</v>
      </c>
      <c r="BQ5" s="118">
        <v>20859</v>
      </c>
      <c r="BR5" s="117">
        <f t="shared" ref="BR5:BR68" si="48">H5*1000/BQ5</f>
        <v>400.22671268996595</v>
      </c>
      <c r="BS5" s="117">
        <f t="shared" si="31"/>
        <v>141.22346353917584</v>
      </c>
      <c r="BT5" s="117">
        <f>BR5-G5*1000/BP5</f>
        <v>45.113025539127989</v>
      </c>
      <c r="BU5" s="116">
        <f t="shared" ref="BU5:BU68" si="49">H5*1000/AY5</f>
        <v>1884.9241363738993</v>
      </c>
      <c r="BV5" s="117">
        <f t="shared" si="32"/>
        <v>759.78876426098236</v>
      </c>
      <c r="BW5" s="118">
        <f>BU5-G5*1000/AX5</f>
        <v>134.41535840488041</v>
      </c>
      <c r="BX5" s="129">
        <f t="shared" ref="BX5:BX68" si="50">BQ5/AY5</f>
        <v>4.7096410024836306</v>
      </c>
      <c r="BY5" s="129">
        <f t="shared" ref="BY5" si="51">BX5-BO5/AW5</f>
        <v>0.36554348323641062</v>
      </c>
      <c r="BZ5" s="129">
        <f t="shared" ref="BZ5" si="52">BX5-BP5/AX5</f>
        <v>-0.2197910112857322</v>
      </c>
      <c r="CA5" s="125">
        <f>(BQ5/BN5)/273</f>
        <v>0.52694202349374764</v>
      </c>
      <c r="CB5" s="126">
        <f>CA5-(BO5/BL5)/273</f>
        <v>1.0229569281293371E-2</v>
      </c>
      <c r="CC5" s="132">
        <f>CA5-(BP5/BM5)/181</f>
        <v>-1.1262208475283142E-2</v>
      </c>
      <c r="CD5" s="26"/>
    </row>
    <row r="6" spans="1:82" s="14" customFormat="1" ht="15" customHeight="1" x14ac:dyDescent="0.2">
      <c r="A6" s="13" t="s">
        <v>91</v>
      </c>
      <c r="B6" s="19" t="s">
        <v>94</v>
      </c>
      <c r="C6" s="116">
        <v>11617.867</v>
      </c>
      <c r="D6" s="117">
        <v>10533.598</v>
      </c>
      <c r="E6" s="118">
        <v>15575.932000000001</v>
      </c>
      <c r="F6" s="116">
        <v>12382.651</v>
      </c>
      <c r="G6" s="117">
        <v>10877.146000000001</v>
      </c>
      <c r="H6" s="118">
        <v>15607.81</v>
      </c>
      <c r="I6" s="119">
        <f t="shared" si="33"/>
        <v>0.9979575609902992</v>
      </c>
      <c r="J6" s="120">
        <f t="shared" ref="J6:J69" si="53">I6-IF(F6=0,"0",(C6/F6))</f>
        <v>5.9720102791727681E-2</v>
      </c>
      <c r="K6" s="121">
        <f t="shared" ref="K6:K69" si="54">I6-IF(G6=0,"0",(D6/G6))</f>
        <v>2.9541949027381831E-2</v>
      </c>
      <c r="L6" s="116">
        <v>8951.7950000000001</v>
      </c>
      <c r="M6" s="117">
        <v>6475.1450000000004</v>
      </c>
      <c r="N6" s="117">
        <v>10752.893</v>
      </c>
      <c r="O6" s="122">
        <f t="shared" si="34"/>
        <v>0.68894309964050049</v>
      </c>
      <c r="P6" s="123">
        <f t="shared" ref="P6:P69" si="55">O6-IF(F6=0,"0",(L6/F6))</f>
        <v>-3.3987313241199857E-2</v>
      </c>
      <c r="Q6" s="124">
        <f t="shared" ref="Q6:Q69" si="56">O6-IF(G6=0,"0",(M6/G6))</f>
        <v>9.3644939626835177E-2</v>
      </c>
      <c r="R6" s="116">
        <v>1640.1020000000001</v>
      </c>
      <c r="S6" s="117">
        <v>2923.9230000000002</v>
      </c>
      <c r="T6" s="118">
        <v>2740.96</v>
      </c>
      <c r="U6" s="125">
        <f t="shared" si="35"/>
        <v>0.17561464420697076</v>
      </c>
      <c r="V6" s="126">
        <f t="shared" ref="V6:V69" si="57">U6-R6/F6</f>
        <v>4.3163039134680503E-2</v>
      </c>
      <c r="W6" s="127">
        <f t="shared" ref="W6:W69" si="58">U6-S6/G6</f>
        <v>-9.3198792700100286E-2</v>
      </c>
      <c r="X6" s="116">
        <v>1790.7539999999999</v>
      </c>
      <c r="Y6" s="117">
        <v>1478.078</v>
      </c>
      <c r="Z6" s="118">
        <v>2113.9569999999999</v>
      </c>
      <c r="AA6" s="125">
        <f t="shared" si="37"/>
        <v>0.13544225615252875</v>
      </c>
      <c r="AB6" s="126">
        <f t="shared" ref="AB6:AB69" si="59">AA6-X6/F6</f>
        <v>-9.1757258934806185E-3</v>
      </c>
      <c r="AC6" s="127">
        <f t="shared" ref="AC6:AC69" si="60">AA6-Y6/G6</f>
        <v>-4.4614692673486389E-4</v>
      </c>
      <c r="AD6" s="116">
        <v>2757.5459999999998</v>
      </c>
      <c r="AE6" s="117">
        <v>6124.2969999999996</v>
      </c>
      <c r="AF6" s="117">
        <v>6439.3729999999996</v>
      </c>
      <c r="AG6" s="117">
        <f t="shared" ref="AG6:AG69" si="61">AF6-AD6</f>
        <v>3681.8269999999998</v>
      </c>
      <c r="AH6" s="118">
        <f t="shared" ref="AH6:AH69" si="62">AF6-AE6</f>
        <v>315.07600000000002</v>
      </c>
      <c r="AI6" s="116">
        <v>0</v>
      </c>
      <c r="AJ6" s="117">
        <v>0</v>
      </c>
      <c r="AK6" s="117">
        <v>0</v>
      </c>
      <c r="AL6" s="117">
        <f t="shared" ref="AL6:AL69" si="63">AK6-AI6</f>
        <v>0</v>
      </c>
      <c r="AM6" s="118">
        <f t="shared" ref="AM6:AM69" si="64">AK6-AJ6</f>
        <v>0</v>
      </c>
      <c r="AN6" s="125">
        <f t="shared" si="39"/>
        <v>0.4134181505158086</v>
      </c>
      <c r="AO6" s="126">
        <f t="shared" ref="AO6:AO69" si="65">AN6-IF(C6=0,"0",(AD6/C6))</f>
        <v>0.17606425414223162</v>
      </c>
      <c r="AP6" s="127">
        <f t="shared" ref="AP6:AP69" si="66">AN6-IF(D6=0,"0",(AE6/D6))</f>
        <v>-0.16798784200450584</v>
      </c>
      <c r="AQ6" s="125">
        <f t="shared" si="42"/>
        <v>0</v>
      </c>
      <c r="AR6" s="126">
        <f t="shared" ref="AR6:AR69" si="67">AQ6-IF(C6=0,"0",(AI6/C6))</f>
        <v>0</v>
      </c>
      <c r="AS6" s="127">
        <f t="shared" ref="AS6:AS69" si="68">AQ6-IF(D6=0,"0",(AJ6/D6))</f>
        <v>0</v>
      </c>
      <c r="AT6" s="126">
        <f t="shared" si="44"/>
        <v>0</v>
      </c>
      <c r="AU6" s="126">
        <f t="shared" ref="AU6:AU69" si="69">AT6-AI6/F6</f>
        <v>0</v>
      </c>
      <c r="AV6" s="126">
        <f t="shared" ref="AV6:AV69" si="70">AT6-AJ6/G6</f>
        <v>0</v>
      </c>
      <c r="AW6" s="116">
        <v>9214</v>
      </c>
      <c r="AX6" s="117">
        <v>5779</v>
      </c>
      <c r="AY6" s="118">
        <v>8470</v>
      </c>
      <c r="AZ6" s="116">
        <v>94</v>
      </c>
      <c r="BA6" s="117">
        <v>89</v>
      </c>
      <c r="BB6" s="118">
        <v>94</v>
      </c>
      <c r="BC6" s="116">
        <v>196</v>
      </c>
      <c r="BD6" s="117">
        <v>189</v>
      </c>
      <c r="BE6" s="118">
        <v>192</v>
      </c>
      <c r="BF6" s="129">
        <f t="shared" ref="BF6:BF69" si="71">AY6/BB6/9</f>
        <v>10.011820330969266</v>
      </c>
      <c r="BG6" s="129">
        <f t="shared" ref="BG6:BG69" si="72">BF6-AW6/AZ6/9</f>
        <v>-0.87943262411347511</v>
      </c>
      <c r="BH6" s="129">
        <f t="shared" si="46"/>
        <v>-0.81027704730788841</v>
      </c>
      <c r="BI6" s="130">
        <f t="shared" ref="BI6:BI69" si="73">AY6/BE6/9</f>
        <v>4.9016203703703702</v>
      </c>
      <c r="BJ6" s="129">
        <f t="shared" ref="BJ6:BJ69" si="74">BI6-AW6/BC6/9</f>
        <v>-0.32173563869992439</v>
      </c>
      <c r="BK6" s="131">
        <f t="shared" si="47"/>
        <v>-0.1944995590828924</v>
      </c>
      <c r="BL6" s="117">
        <v>297</v>
      </c>
      <c r="BM6" s="117">
        <v>294</v>
      </c>
      <c r="BN6" s="117">
        <v>286</v>
      </c>
      <c r="BO6" s="116">
        <v>40122</v>
      </c>
      <c r="BP6" s="117">
        <v>28319</v>
      </c>
      <c r="BQ6" s="118">
        <v>40701</v>
      </c>
      <c r="BR6" s="117">
        <f>H6*1000/BQ6</f>
        <v>383.4748531977101</v>
      </c>
      <c r="BS6" s="117">
        <f t="shared" ref="BS6:BS69" si="75">BR6-F6*1000/BO6</f>
        <v>74.849884352687411</v>
      </c>
      <c r="BT6" s="117">
        <f t="shared" ref="BT6:BT69" si="76">BR6-G6*1000/BP6</f>
        <v>-0.61872355288136305</v>
      </c>
      <c r="BU6" s="116">
        <f>H6*1000/AY6</f>
        <v>1842.7166469893743</v>
      </c>
      <c r="BV6" s="117">
        <f t="shared" ref="BV6:BV69" si="77">BU6-F6*1000/AW6</f>
        <v>498.82137891904654</v>
      </c>
      <c r="BW6" s="118">
        <f t="shared" ref="BW6:BW69" si="78">BU6-G6*1000/AX6</f>
        <v>-39.468160070670592</v>
      </c>
      <c r="BX6" s="129">
        <f t="shared" si="50"/>
        <v>4.8053128689492324</v>
      </c>
      <c r="BY6" s="129">
        <f t="shared" ref="BY6:BY69" si="79">BX6-BO6/AW6</f>
        <v>0.45085226551966873</v>
      </c>
      <c r="BZ6" s="129">
        <f t="shared" ref="BZ6:BZ69" si="80">BX6-BP6/AX6</f>
        <v>-9.501590765571688E-2</v>
      </c>
      <c r="CA6" s="125">
        <f t="shared" ref="CA6:CA69" si="81">(BQ6/BN6)/273</f>
        <v>0.52128640590179043</v>
      </c>
      <c r="CB6" s="126">
        <f t="shared" ref="CB6:CB69" si="82">CA6-(BO6/BL6)/273</f>
        <v>2.6447911063295582E-2</v>
      </c>
      <c r="CC6" s="132">
        <f t="shared" ref="CC6:CC69" si="83">CA6-(BP6/BM6)/181</f>
        <v>-1.0885578914235361E-2</v>
      </c>
      <c r="CD6" s="26"/>
    </row>
    <row r="7" spans="1:82" s="14" customFormat="1" ht="15" customHeight="1" x14ac:dyDescent="0.2">
      <c r="A7" s="13" t="s">
        <v>95</v>
      </c>
      <c r="B7" s="19" t="s">
        <v>96</v>
      </c>
      <c r="C7" s="116">
        <v>2213.6880000000001</v>
      </c>
      <c r="D7" s="117">
        <v>2199.4450000000002</v>
      </c>
      <c r="E7" s="118">
        <v>3296.9389999999999</v>
      </c>
      <c r="F7" s="116">
        <v>2146.386</v>
      </c>
      <c r="G7" s="117">
        <v>2235.605</v>
      </c>
      <c r="H7" s="118">
        <v>3308.99</v>
      </c>
      <c r="I7" s="119">
        <f>IF(H7=0,"0",(E7/H7))</f>
        <v>0.99635810322787322</v>
      </c>
      <c r="J7" s="120">
        <f t="shared" si="53"/>
        <v>-3.4997859772258222E-2</v>
      </c>
      <c r="K7" s="121">
        <f t="shared" si="54"/>
        <v>1.2532695787829007E-2</v>
      </c>
      <c r="L7" s="116">
        <v>1593.788</v>
      </c>
      <c r="M7" s="117">
        <v>1617.903</v>
      </c>
      <c r="N7" s="117">
        <v>2364.1080000000002</v>
      </c>
      <c r="O7" s="122">
        <f t="shared" si="34"/>
        <v>0.71445002855856332</v>
      </c>
      <c r="P7" s="123">
        <f t="shared" si="55"/>
        <v>-2.8094881816364548E-2</v>
      </c>
      <c r="Q7" s="124">
        <f t="shared" si="56"/>
        <v>-9.2480308034438297E-3</v>
      </c>
      <c r="R7" s="116">
        <v>421.23500000000001</v>
      </c>
      <c r="S7" s="117">
        <v>301.91500000000002</v>
      </c>
      <c r="T7" s="118">
        <v>457.05</v>
      </c>
      <c r="U7" s="125">
        <f t="shared" si="35"/>
        <v>0.13812371750896801</v>
      </c>
      <c r="V7" s="126">
        <f t="shared" si="57"/>
        <v>-5.8129426147392027E-2</v>
      </c>
      <c r="W7" s="127">
        <f t="shared" si="58"/>
        <v>3.0752630637507217E-3</v>
      </c>
      <c r="X7" s="116">
        <v>131.363</v>
      </c>
      <c r="Y7" s="117">
        <v>315.78699999999998</v>
      </c>
      <c r="Z7" s="118">
        <v>487.83199999999999</v>
      </c>
      <c r="AA7" s="125">
        <f t="shared" si="37"/>
        <v>0.14742625393246883</v>
      </c>
      <c r="AB7" s="126">
        <f t="shared" si="59"/>
        <v>8.6224307963756769E-2</v>
      </c>
      <c r="AC7" s="127">
        <f t="shared" si="60"/>
        <v>6.1727677396932745E-3</v>
      </c>
      <c r="AD7" s="116">
        <v>512.71</v>
      </c>
      <c r="AE7" s="117">
        <v>424.31099999999998</v>
      </c>
      <c r="AF7" s="117">
        <v>548.995</v>
      </c>
      <c r="AG7" s="117">
        <f t="shared" si="61"/>
        <v>36.284999999999968</v>
      </c>
      <c r="AH7" s="118">
        <f t="shared" si="62"/>
        <v>124.68400000000003</v>
      </c>
      <c r="AI7" s="116">
        <v>0</v>
      </c>
      <c r="AJ7" s="117">
        <v>0</v>
      </c>
      <c r="AK7" s="117">
        <v>0</v>
      </c>
      <c r="AL7" s="117">
        <f t="shared" si="63"/>
        <v>0</v>
      </c>
      <c r="AM7" s="118">
        <f t="shared" si="64"/>
        <v>0</v>
      </c>
      <c r="AN7" s="125">
        <f t="shared" si="39"/>
        <v>0.16651657795306496</v>
      </c>
      <c r="AO7" s="126">
        <f t="shared" si="65"/>
        <v>-6.5092393139519006E-2</v>
      </c>
      <c r="AP7" s="127">
        <f t="shared" si="66"/>
        <v>-2.6400726185024398E-2</v>
      </c>
      <c r="AQ7" s="125">
        <f t="shared" si="42"/>
        <v>0</v>
      </c>
      <c r="AR7" s="126">
        <f t="shared" si="67"/>
        <v>0</v>
      </c>
      <c r="AS7" s="127">
        <f t="shared" si="68"/>
        <v>0</v>
      </c>
      <c r="AT7" s="126">
        <f t="shared" si="44"/>
        <v>0</v>
      </c>
      <c r="AU7" s="126">
        <f t="shared" si="69"/>
        <v>0</v>
      </c>
      <c r="AV7" s="126">
        <f t="shared" si="70"/>
        <v>0</v>
      </c>
      <c r="AW7" s="116">
        <v>1760</v>
      </c>
      <c r="AX7" s="117">
        <v>1190</v>
      </c>
      <c r="AY7" s="118">
        <v>1797</v>
      </c>
      <c r="AZ7" s="116">
        <v>14</v>
      </c>
      <c r="BA7" s="117">
        <v>17</v>
      </c>
      <c r="BB7" s="118">
        <v>17</v>
      </c>
      <c r="BC7" s="116">
        <v>29</v>
      </c>
      <c r="BD7" s="117">
        <v>31</v>
      </c>
      <c r="BE7" s="118">
        <v>31</v>
      </c>
      <c r="BF7" s="129">
        <f t="shared" si="71"/>
        <v>11.745098039215685</v>
      </c>
      <c r="BG7" s="129">
        <f t="shared" si="72"/>
        <v>-2.223155929038283</v>
      </c>
      <c r="BH7" s="129">
        <f t="shared" si="46"/>
        <v>7.8431372549019329E-2</v>
      </c>
      <c r="BI7" s="130">
        <f t="shared" si="73"/>
        <v>6.4408602150537639</v>
      </c>
      <c r="BJ7" s="129">
        <f t="shared" si="74"/>
        <v>-0.30243480410332424</v>
      </c>
      <c r="BK7" s="131">
        <f t="shared" si="47"/>
        <v>4.3010752688172005E-2</v>
      </c>
      <c r="BL7" s="117">
        <v>60</v>
      </c>
      <c r="BM7" s="117">
        <v>60</v>
      </c>
      <c r="BN7" s="117">
        <v>62</v>
      </c>
      <c r="BO7" s="116">
        <v>7867</v>
      </c>
      <c r="BP7" s="117">
        <v>6416</v>
      </c>
      <c r="BQ7" s="118">
        <v>9520</v>
      </c>
      <c r="BR7" s="117">
        <f t="shared" si="48"/>
        <v>347.5829831932773</v>
      </c>
      <c r="BS7" s="117">
        <f t="shared" si="75"/>
        <v>74.748865994853531</v>
      </c>
      <c r="BT7" s="117">
        <f t="shared" si="76"/>
        <v>-0.85919261719652695</v>
      </c>
      <c r="BU7" s="116">
        <f t="shared" si="49"/>
        <v>1841.396772398442</v>
      </c>
      <c r="BV7" s="117">
        <f t="shared" si="77"/>
        <v>621.85927239844204</v>
      </c>
      <c r="BW7" s="118">
        <f t="shared" si="78"/>
        <v>-37.262891467104282</v>
      </c>
      <c r="BX7" s="129">
        <f t="shared" si="50"/>
        <v>5.297718419588203</v>
      </c>
      <c r="BY7" s="129">
        <f t="shared" si="79"/>
        <v>0.82783205595183951</v>
      </c>
      <c r="BZ7" s="129">
        <f t="shared" si="80"/>
        <v>-9.3878219067259572E-2</v>
      </c>
      <c r="CA7" s="125">
        <f t="shared" si="81"/>
        <v>0.56244830438378834</v>
      </c>
      <c r="CB7" s="126">
        <f t="shared" si="82"/>
        <v>8.2167474102958049E-2</v>
      </c>
      <c r="CC7" s="132">
        <f t="shared" si="83"/>
        <v>-2.8343592485456592E-2</v>
      </c>
      <c r="CD7" s="26"/>
    </row>
    <row r="8" spans="1:82" s="14" customFormat="1" ht="15" customHeight="1" x14ac:dyDescent="0.2">
      <c r="A8" s="13" t="s">
        <v>95</v>
      </c>
      <c r="B8" s="19" t="s">
        <v>97</v>
      </c>
      <c r="C8" s="116">
        <v>1826.59</v>
      </c>
      <c r="D8" s="117">
        <v>1772.1955600000001</v>
      </c>
      <c r="E8" s="118">
        <v>2591.5904500000001</v>
      </c>
      <c r="F8" s="116">
        <v>1784.894</v>
      </c>
      <c r="G8" s="117">
        <v>1713.65083</v>
      </c>
      <c r="H8" s="118">
        <v>2464.9079999999999</v>
      </c>
      <c r="I8" s="119">
        <f t="shared" si="33"/>
        <v>1.0513943928130383</v>
      </c>
      <c r="J8" s="120">
        <f t="shared" si="53"/>
        <v>2.8033901937949857E-2</v>
      </c>
      <c r="K8" s="121">
        <f t="shared" si="54"/>
        <v>1.7230647798541776E-2</v>
      </c>
      <c r="L8" s="116">
        <v>1329.819</v>
      </c>
      <c r="M8" s="117">
        <v>1308.4680000000001</v>
      </c>
      <c r="N8" s="117">
        <v>1890.47</v>
      </c>
      <c r="O8" s="122">
        <f t="shared" si="34"/>
        <v>0.76695357392649144</v>
      </c>
      <c r="P8" s="123">
        <f t="shared" si="55"/>
        <v>2.191269194694534E-2</v>
      </c>
      <c r="Q8" s="124">
        <f t="shared" si="56"/>
        <v>3.3977916788324736E-3</v>
      </c>
      <c r="R8" s="116">
        <v>309.678</v>
      </c>
      <c r="S8" s="117">
        <v>258.28800000000001</v>
      </c>
      <c r="T8" s="118">
        <v>358.24400000000003</v>
      </c>
      <c r="U8" s="125">
        <f t="shared" si="35"/>
        <v>0.14533767588891758</v>
      </c>
      <c r="V8" s="126">
        <f t="shared" si="57"/>
        <v>-2.8161702785670373E-2</v>
      </c>
      <c r="W8" s="127">
        <f t="shared" si="58"/>
        <v>-5.3861445523796792E-3</v>
      </c>
      <c r="X8" s="116">
        <v>145.39699999999999</v>
      </c>
      <c r="Y8" s="117">
        <v>146.89482999999998</v>
      </c>
      <c r="Z8" s="118">
        <v>216.19399999999999</v>
      </c>
      <c r="AA8" s="125">
        <f t="shared" si="37"/>
        <v>8.7708750184591067E-2</v>
      </c>
      <c r="AB8" s="126">
        <f t="shared" si="59"/>
        <v>6.2490108387251581E-3</v>
      </c>
      <c r="AC8" s="127">
        <f t="shared" si="60"/>
        <v>1.9883528735472611E-3</v>
      </c>
      <c r="AD8" s="116">
        <v>262.60899999999998</v>
      </c>
      <c r="AE8" s="117">
        <v>409.81772999999998</v>
      </c>
      <c r="AF8" s="117">
        <v>366.15110999999996</v>
      </c>
      <c r="AG8" s="117">
        <f t="shared" si="61"/>
        <v>103.54210999999998</v>
      </c>
      <c r="AH8" s="118">
        <f t="shared" si="62"/>
        <v>-43.666620000000023</v>
      </c>
      <c r="AI8" s="116">
        <v>0</v>
      </c>
      <c r="AJ8" s="117">
        <v>0</v>
      </c>
      <c r="AK8" s="117">
        <v>0</v>
      </c>
      <c r="AL8" s="117">
        <f t="shared" si="63"/>
        <v>0</v>
      </c>
      <c r="AM8" s="118">
        <f t="shared" si="64"/>
        <v>0</v>
      </c>
      <c r="AN8" s="125">
        <f t="shared" si="39"/>
        <v>0.14128432600143281</v>
      </c>
      <c r="AO8" s="126">
        <f t="shared" si="65"/>
        <v>-2.4857592393710826E-3</v>
      </c>
      <c r="AP8" s="127">
        <f t="shared" si="66"/>
        <v>-8.99642671278717E-2</v>
      </c>
      <c r="AQ8" s="125">
        <f t="shared" si="42"/>
        <v>0</v>
      </c>
      <c r="AR8" s="126">
        <f t="shared" si="67"/>
        <v>0</v>
      </c>
      <c r="AS8" s="127">
        <f t="shared" si="68"/>
        <v>0</v>
      </c>
      <c r="AT8" s="126">
        <f t="shared" si="44"/>
        <v>0</v>
      </c>
      <c r="AU8" s="126">
        <f t="shared" si="69"/>
        <v>0</v>
      </c>
      <c r="AV8" s="126">
        <f t="shared" si="70"/>
        <v>0</v>
      </c>
      <c r="AW8" s="116">
        <v>1815</v>
      </c>
      <c r="AX8" s="117">
        <v>894</v>
      </c>
      <c r="AY8" s="118">
        <v>1390</v>
      </c>
      <c r="AZ8" s="116">
        <v>17</v>
      </c>
      <c r="BA8" s="117">
        <v>18</v>
      </c>
      <c r="BB8" s="118">
        <v>18</v>
      </c>
      <c r="BC8" s="116">
        <v>31</v>
      </c>
      <c r="BD8" s="117">
        <v>32</v>
      </c>
      <c r="BE8" s="118">
        <v>33</v>
      </c>
      <c r="BF8" s="129">
        <f t="shared" si="71"/>
        <v>8.5802469135802468</v>
      </c>
      <c r="BG8" s="129">
        <f t="shared" si="72"/>
        <v>-3.2824981844589693</v>
      </c>
      <c r="BH8" s="129">
        <f t="shared" si="46"/>
        <v>0.30246913580247003</v>
      </c>
      <c r="BI8" s="130">
        <f t="shared" si="73"/>
        <v>4.6801346801346808</v>
      </c>
      <c r="BJ8" s="129">
        <f t="shared" si="74"/>
        <v>-1.8252416639513402</v>
      </c>
      <c r="BK8" s="131">
        <f t="shared" si="47"/>
        <v>2.3884680134680814E-2</v>
      </c>
      <c r="BL8" s="117">
        <v>62</v>
      </c>
      <c r="BM8" s="117">
        <v>63</v>
      </c>
      <c r="BN8" s="117">
        <v>63</v>
      </c>
      <c r="BO8" s="116">
        <v>8602</v>
      </c>
      <c r="BP8" s="117">
        <v>5394</v>
      </c>
      <c r="BQ8" s="118">
        <v>7982</v>
      </c>
      <c r="BR8" s="117">
        <f t="shared" si="48"/>
        <v>308.80831871711348</v>
      </c>
      <c r="BS8" s="117">
        <f t="shared" si="75"/>
        <v>101.31076000983612</v>
      </c>
      <c r="BT8" s="117">
        <f t="shared" si="76"/>
        <v>-8.8874228475880273</v>
      </c>
      <c r="BU8" s="116">
        <f t="shared" si="49"/>
        <v>1773.315107913669</v>
      </c>
      <c r="BV8" s="117">
        <f t="shared" si="77"/>
        <v>789.90243573736041</v>
      </c>
      <c r="BW8" s="118">
        <f t="shared" si="78"/>
        <v>-143.52027239953031</v>
      </c>
      <c r="BX8" s="129">
        <f t="shared" si="50"/>
        <v>5.7424460431654678</v>
      </c>
      <c r="BY8" s="129">
        <f t="shared" si="79"/>
        <v>1.0030521037715285</v>
      </c>
      <c r="BZ8" s="129">
        <f t="shared" si="80"/>
        <v>-0.29111100381439758</v>
      </c>
      <c r="CA8" s="125">
        <f t="shared" si="81"/>
        <v>0.46409674981103549</v>
      </c>
      <c r="CB8" s="126">
        <f t="shared" si="82"/>
        <v>-4.4115468078601727E-2</v>
      </c>
      <c r="CC8" s="132">
        <f t="shared" si="83"/>
        <v>-8.9366624488961266E-3</v>
      </c>
      <c r="CD8" s="26"/>
    </row>
    <row r="9" spans="1:82" s="14" customFormat="1" ht="15" customHeight="1" x14ac:dyDescent="0.2">
      <c r="A9" s="13" t="s">
        <v>95</v>
      </c>
      <c r="B9" s="19" t="s">
        <v>98</v>
      </c>
      <c r="C9" s="116">
        <v>1185.5550000000001</v>
      </c>
      <c r="D9" s="117">
        <v>1132.586</v>
      </c>
      <c r="E9" s="118">
        <v>1727.922</v>
      </c>
      <c r="F9" s="116">
        <v>1182.261</v>
      </c>
      <c r="G9" s="117">
        <v>1208.98</v>
      </c>
      <c r="H9" s="118">
        <v>1780.35</v>
      </c>
      <c r="I9" s="119">
        <f>IF(H9=0,"0",(E9/H9))</f>
        <v>0.97055185778077346</v>
      </c>
      <c r="J9" s="120">
        <f t="shared" si="53"/>
        <v>-3.2234329025693231E-2</v>
      </c>
      <c r="K9" s="121">
        <f t="shared" si="54"/>
        <v>3.3740661565782371E-2</v>
      </c>
      <c r="L9" s="116">
        <v>807.98400000000004</v>
      </c>
      <c r="M9" s="117">
        <v>944.23299999999995</v>
      </c>
      <c r="N9" s="117">
        <v>1368.587</v>
      </c>
      <c r="O9" s="122">
        <f t="shared" si="34"/>
        <v>0.76871794871794874</v>
      </c>
      <c r="P9" s="123">
        <f t="shared" si="55"/>
        <v>8.5295252714274405E-2</v>
      </c>
      <c r="Q9" s="124">
        <f t="shared" si="56"/>
        <v>-1.2298279838354853E-2</v>
      </c>
      <c r="R9" s="116">
        <v>313.24</v>
      </c>
      <c r="S9" s="117">
        <v>184.27000000000007</v>
      </c>
      <c r="T9" s="118">
        <v>275.685</v>
      </c>
      <c r="U9" s="125">
        <f t="shared" si="35"/>
        <v>0.15484876569213921</v>
      </c>
      <c r="V9" s="126">
        <f t="shared" si="57"/>
        <v>-0.11010119036663293</v>
      </c>
      <c r="W9" s="127">
        <f t="shared" si="58"/>
        <v>2.4310251174398112E-3</v>
      </c>
      <c r="X9" s="116">
        <v>61.036999999999999</v>
      </c>
      <c r="Y9" s="117">
        <v>80.477000000000004</v>
      </c>
      <c r="Z9" s="118">
        <v>136.078</v>
      </c>
      <c r="AA9" s="125">
        <f t="shared" si="37"/>
        <v>7.6433285589912095E-2</v>
      </c>
      <c r="AB9" s="126">
        <f t="shared" si="59"/>
        <v>2.4805937652358542E-2</v>
      </c>
      <c r="AC9" s="127">
        <f t="shared" si="60"/>
        <v>9.8672547209150835E-3</v>
      </c>
      <c r="AD9" s="116">
        <v>1644.3440000000001</v>
      </c>
      <c r="AE9" s="117">
        <v>1761.4808</v>
      </c>
      <c r="AF9" s="117">
        <v>1716.2833000000001</v>
      </c>
      <c r="AG9" s="117">
        <f t="shared" si="61"/>
        <v>71.939300000000003</v>
      </c>
      <c r="AH9" s="118">
        <f t="shared" si="62"/>
        <v>-45.197499999999991</v>
      </c>
      <c r="AI9" s="116">
        <v>135.012</v>
      </c>
      <c r="AJ9" s="117">
        <v>1139.5738000000001</v>
      </c>
      <c r="AK9" s="117">
        <v>1139.5738000000001</v>
      </c>
      <c r="AL9" s="117">
        <f t="shared" si="63"/>
        <v>1004.5618000000002</v>
      </c>
      <c r="AM9" s="118">
        <f t="shared" si="64"/>
        <v>0</v>
      </c>
      <c r="AN9" s="125">
        <f t="shared" si="39"/>
        <v>0.99326433716336737</v>
      </c>
      <c r="AO9" s="126">
        <f t="shared" si="65"/>
        <v>-0.39371813096337482</v>
      </c>
      <c r="AP9" s="127">
        <f t="shared" si="66"/>
        <v>-0.56200899307380658</v>
      </c>
      <c r="AQ9" s="125">
        <f t="shared" si="42"/>
        <v>0.65950534804233063</v>
      </c>
      <c r="AR9" s="126">
        <f t="shared" si="67"/>
        <v>0.54562450742337998</v>
      </c>
      <c r="AS9" s="127">
        <f t="shared" si="68"/>
        <v>-0.34666442626178406</v>
      </c>
      <c r="AT9" s="126">
        <f t="shared" si="44"/>
        <v>0.64008414075883968</v>
      </c>
      <c r="AU9" s="126">
        <f t="shared" si="69"/>
        <v>0.52588600684424724</v>
      </c>
      <c r="AV9" s="126">
        <f t="shared" si="70"/>
        <v>-0.30250696910236574</v>
      </c>
      <c r="AW9" s="116">
        <v>1408</v>
      </c>
      <c r="AX9" s="117">
        <v>806</v>
      </c>
      <c r="AY9" s="118">
        <v>1255</v>
      </c>
      <c r="AZ9" s="116">
        <v>16</v>
      </c>
      <c r="BA9" s="117">
        <v>18</v>
      </c>
      <c r="BB9" s="118">
        <v>18</v>
      </c>
      <c r="BC9" s="116">
        <v>24</v>
      </c>
      <c r="BD9" s="117">
        <v>22</v>
      </c>
      <c r="BE9" s="118">
        <v>22</v>
      </c>
      <c r="BF9" s="129">
        <f t="shared" si="71"/>
        <v>7.7469135802469147</v>
      </c>
      <c r="BG9" s="129">
        <f t="shared" si="72"/>
        <v>-2.0308641975308639</v>
      </c>
      <c r="BH9" s="129">
        <f t="shared" si="46"/>
        <v>0.28395061728395188</v>
      </c>
      <c r="BI9" s="130">
        <f t="shared" si="73"/>
        <v>6.3383838383838382</v>
      </c>
      <c r="BJ9" s="129">
        <f t="shared" si="74"/>
        <v>-0.18013468013467993</v>
      </c>
      <c r="BK9" s="131">
        <f t="shared" si="47"/>
        <v>0.23232323232323271</v>
      </c>
      <c r="BL9" s="117">
        <v>62</v>
      </c>
      <c r="BM9" s="117">
        <v>69</v>
      </c>
      <c r="BN9" s="117">
        <v>69</v>
      </c>
      <c r="BO9" s="116">
        <v>5943</v>
      </c>
      <c r="BP9" s="117">
        <v>3794</v>
      </c>
      <c r="BQ9" s="118">
        <v>5986</v>
      </c>
      <c r="BR9" s="117">
        <f t="shared" si="48"/>
        <v>297.41897761443369</v>
      </c>
      <c r="BS9" s="117">
        <f t="shared" si="75"/>
        <v>98.485610628063171</v>
      </c>
      <c r="BT9" s="117">
        <f t="shared" si="76"/>
        <v>-21.236794657574762</v>
      </c>
      <c r="BU9" s="116">
        <f t="shared" si="49"/>
        <v>1418.6055776892431</v>
      </c>
      <c r="BV9" s="117">
        <f t="shared" si="77"/>
        <v>578.93157200742496</v>
      </c>
      <c r="BW9" s="118">
        <f t="shared" si="78"/>
        <v>-81.369608414975346</v>
      </c>
      <c r="BX9" s="129">
        <f t="shared" si="50"/>
        <v>4.7697211155378483</v>
      </c>
      <c r="BY9" s="129">
        <f t="shared" si="79"/>
        <v>0.54884043371966662</v>
      </c>
      <c r="BZ9" s="129">
        <f t="shared" si="80"/>
        <v>6.2525085761173216E-2</v>
      </c>
      <c r="CA9" s="125">
        <f t="shared" si="81"/>
        <v>0.31777883951796992</v>
      </c>
      <c r="CB9" s="126">
        <f t="shared" si="82"/>
        <v>-3.3337785792203811E-2</v>
      </c>
      <c r="CC9" s="132">
        <f t="shared" si="83"/>
        <v>1.3991506665059383E-2</v>
      </c>
      <c r="CD9" s="26"/>
    </row>
    <row r="10" spans="1:82" s="14" customFormat="1" ht="15" customHeight="1" x14ac:dyDescent="0.2">
      <c r="A10" s="13" t="s">
        <v>95</v>
      </c>
      <c r="B10" s="19" t="s">
        <v>99</v>
      </c>
      <c r="C10" s="116">
        <v>524.48400000000004</v>
      </c>
      <c r="D10" s="117">
        <v>499.51236</v>
      </c>
      <c r="E10" s="118">
        <v>785.89700000000005</v>
      </c>
      <c r="F10" s="116">
        <v>588.78300000000002</v>
      </c>
      <c r="G10" s="117">
        <v>466.67599999999999</v>
      </c>
      <c r="H10" s="118">
        <v>688.221</v>
      </c>
      <c r="I10" s="119">
        <f t="shared" si="33"/>
        <v>1.1419253408425492</v>
      </c>
      <c r="J10" s="120">
        <f t="shared" si="53"/>
        <v>0.25113195856079162</v>
      </c>
      <c r="K10" s="121">
        <f t="shared" si="54"/>
        <v>7.1563119515547058E-2</v>
      </c>
      <c r="L10" s="116">
        <v>482.45600000000002</v>
      </c>
      <c r="M10" s="117">
        <v>398.423</v>
      </c>
      <c r="N10" s="117">
        <v>591.94000000000005</v>
      </c>
      <c r="O10" s="122">
        <f t="shared" si="34"/>
        <v>0.86010162433288151</v>
      </c>
      <c r="P10" s="123">
        <f t="shared" si="55"/>
        <v>4.068937907444159E-2</v>
      </c>
      <c r="Q10" s="124">
        <f t="shared" si="56"/>
        <v>6.3551278342400819E-3</v>
      </c>
      <c r="R10" s="116">
        <v>93.873999999999995</v>
      </c>
      <c r="S10" s="117">
        <v>59.266999999999982</v>
      </c>
      <c r="T10" s="118">
        <v>81.25</v>
      </c>
      <c r="U10" s="125">
        <f t="shared" si="35"/>
        <v>0.1180580075295581</v>
      </c>
      <c r="V10" s="126">
        <f t="shared" si="57"/>
        <v>-4.1379340355825814E-2</v>
      </c>
      <c r="W10" s="127">
        <f t="shared" si="58"/>
        <v>-8.9401667926696932E-3</v>
      </c>
      <c r="X10" s="116">
        <v>12.452999999999999</v>
      </c>
      <c r="Y10" s="117">
        <v>8.9860000000000007</v>
      </c>
      <c r="Z10" s="118">
        <v>15.031000000000001</v>
      </c>
      <c r="AA10" s="125">
        <f t="shared" si="37"/>
        <v>2.1840368137560465E-2</v>
      </c>
      <c r="AB10" s="126">
        <f t="shared" si="59"/>
        <v>6.8996128138425206E-4</v>
      </c>
      <c r="AC10" s="127">
        <f t="shared" si="60"/>
        <v>2.5850389584297605E-3</v>
      </c>
      <c r="AD10" s="116">
        <v>95.611000000000004</v>
      </c>
      <c r="AE10" s="117">
        <v>112.747</v>
      </c>
      <c r="AF10" s="117">
        <v>114.00700000000001</v>
      </c>
      <c r="AG10" s="117">
        <f t="shared" si="61"/>
        <v>18.396000000000001</v>
      </c>
      <c r="AH10" s="118">
        <f t="shared" si="62"/>
        <v>1.2600000000000051</v>
      </c>
      <c r="AI10" s="116">
        <v>0</v>
      </c>
      <c r="AJ10" s="117">
        <v>0</v>
      </c>
      <c r="AK10" s="117">
        <v>0</v>
      </c>
      <c r="AL10" s="117">
        <f t="shared" si="63"/>
        <v>0</v>
      </c>
      <c r="AM10" s="118">
        <f t="shared" si="64"/>
        <v>0</v>
      </c>
      <c r="AN10" s="125">
        <f t="shared" si="39"/>
        <v>0.14506608372343957</v>
      </c>
      <c r="AO10" s="126">
        <f t="shared" si="65"/>
        <v>-3.7229277050196991E-2</v>
      </c>
      <c r="AP10" s="127">
        <f t="shared" si="66"/>
        <v>-8.0648050757637146E-2</v>
      </c>
      <c r="AQ10" s="125">
        <f t="shared" si="42"/>
        <v>0</v>
      </c>
      <c r="AR10" s="126">
        <f t="shared" si="67"/>
        <v>0</v>
      </c>
      <c r="AS10" s="127">
        <f t="shared" si="68"/>
        <v>0</v>
      </c>
      <c r="AT10" s="126">
        <f t="shared" si="44"/>
        <v>0</v>
      </c>
      <c r="AU10" s="126">
        <f t="shared" si="69"/>
        <v>0</v>
      </c>
      <c r="AV10" s="126">
        <f t="shared" si="70"/>
        <v>0</v>
      </c>
      <c r="AW10" s="116">
        <v>493</v>
      </c>
      <c r="AX10" s="117">
        <v>310</v>
      </c>
      <c r="AY10" s="118">
        <v>530</v>
      </c>
      <c r="AZ10" s="116">
        <v>8</v>
      </c>
      <c r="BA10" s="117">
        <v>9</v>
      </c>
      <c r="BB10" s="118">
        <v>9</v>
      </c>
      <c r="BC10" s="116">
        <v>12</v>
      </c>
      <c r="BD10" s="117">
        <v>12</v>
      </c>
      <c r="BE10" s="118">
        <v>12</v>
      </c>
      <c r="BF10" s="129">
        <f t="shared" si="71"/>
        <v>6.5432098765432096</v>
      </c>
      <c r="BG10" s="129">
        <f t="shared" si="72"/>
        <v>-0.3040123456790127</v>
      </c>
      <c r="BH10" s="129">
        <f t="shared" si="46"/>
        <v>0.80246913580246915</v>
      </c>
      <c r="BI10" s="130">
        <f t="shared" si="73"/>
        <v>4.9074074074074074</v>
      </c>
      <c r="BJ10" s="129">
        <f t="shared" si="74"/>
        <v>0.34259259259259256</v>
      </c>
      <c r="BK10" s="131">
        <f t="shared" si="47"/>
        <v>0.60185185185185208</v>
      </c>
      <c r="BL10" s="117">
        <v>25</v>
      </c>
      <c r="BM10" s="117">
        <v>25</v>
      </c>
      <c r="BN10" s="117">
        <v>25</v>
      </c>
      <c r="BO10" s="116">
        <v>3168</v>
      </c>
      <c r="BP10" s="117">
        <v>1970</v>
      </c>
      <c r="BQ10" s="118">
        <v>3287</v>
      </c>
      <c r="BR10" s="117">
        <f t="shared" si="48"/>
        <v>209.37663522969274</v>
      </c>
      <c r="BS10" s="117">
        <f t="shared" si="75"/>
        <v>23.52341553272305</v>
      </c>
      <c r="BT10" s="117">
        <f t="shared" si="76"/>
        <v>-27.514735328682889</v>
      </c>
      <c r="BU10" s="116">
        <f t="shared" si="49"/>
        <v>1298.5301886792454</v>
      </c>
      <c r="BV10" s="117">
        <f t="shared" si="77"/>
        <v>104.24418462245035</v>
      </c>
      <c r="BW10" s="118">
        <f t="shared" si="78"/>
        <v>-206.87626293365793</v>
      </c>
      <c r="BX10" s="129">
        <f t="shared" si="50"/>
        <v>6.2018867924528305</v>
      </c>
      <c r="BY10" s="129">
        <f t="shared" si="79"/>
        <v>-0.22407669639098327</v>
      </c>
      <c r="BZ10" s="129">
        <f t="shared" si="80"/>
        <v>-0.15295191722458856</v>
      </c>
      <c r="CA10" s="125">
        <f t="shared" si="81"/>
        <v>0.48161172161172155</v>
      </c>
      <c r="CB10" s="126">
        <f t="shared" si="82"/>
        <v>1.7435897435897407E-2</v>
      </c>
      <c r="CC10" s="132">
        <f t="shared" si="83"/>
        <v>4.6252605589622131E-2</v>
      </c>
      <c r="CD10" s="26"/>
    </row>
    <row r="11" spans="1:82" s="14" customFormat="1" ht="15" customHeight="1" x14ac:dyDescent="0.2">
      <c r="A11" s="13" t="s">
        <v>100</v>
      </c>
      <c r="B11" s="19" t="s">
        <v>101</v>
      </c>
      <c r="C11" s="116">
        <v>1011.715</v>
      </c>
      <c r="D11" s="117">
        <v>1264.4670000000001</v>
      </c>
      <c r="E11" s="118">
        <v>1910.9549999999999</v>
      </c>
      <c r="F11" s="116">
        <v>1057.758</v>
      </c>
      <c r="G11" s="117">
        <v>1234.847</v>
      </c>
      <c r="H11" s="118">
        <v>1720.558</v>
      </c>
      <c r="I11" s="119">
        <f t="shared" si="33"/>
        <v>1.1106600300600153</v>
      </c>
      <c r="J11" s="120">
        <f t="shared" si="53"/>
        <v>0.15418889015844994</v>
      </c>
      <c r="K11" s="121">
        <f t="shared" si="54"/>
        <v>8.6673252750761653E-2</v>
      </c>
      <c r="L11" s="116">
        <v>806.09</v>
      </c>
      <c r="M11" s="117">
        <v>855.45</v>
      </c>
      <c r="N11" s="117">
        <v>1188.009</v>
      </c>
      <c r="O11" s="122">
        <f t="shared" si="34"/>
        <v>0.69047890277456503</v>
      </c>
      <c r="P11" s="123">
        <f t="shared" si="55"/>
        <v>-7.1595220039916141E-2</v>
      </c>
      <c r="Q11" s="124">
        <f t="shared" si="56"/>
        <v>-2.2789854496442219E-3</v>
      </c>
      <c r="R11" s="116">
        <v>177.249</v>
      </c>
      <c r="S11" s="117">
        <v>288.48799999999994</v>
      </c>
      <c r="T11" s="118">
        <v>350.767</v>
      </c>
      <c r="U11" s="125">
        <f t="shared" si="35"/>
        <v>0.20386816370038091</v>
      </c>
      <c r="V11" s="126">
        <f t="shared" si="57"/>
        <v>3.6297698622357405E-2</v>
      </c>
      <c r="W11" s="127">
        <f t="shared" si="58"/>
        <v>-2.9754301268963418E-2</v>
      </c>
      <c r="X11" s="116">
        <v>74.418999999999997</v>
      </c>
      <c r="Y11" s="117">
        <v>90.909000000000006</v>
      </c>
      <c r="Z11" s="118">
        <v>181.78200000000001</v>
      </c>
      <c r="AA11" s="125">
        <f t="shared" si="37"/>
        <v>0.10565293352505409</v>
      </c>
      <c r="AB11" s="126">
        <f t="shared" si="59"/>
        <v>3.5297521417558805E-2</v>
      </c>
      <c r="AC11" s="127">
        <f t="shared" si="60"/>
        <v>3.2033286718607612E-2</v>
      </c>
      <c r="AD11" s="116">
        <v>532.04399999999998</v>
      </c>
      <c r="AE11" s="117">
        <v>690.39400000000001</v>
      </c>
      <c r="AF11" s="117">
        <v>674.70100000000002</v>
      </c>
      <c r="AG11" s="117">
        <f t="shared" si="61"/>
        <v>142.65700000000004</v>
      </c>
      <c r="AH11" s="118">
        <f t="shared" si="62"/>
        <v>-15.692999999999984</v>
      </c>
      <c r="AI11" s="116">
        <v>36.087000000000003</v>
      </c>
      <c r="AJ11" s="117">
        <v>15.776999999999999</v>
      </c>
      <c r="AK11" s="117">
        <v>11.266999999999999</v>
      </c>
      <c r="AL11" s="117">
        <f t="shared" si="63"/>
        <v>-24.820000000000004</v>
      </c>
      <c r="AM11" s="118">
        <f t="shared" si="64"/>
        <v>-4.51</v>
      </c>
      <c r="AN11" s="125">
        <f t="shared" si="39"/>
        <v>0.35307006182772488</v>
      </c>
      <c r="AO11" s="126">
        <f t="shared" si="65"/>
        <v>-0.17281321557747314</v>
      </c>
      <c r="AP11" s="127">
        <f t="shared" si="66"/>
        <v>-0.19292599817225925</v>
      </c>
      <c r="AQ11" s="125">
        <f t="shared" si="42"/>
        <v>5.8960048771425806E-3</v>
      </c>
      <c r="AR11" s="126">
        <f t="shared" si="67"/>
        <v>-2.9773131193786485E-2</v>
      </c>
      <c r="AS11" s="127">
        <f t="shared" si="68"/>
        <v>-6.5811890709794336E-3</v>
      </c>
      <c r="AT11" s="126">
        <f t="shared" si="44"/>
        <v>6.5484569540811754E-3</v>
      </c>
      <c r="AU11" s="126">
        <f t="shared" si="69"/>
        <v>-2.7568042282984394E-2</v>
      </c>
      <c r="AV11" s="126">
        <f t="shared" si="70"/>
        <v>-6.2280246667188099E-3</v>
      </c>
      <c r="AW11" s="116">
        <v>1071</v>
      </c>
      <c r="AX11" s="117">
        <v>609</v>
      </c>
      <c r="AY11" s="118">
        <v>1063</v>
      </c>
      <c r="AZ11" s="116">
        <v>12</v>
      </c>
      <c r="BA11" s="117">
        <v>16</v>
      </c>
      <c r="BB11" s="118">
        <v>16</v>
      </c>
      <c r="BC11" s="116">
        <v>30</v>
      </c>
      <c r="BD11" s="117">
        <v>27</v>
      </c>
      <c r="BE11" s="118">
        <v>27</v>
      </c>
      <c r="BF11" s="129">
        <f t="shared" si="71"/>
        <v>7.3819444444444446</v>
      </c>
      <c r="BG11" s="129">
        <f t="shared" si="72"/>
        <v>-2.5347222222222214</v>
      </c>
      <c r="BH11" s="129">
        <f t="shared" si="46"/>
        <v>1.0381944444444446</v>
      </c>
      <c r="BI11" s="130">
        <f t="shared" si="73"/>
        <v>4.3744855967078191</v>
      </c>
      <c r="BJ11" s="129">
        <f t="shared" si="74"/>
        <v>0.40781893004115233</v>
      </c>
      <c r="BK11" s="131">
        <f t="shared" si="47"/>
        <v>0.61522633744855959</v>
      </c>
      <c r="BL11" s="117">
        <v>61</v>
      </c>
      <c r="BM11" s="117">
        <v>61</v>
      </c>
      <c r="BN11" s="117">
        <v>61</v>
      </c>
      <c r="BO11" s="116">
        <v>5625</v>
      </c>
      <c r="BP11" s="117">
        <v>3470</v>
      </c>
      <c r="BQ11" s="118">
        <v>6042</v>
      </c>
      <c r="BR11" s="117">
        <f t="shared" si="48"/>
        <v>284.76630254882491</v>
      </c>
      <c r="BS11" s="117">
        <f t="shared" si="75"/>
        <v>96.720435882158256</v>
      </c>
      <c r="BT11" s="117">
        <f t="shared" si="76"/>
        <v>-71.097386211981984</v>
      </c>
      <c r="BU11" s="116">
        <f t="shared" si="49"/>
        <v>1618.5870178739417</v>
      </c>
      <c r="BV11" s="117">
        <f t="shared" si="77"/>
        <v>630.95116353220499</v>
      </c>
      <c r="BW11" s="118">
        <f t="shared" si="78"/>
        <v>-409.07636472047534</v>
      </c>
      <c r="BX11" s="129">
        <f t="shared" si="50"/>
        <v>5.6839134524929449</v>
      </c>
      <c r="BY11" s="129">
        <f t="shared" si="79"/>
        <v>0.43181261215681044</v>
      </c>
      <c r="BZ11" s="129">
        <f t="shared" si="80"/>
        <v>-1.3951900544822315E-2</v>
      </c>
      <c r="CA11" s="125">
        <f t="shared" si="81"/>
        <v>0.36281751035849397</v>
      </c>
      <c r="CB11" s="126">
        <f t="shared" si="82"/>
        <v>2.5040533237254581E-2</v>
      </c>
      <c r="CC11" s="132">
        <f t="shared" si="83"/>
        <v>4.8534383830099781E-2</v>
      </c>
      <c r="CD11" s="26"/>
    </row>
    <row r="12" spans="1:82" s="14" customFormat="1" ht="15" customHeight="1" x14ac:dyDescent="0.2">
      <c r="A12" s="13" t="s">
        <v>100</v>
      </c>
      <c r="B12" s="19" t="s">
        <v>102</v>
      </c>
      <c r="C12" s="116">
        <v>160.96600000000001</v>
      </c>
      <c r="D12" s="117">
        <v>333.66002000000003</v>
      </c>
      <c r="E12" s="118">
        <v>484.09474999999998</v>
      </c>
      <c r="F12" s="116">
        <v>254.50200000000001</v>
      </c>
      <c r="G12" s="117">
        <v>490.50299999999999</v>
      </c>
      <c r="H12" s="118">
        <v>635.77165000000002</v>
      </c>
      <c r="I12" s="119">
        <f>IF(H12=0,"0",(E12/H12))</f>
        <v>0.76142865130900372</v>
      </c>
      <c r="J12" s="120">
        <f t="shared" si="53"/>
        <v>0.12895425032197805</v>
      </c>
      <c r="K12" s="121">
        <f t="shared" si="54"/>
        <v>8.1188122708770849E-2</v>
      </c>
      <c r="L12" s="116">
        <v>117.86799999999999</v>
      </c>
      <c r="M12" s="117">
        <v>462.26499999999999</v>
      </c>
      <c r="N12" s="117">
        <v>520.51800000000003</v>
      </c>
      <c r="O12" s="122">
        <f t="shared" si="34"/>
        <v>0.8187184817064429</v>
      </c>
      <c r="P12" s="123">
        <f t="shared" si="55"/>
        <v>0.355586561328607</v>
      </c>
      <c r="Q12" s="124">
        <f t="shared" si="56"/>
        <v>-0.12371204369299404</v>
      </c>
      <c r="R12" s="116">
        <v>136.06800000000001</v>
      </c>
      <c r="S12" s="117">
        <v>19.7</v>
      </c>
      <c r="T12" s="118">
        <v>106.455</v>
      </c>
      <c r="U12" s="125">
        <f t="shared" si="35"/>
        <v>0.1674421940644884</v>
      </c>
      <c r="V12" s="126">
        <f t="shared" si="57"/>
        <v>-0.36720193446888266</v>
      </c>
      <c r="W12" s="127">
        <f t="shared" si="58"/>
        <v>0.12727934083015549</v>
      </c>
      <c r="X12" s="116">
        <v>0.56599999999999995</v>
      </c>
      <c r="Y12" s="117">
        <v>8.5380000000000003</v>
      </c>
      <c r="Z12" s="118">
        <v>8.7986500000000003</v>
      </c>
      <c r="AA12" s="125">
        <f t="shared" si="37"/>
        <v>1.3839324229068722E-2</v>
      </c>
      <c r="AB12" s="126">
        <f t="shared" si="59"/>
        <v>1.1615373140275708E-2</v>
      </c>
      <c r="AC12" s="127">
        <f t="shared" si="60"/>
        <v>-3.5672971371614529E-3</v>
      </c>
      <c r="AD12" s="116">
        <v>361.39100000000002</v>
      </c>
      <c r="AE12" s="117">
        <v>609.79144999999994</v>
      </c>
      <c r="AF12" s="117">
        <v>526.36202000000003</v>
      </c>
      <c r="AG12" s="117">
        <f t="shared" si="61"/>
        <v>164.97102000000001</v>
      </c>
      <c r="AH12" s="118">
        <f t="shared" si="62"/>
        <v>-83.429429999999911</v>
      </c>
      <c r="AI12" s="116">
        <v>146.346</v>
      </c>
      <c r="AJ12" s="117">
        <v>493.44231000000002</v>
      </c>
      <c r="AK12" s="117">
        <v>470.93589000000003</v>
      </c>
      <c r="AL12" s="117">
        <f t="shared" si="63"/>
        <v>324.58989000000003</v>
      </c>
      <c r="AM12" s="118">
        <f t="shared" si="64"/>
        <v>-22.506419999999991</v>
      </c>
      <c r="AN12" s="125">
        <f t="shared" si="39"/>
        <v>1.0873119776655293</v>
      </c>
      <c r="AO12" s="126">
        <f t="shared" si="65"/>
        <v>-1.1578267472825965</v>
      </c>
      <c r="AP12" s="127">
        <f t="shared" si="66"/>
        <v>-0.74027123113485338</v>
      </c>
      <c r="AQ12" s="125">
        <f t="shared" si="42"/>
        <v>0.97281759407636637</v>
      </c>
      <c r="AR12" s="126">
        <f t="shared" si="67"/>
        <v>6.3644228272407788E-2</v>
      </c>
      <c r="AS12" s="127">
        <f t="shared" si="68"/>
        <v>-0.50605994720052982</v>
      </c>
      <c r="AT12" s="126">
        <f t="shared" si="44"/>
        <v>0.74073118862723752</v>
      </c>
      <c r="AU12" s="126">
        <f t="shared" si="69"/>
        <v>0.16570230869702085</v>
      </c>
      <c r="AV12" s="126">
        <f t="shared" si="70"/>
        <v>-0.26526125178597104</v>
      </c>
      <c r="AW12" s="116">
        <v>220</v>
      </c>
      <c r="AX12" s="117">
        <v>125</v>
      </c>
      <c r="AY12" s="118">
        <v>144</v>
      </c>
      <c r="AZ12" s="116">
        <v>5</v>
      </c>
      <c r="BA12" s="117">
        <v>8</v>
      </c>
      <c r="BB12" s="118">
        <v>8.34</v>
      </c>
      <c r="BC12" s="116">
        <v>1</v>
      </c>
      <c r="BD12" s="117">
        <v>3.8</v>
      </c>
      <c r="BE12" s="118">
        <v>3.86</v>
      </c>
      <c r="BF12" s="129">
        <f t="shared" si="71"/>
        <v>1.9184652278177456</v>
      </c>
      <c r="BG12" s="129">
        <f t="shared" si="72"/>
        <v>-2.9704236610711439</v>
      </c>
      <c r="BH12" s="129">
        <f t="shared" si="46"/>
        <v>-0.68570143884892087</v>
      </c>
      <c r="BI12" s="130">
        <f t="shared" si="73"/>
        <v>4.1450777202072544</v>
      </c>
      <c r="BJ12" s="129">
        <f t="shared" si="74"/>
        <v>-20.299366724237188</v>
      </c>
      <c r="BK12" s="131">
        <f t="shared" si="47"/>
        <v>-1.3373784201436232</v>
      </c>
      <c r="BL12" s="117">
        <v>20</v>
      </c>
      <c r="BM12" s="117">
        <v>67</v>
      </c>
      <c r="BN12" s="117">
        <v>67</v>
      </c>
      <c r="BO12" s="116">
        <v>2271</v>
      </c>
      <c r="BP12" s="117">
        <v>1096</v>
      </c>
      <c r="BQ12" s="118">
        <v>1151</v>
      </c>
      <c r="BR12" s="117">
        <f t="shared" si="48"/>
        <v>552.3645960034753</v>
      </c>
      <c r="BS12" s="117">
        <f t="shared" si="75"/>
        <v>440.29854580532469</v>
      </c>
      <c r="BT12" s="117">
        <f t="shared" si="76"/>
        <v>104.82536242683295</v>
      </c>
      <c r="BU12" s="116">
        <f t="shared" si="49"/>
        <v>4415.0809027777777</v>
      </c>
      <c r="BV12" s="117">
        <f t="shared" si="77"/>
        <v>3258.2536300505053</v>
      </c>
      <c r="BW12" s="118">
        <f t="shared" si="78"/>
        <v>491.05690277777785</v>
      </c>
      <c r="BX12" s="129">
        <f t="shared" si="50"/>
        <v>7.9930555555555554</v>
      </c>
      <c r="BY12" s="129">
        <f t="shared" si="79"/>
        <v>-2.3296717171717169</v>
      </c>
      <c r="BZ12" s="129">
        <f t="shared" si="80"/>
        <v>-0.77494444444444532</v>
      </c>
      <c r="CA12" s="125">
        <f t="shared" si="81"/>
        <v>6.2927122628615162E-2</v>
      </c>
      <c r="CB12" s="126">
        <f t="shared" si="82"/>
        <v>-0.35300694330545074</v>
      </c>
      <c r="CC12" s="132">
        <f t="shared" si="83"/>
        <v>-2.744972242787036E-2</v>
      </c>
      <c r="CD12" s="26"/>
    </row>
    <row r="13" spans="1:82" s="14" customFormat="1" ht="15" customHeight="1" x14ac:dyDescent="0.2">
      <c r="A13" s="13" t="s">
        <v>103</v>
      </c>
      <c r="B13" s="19" t="s">
        <v>104</v>
      </c>
      <c r="C13" s="116">
        <v>2615.672</v>
      </c>
      <c r="D13" s="117">
        <v>2715.7370000000001</v>
      </c>
      <c r="E13" s="118">
        <v>3871.4960000000001</v>
      </c>
      <c r="F13" s="116">
        <v>2620.1930000000002</v>
      </c>
      <c r="G13" s="117">
        <v>2768.183</v>
      </c>
      <c r="H13" s="118">
        <v>3972.877</v>
      </c>
      <c r="I13" s="119">
        <f t="shared" si="33"/>
        <v>0.97448171690188246</v>
      </c>
      <c r="J13" s="120">
        <f t="shared" si="53"/>
        <v>-2.3792837682455326E-2</v>
      </c>
      <c r="K13" s="121">
        <f t="shared" si="54"/>
        <v>-6.5722813345058251E-3</v>
      </c>
      <c r="L13" s="116">
        <v>1748.633</v>
      </c>
      <c r="M13" s="117">
        <v>1914.934</v>
      </c>
      <c r="N13" s="117">
        <v>2739.152</v>
      </c>
      <c r="O13" s="122">
        <f t="shared" si="34"/>
        <v>0.689463076757725</v>
      </c>
      <c r="P13" s="123">
        <f t="shared" si="55"/>
        <v>2.2095062264136156E-2</v>
      </c>
      <c r="Q13" s="124">
        <f t="shared" si="56"/>
        <v>-2.3026049186670727E-3</v>
      </c>
      <c r="R13" s="116">
        <v>722.81899999999996</v>
      </c>
      <c r="S13" s="117">
        <v>686.84500000000003</v>
      </c>
      <c r="T13" s="118">
        <v>999.26199999999994</v>
      </c>
      <c r="U13" s="125">
        <f t="shared" si="35"/>
        <v>0.25152100102771868</v>
      </c>
      <c r="V13" s="126">
        <f t="shared" si="57"/>
        <v>-2.4343792138280862E-2</v>
      </c>
      <c r="W13" s="127">
        <f t="shared" si="58"/>
        <v>3.3997604883468091E-3</v>
      </c>
      <c r="X13" s="116">
        <v>148.74100000000001</v>
      </c>
      <c r="Y13" s="117">
        <v>166.404</v>
      </c>
      <c r="Z13" s="118">
        <v>234.46299999999999</v>
      </c>
      <c r="AA13" s="125">
        <f t="shared" si="37"/>
        <v>5.901592221455635E-2</v>
      </c>
      <c r="AB13" s="126">
        <f t="shared" si="59"/>
        <v>2.2487298741447823E-3</v>
      </c>
      <c r="AC13" s="127">
        <f t="shared" si="60"/>
        <v>-1.0971555696797364E-3</v>
      </c>
      <c r="AD13" s="116">
        <v>493.197</v>
      </c>
      <c r="AE13" s="117">
        <v>1014.13</v>
      </c>
      <c r="AF13" s="117">
        <v>826.27300000000002</v>
      </c>
      <c r="AG13" s="117">
        <f t="shared" si="61"/>
        <v>333.07600000000002</v>
      </c>
      <c r="AH13" s="118">
        <f t="shared" si="62"/>
        <v>-187.85699999999997</v>
      </c>
      <c r="AI13" s="116">
        <v>0</v>
      </c>
      <c r="AJ13" s="117">
        <v>199.76599999999999</v>
      </c>
      <c r="AK13" s="117">
        <v>203.02500000000001</v>
      </c>
      <c r="AL13" s="117">
        <f t="shared" si="63"/>
        <v>203.02500000000001</v>
      </c>
      <c r="AM13" s="118">
        <f t="shared" si="64"/>
        <v>3.2590000000000146</v>
      </c>
      <c r="AN13" s="125">
        <f t="shared" si="39"/>
        <v>0.21342473297144049</v>
      </c>
      <c r="AO13" s="126">
        <f t="shared" si="65"/>
        <v>2.4870128265651686E-2</v>
      </c>
      <c r="AP13" s="127">
        <f t="shared" si="66"/>
        <v>-0.16000244351877191</v>
      </c>
      <c r="AQ13" s="125">
        <f t="shared" si="42"/>
        <v>5.2440968555824419E-2</v>
      </c>
      <c r="AR13" s="126">
        <f t="shared" si="67"/>
        <v>5.2440968555824419E-2</v>
      </c>
      <c r="AS13" s="127">
        <f t="shared" si="68"/>
        <v>-2.1117700785131643E-2</v>
      </c>
      <c r="AT13" s="126">
        <f t="shared" si="44"/>
        <v>5.1102765074277412E-2</v>
      </c>
      <c r="AU13" s="126">
        <f t="shared" si="69"/>
        <v>5.1102765074277412E-2</v>
      </c>
      <c r="AV13" s="126">
        <f t="shared" si="70"/>
        <v>-2.1062261587615969E-2</v>
      </c>
      <c r="AW13" s="116">
        <v>2858</v>
      </c>
      <c r="AX13" s="117">
        <v>1670</v>
      </c>
      <c r="AY13" s="118">
        <v>2512</v>
      </c>
      <c r="AZ13" s="116">
        <v>37</v>
      </c>
      <c r="BA13" s="117">
        <v>38.5</v>
      </c>
      <c r="BB13" s="118">
        <v>38.5</v>
      </c>
      <c r="BC13" s="116">
        <v>49</v>
      </c>
      <c r="BD13" s="117">
        <v>51</v>
      </c>
      <c r="BE13" s="118">
        <v>51</v>
      </c>
      <c r="BF13" s="129">
        <f t="shared" si="71"/>
        <v>7.249639249639249</v>
      </c>
      <c r="BG13" s="129">
        <f t="shared" si="72"/>
        <v>-1.3329433329433327</v>
      </c>
      <c r="BH13" s="129">
        <f t="shared" si="46"/>
        <v>2.0202020202019E-2</v>
      </c>
      <c r="BI13" s="130">
        <f t="shared" si="73"/>
        <v>5.4727668845315911</v>
      </c>
      <c r="BJ13" s="129">
        <f t="shared" si="74"/>
        <v>-1.0079587390511753</v>
      </c>
      <c r="BK13" s="131">
        <f t="shared" si="47"/>
        <v>1.5250544662310794E-2</v>
      </c>
      <c r="BL13" s="117">
        <v>95</v>
      </c>
      <c r="BM13" s="117">
        <v>95</v>
      </c>
      <c r="BN13" s="117">
        <v>95</v>
      </c>
      <c r="BO13" s="116">
        <v>11335</v>
      </c>
      <c r="BP13" s="117">
        <v>7770</v>
      </c>
      <c r="BQ13" s="118">
        <v>12277</v>
      </c>
      <c r="BR13" s="117">
        <f t="shared" si="48"/>
        <v>323.60324183432436</v>
      </c>
      <c r="BS13" s="117">
        <f t="shared" si="75"/>
        <v>92.443735879317757</v>
      </c>
      <c r="BT13" s="117">
        <f t="shared" si="76"/>
        <v>-32.662266531184002</v>
      </c>
      <c r="BU13" s="116">
        <f t="shared" si="49"/>
        <v>1581.5593152866243</v>
      </c>
      <c r="BV13" s="117">
        <f t="shared" si="77"/>
        <v>664.76680304029821</v>
      </c>
      <c r="BW13" s="118">
        <f t="shared" si="78"/>
        <v>-76.035295491818943</v>
      </c>
      <c r="BX13" s="129">
        <f t="shared" si="50"/>
        <v>4.8873407643312099</v>
      </c>
      <c r="BY13" s="129">
        <f t="shared" si="79"/>
        <v>0.92128058238579369</v>
      </c>
      <c r="BZ13" s="129">
        <f t="shared" si="80"/>
        <v>0.23464615355276663</v>
      </c>
      <c r="CA13" s="125">
        <f t="shared" si="81"/>
        <v>0.47337574705995761</v>
      </c>
      <c r="CB13" s="126">
        <f t="shared" si="82"/>
        <v>3.6321573163678456E-2</v>
      </c>
      <c r="CC13" s="132">
        <f t="shared" si="83"/>
        <v>2.1500201843324906E-2</v>
      </c>
      <c r="CD13" s="26"/>
    </row>
    <row r="14" spans="1:82" s="14" customFormat="1" ht="15" customHeight="1" x14ac:dyDescent="0.2">
      <c r="A14" s="13" t="s">
        <v>103</v>
      </c>
      <c r="B14" s="19" t="s">
        <v>105</v>
      </c>
      <c r="C14" s="116">
        <v>2248.92</v>
      </c>
      <c r="D14" s="117">
        <v>1835.1025300000001</v>
      </c>
      <c r="E14" s="118">
        <v>3485.4989999999998</v>
      </c>
      <c r="F14" s="116">
        <v>2243.9929999999999</v>
      </c>
      <c r="G14" s="117">
        <v>1897.2291499999999</v>
      </c>
      <c r="H14" s="118">
        <v>3180.4079999999999</v>
      </c>
      <c r="I14" s="119">
        <f t="shared" si="33"/>
        <v>1.0959282582612042</v>
      </c>
      <c r="J14" s="120">
        <f t="shared" si="53"/>
        <v>9.3732618613486807E-2</v>
      </c>
      <c r="K14" s="121">
        <f t="shared" si="54"/>
        <v>0.12867423414925117</v>
      </c>
      <c r="L14" s="116">
        <v>1338.2249999999999</v>
      </c>
      <c r="M14" s="117">
        <v>1564.979</v>
      </c>
      <c r="N14" s="117">
        <v>1632.84</v>
      </c>
      <c r="O14" s="122">
        <f t="shared" si="34"/>
        <v>0.51340582717689054</v>
      </c>
      <c r="P14" s="123">
        <f t="shared" si="55"/>
        <v>-8.2952984994092094E-2</v>
      </c>
      <c r="Q14" s="124">
        <f t="shared" si="56"/>
        <v>-0.31147028227989282</v>
      </c>
      <c r="R14" s="116">
        <v>780.65</v>
      </c>
      <c r="S14" s="117">
        <v>51.339149999999847</v>
      </c>
      <c r="T14" s="118">
        <v>1136.2750000000001</v>
      </c>
      <c r="U14" s="125">
        <f t="shared" si="35"/>
        <v>0.35727334354585955</v>
      </c>
      <c r="V14" s="126">
        <f t="shared" si="57"/>
        <v>9.389014138414864E-3</v>
      </c>
      <c r="W14" s="127">
        <f t="shared" si="58"/>
        <v>0.33021327544602047</v>
      </c>
      <c r="X14" s="116">
        <v>125.11799999999999</v>
      </c>
      <c r="Y14" s="117">
        <v>280.911</v>
      </c>
      <c r="Z14" s="118">
        <v>411.29300000000001</v>
      </c>
      <c r="AA14" s="125">
        <f t="shared" si="37"/>
        <v>0.12932082927724997</v>
      </c>
      <c r="AB14" s="126">
        <f t="shared" si="59"/>
        <v>7.3563970855677355E-2</v>
      </c>
      <c r="AC14" s="127">
        <f t="shared" si="60"/>
        <v>-1.8742993166127542E-2</v>
      </c>
      <c r="AD14" s="116">
        <v>955.62099999999998</v>
      </c>
      <c r="AE14" s="117">
        <v>1407.0124600000001</v>
      </c>
      <c r="AF14" s="117">
        <v>974.60900000000004</v>
      </c>
      <c r="AG14" s="117">
        <f t="shared" si="61"/>
        <v>18.988000000000056</v>
      </c>
      <c r="AH14" s="118">
        <f t="shared" si="62"/>
        <v>-432.40346000000011</v>
      </c>
      <c r="AI14" s="116">
        <v>440.517</v>
      </c>
      <c r="AJ14" s="117">
        <v>442.01600000000002</v>
      </c>
      <c r="AK14" s="117">
        <v>242.637</v>
      </c>
      <c r="AL14" s="117">
        <f t="shared" si="63"/>
        <v>-197.88</v>
      </c>
      <c r="AM14" s="118">
        <f t="shared" si="64"/>
        <v>-199.37900000000002</v>
      </c>
      <c r="AN14" s="125">
        <f t="shared" si="39"/>
        <v>0.27961821248550067</v>
      </c>
      <c r="AO14" s="126">
        <f t="shared" si="65"/>
        <v>-0.14530619567486075</v>
      </c>
      <c r="AP14" s="127">
        <f t="shared" si="66"/>
        <v>-0.48710323059375882</v>
      </c>
      <c r="AQ14" s="125">
        <f t="shared" si="42"/>
        <v>6.9613274885461165E-2</v>
      </c>
      <c r="AR14" s="126">
        <f t="shared" si="67"/>
        <v>-0.12626608053847566</v>
      </c>
      <c r="AS14" s="127">
        <f t="shared" si="68"/>
        <v>-0.17125392069297879</v>
      </c>
      <c r="AT14" s="126">
        <f t="shared" si="44"/>
        <v>7.6291155097081884E-2</v>
      </c>
      <c r="AU14" s="126">
        <f t="shared" si="69"/>
        <v>-0.12001828080579303</v>
      </c>
      <c r="AV14" s="126">
        <f t="shared" si="70"/>
        <v>-0.15668860910272497</v>
      </c>
      <c r="AW14" s="116">
        <v>1852</v>
      </c>
      <c r="AX14" s="117">
        <v>1260</v>
      </c>
      <c r="AY14" s="118">
        <v>1980</v>
      </c>
      <c r="AZ14" s="116">
        <v>27</v>
      </c>
      <c r="BA14" s="117">
        <v>32</v>
      </c>
      <c r="BB14" s="118">
        <v>31</v>
      </c>
      <c r="BC14" s="116">
        <v>48</v>
      </c>
      <c r="BD14" s="117">
        <v>51</v>
      </c>
      <c r="BE14" s="118">
        <v>45</v>
      </c>
      <c r="BF14" s="129">
        <f t="shared" si="71"/>
        <v>7.096774193548387</v>
      </c>
      <c r="BG14" s="129">
        <f t="shared" si="72"/>
        <v>-0.52462498340634589</v>
      </c>
      <c r="BH14" s="129">
        <f t="shared" si="46"/>
        <v>0.53427419354838701</v>
      </c>
      <c r="BI14" s="130">
        <f t="shared" si="73"/>
        <v>4.8888888888888893</v>
      </c>
      <c r="BJ14" s="129">
        <f t="shared" si="74"/>
        <v>0.60185185185185208</v>
      </c>
      <c r="BK14" s="131">
        <f t="shared" si="47"/>
        <v>0.7712418300653594</v>
      </c>
      <c r="BL14" s="117">
        <v>88</v>
      </c>
      <c r="BM14" s="117">
        <v>88</v>
      </c>
      <c r="BN14" s="117">
        <v>88</v>
      </c>
      <c r="BO14" s="116">
        <v>9509</v>
      </c>
      <c r="BP14" s="117">
        <v>7426</v>
      </c>
      <c r="BQ14" s="118">
        <v>11614</v>
      </c>
      <c r="BR14" s="117">
        <f t="shared" si="48"/>
        <v>273.84260375408991</v>
      </c>
      <c r="BS14" s="117">
        <f t="shared" si="75"/>
        <v>37.856380176426654</v>
      </c>
      <c r="BT14" s="117">
        <f t="shared" si="76"/>
        <v>18.357935022605943</v>
      </c>
      <c r="BU14" s="116">
        <f t="shared" si="49"/>
        <v>1606.2666666666667</v>
      </c>
      <c r="BV14" s="117">
        <f t="shared" si="77"/>
        <v>394.60737940964714</v>
      </c>
      <c r="BW14" s="118">
        <f t="shared" si="78"/>
        <v>100.5292460317462</v>
      </c>
      <c r="BX14" s="129">
        <f t="shared" si="50"/>
        <v>5.8656565656565656</v>
      </c>
      <c r="BY14" s="129">
        <f t="shared" si="79"/>
        <v>0.73120732159609059</v>
      </c>
      <c r="BZ14" s="129">
        <f t="shared" si="80"/>
        <v>-2.799422799422846E-2</v>
      </c>
      <c r="CA14" s="125">
        <f t="shared" si="81"/>
        <v>0.48343323343323341</v>
      </c>
      <c r="CB14" s="126">
        <f t="shared" si="82"/>
        <v>8.7620712620712582E-2</v>
      </c>
      <c r="CC14" s="132">
        <f t="shared" si="83"/>
        <v>1.7210229917412168E-2</v>
      </c>
      <c r="CD14" s="26"/>
    </row>
    <row r="15" spans="1:82" s="14" customFormat="1" ht="15" customHeight="1" x14ac:dyDescent="0.2">
      <c r="A15" s="13" t="s">
        <v>103</v>
      </c>
      <c r="B15" s="19" t="s">
        <v>106</v>
      </c>
      <c r="C15" s="116">
        <v>5595.6850000000004</v>
      </c>
      <c r="D15" s="117">
        <v>6237.491</v>
      </c>
      <c r="E15" s="118">
        <v>9049.6730000000007</v>
      </c>
      <c r="F15" s="116">
        <v>5393.2960000000003</v>
      </c>
      <c r="G15" s="117">
        <v>5845.4719999999998</v>
      </c>
      <c r="H15" s="118">
        <v>8590.0540000000001</v>
      </c>
      <c r="I15" s="119">
        <f t="shared" si="33"/>
        <v>1.0535059500208033</v>
      </c>
      <c r="J15" s="120">
        <f t="shared" si="53"/>
        <v>1.5979917702161783E-2</v>
      </c>
      <c r="K15" s="121">
        <f t="shared" si="54"/>
        <v>-1.3557753303752973E-2</v>
      </c>
      <c r="L15" s="116">
        <v>4012.6880000000001</v>
      </c>
      <c r="M15" s="117">
        <v>4184.1859999999997</v>
      </c>
      <c r="N15" s="117">
        <v>6107.0810000000001</v>
      </c>
      <c r="O15" s="122">
        <f t="shared" si="34"/>
        <v>0.71094791720750539</v>
      </c>
      <c r="P15" s="123">
        <f t="shared" si="55"/>
        <v>-3.3066132827946015E-2</v>
      </c>
      <c r="Q15" s="124">
        <f t="shared" si="56"/>
        <v>-4.8515939354784043E-3</v>
      </c>
      <c r="R15" s="116">
        <v>1073.883</v>
      </c>
      <c r="S15" s="117">
        <v>911.46400000000006</v>
      </c>
      <c r="T15" s="118">
        <v>1419.7670000000001</v>
      </c>
      <c r="U15" s="125">
        <f t="shared" si="35"/>
        <v>0.16528033467542813</v>
      </c>
      <c r="V15" s="126">
        <f t="shared" si="57"/>
        <v>-3.3834084410785559E-2</v>
      </c>
      <c r="W15" s="127">
        <f t="shared" si="58"/>
        <v>9.3538329318563485E-3</v>
      </c>
      <c r="X15" s="116">
        <v>306.72500000000002</v>
      </c>
      <c r="Y15" s="117">
        <v>749.822</v>
      </c>
      <c r="Z15" s="118">
        <v>1063.2059999999999</v>
      </c>
      <c r="AA15" s="125">
        <f t="shared" si="37"/>
        <v>0.12377174811706654</v>
      </c>
      <c r="AB15" s="126">
        <f t="shared" si="59"/>
        <v>6.6900217238731657E-2</v>
      </c>
      <c r="AC15" s="127">
        <f t="shared" si="60"/>
        <v>-4.5022389963778608E-3</v>
      </c>
      <c r="AD15" s="116">
        <v>1358.2190000000001</v>
      </c>
      <c r="AE15" s="117">
        <v>1284.0260000000001</v>
      </c>
      <c r="AF15" s="117">
        <v>1360.5070000000001</v>
      </c>
      <c r="AG15" s="117">
        <f t="shared" si="61"/>
        <v>2.2880000000000109</v>
      </c>
      <c r="AH15" s="118">
        <f t="shared" si="62"/>
        <v>76.480999999999995</v>
      </c>
      <c r="AI15" s="116">
        <v>228.601</v>
      </c>
      <c r="AJ15" s="117">
        <v>56.256</v>
      </c>
      <c r="AK15" s="117">
        <v>0</v>
      </c>
      <c r="AL15" s="117">
        <f t="shared" si="63"/>
        <v>-228.601</v>
      </c>
      <c r="AM15" s="118">
        <f t="shared" si="64"/>
        <v>-56.256</v>
      </c>
      <c r="AN15" s="125">
        <f t="shared" si="39"/>
        <v>0.15033769728475271</v>
      </c>
      <c r="AO15" s="126">
        <f t="shared" si="65"/>
        <v>-9.2388439014913892E-2</v>
      </c>
      <c r="AP15" s="127">
        <f t="shared" si="66"/>
        <v>-5.5518471485671184E-2</v>
      </c>
      <c r="AQ15" s="125">
        <f t="shared" si="42"/>
        <v>0</v>
      </c>
      <c r="AR15" s="126">
        <f t="shared" si="67"/>
        <v>-4.0853085904585404E-2</v>
      </c>
      <c r="AS15" s="127">
        <f t="shared" si="68"/>
        <v>-9.0190110093946434E-3</v>
      </c>
      <c r="AT15" s="126">
        <f t="shared" si="44"/>
        <v>0</v>
      </c>
      <c r="AU15" s="126">
        <f t="shared" si="69"/>
        <v>-4.2386140126557115E-2</v>
      </c>
      <c r="AV15" s="126">
        <f t="shared" si="70"/>
        <v>-9.6238592880095921E-3</v>
      </c>
      <c r="AW15" s="116">
        <v>6688</v>
      </c>
      <c r="AX15" s="117">
        <v>3586</v>
      </c>
      <c r="AY15" s="118">
        <v>5429</v>
      </c>
      <c r="AZ15" s="116">
        <v>65.7</v>
      </c>
      <c r="BA15" s="117">
        <v>66.56</v>
      </c>
      <c r="BB15" s="118">
        <v>65.91</v>
      </c>
      <c r="BC15" s="116">
        <v>111.71</v>
      </c>
      <c r="BD15" s="117">
        <v>90.68</v>
      </c>
      <c r="BE15" s="118">
        <v>90.22</v>
      </c>
      <c r="BF15" s="129">
        <f t="shared" si="71"/>
        <v>9.1522109273588583</v>
      </c>
      <c r="BG15" s="129">
        <f t="shared" si="72"/>
        <v>-2.158460474636744</v>
      </c>
      <c r="BH15" s="129">
        <f t="shared" si="46"/>
        <v>0.1728439401793711</v>
      </c>
      <c r="BI15" s="130">
        <f t="shared" si="73"/>
        <v>6.6861252740215278</v>
      </c>
      <c r="BJ15" s="129">
        <f t="shared" si="74"/>
        <v>3.3980335241551529E-2</v>
      </c>
      <c r="BK15" s="131">
        <f t="shared" si="47"/>
        <v>9.5182765566889316E-2</v>
      </c>
      <c r="BL15" s="117">
        <v>234</v>
      </c>
      <c r="BM15" s="117">
        <v>217</v>
      </c>
      <c r="BN15" s="117">
        <v>217</v>
      </c>
      <c r="BO15" s="116">
        <v>30230</v>
      </c>
      <c r="BP15" s="117">
        <v>18113</v>
      </c>
      <c r="BQ15" s="118">
        <v>27390</v>
      </c>
      <c r="BR15" s="117">
        <f t="shared" si="48"/>
        <v>313.62008032128512</v>
      </c>
      <c r="BS15" s="117">
        <f t="shared" si="75"/>
        <v>135.21134727464272</v>
      </c>
      <c r="BT15" s="117">
        <f t="shared" si="76"/>
        <v>-9.102384206954298</v>
      </c>
      <c r="BU15" s="116">
        <f t="shared" si="49"/>
        <v>1582.2534536747098</v>
      </c>
      <c r="BV15" s="117">
        <f t="shared" si="77"/>
        <v>775.83957807662364</v>
      </c>
      <c r="BW15" s="118">
        <f t="shared" si="78"/>
        <v>-47.827974099969424</v>
      </c>
      <c r="BX15" s="129">
        <f t="shared" si="50"/>
        <v>5.0451280162092464</v>
      </c>
      <c r="BY15" s="129">
        <f t="shared" si="79"/>
        <v>0.52509213104178265</v>
      </c>
      <c r="BZ15" s="129">
        <f t="shared" si="80"/>
        <v>-5.9037740863479016E-3</v>
      </c>
      <c r="CA15" s="125">
        <f t="shared" si="81"/>
        <v>0.46234871119663745</v>
      </c>
      <c r="CB15" s="126">
        <f t="shared" si="82"/>
        <v>-1.0867531250374207E-2</v>
      </c>
      <c r="CC15" s="132">
        <f t="shared" si="83"/>
        <v>1.1882356002324013E-3</v>
      </c>
      <c r="CD15" s="26"/>
    </row>
    <row r="16" spans="1:82" s="14" customFormat="1" ht="15" customHeight="1" x14ac:dyDescent="0.2">
      <c r="A16" s="13" t="s">
        <v>107</v>
      </c>
      <c r="B16" s="19" t="s">
        <v>108</v>
      </c>
      <c r="C16" s="116">
        <v>718.94399999999996</v>
      </c>
      <c r="D16" s="117">
        <v>858.37800000000004</v>
      </c>
      <c r="E16" s="118">
        <v>1221.9690000000001</v>
      </c>
      <c r="F16" s="116">
        <v>710.71</v>
      </c>
      <c r="G16" s="117">
        <v>993.92600000000004</v>
      </c>
      <c r="H16" s="118">
        <v>1363.893</v>
      </c>
      <c r="I16" s="119">
        <f t="shared" si="33"/>
        <v>0.89594198371866418</v>
      </c>
      <c r="J16" s="120">
        <f t="shared" si="53"/>
        <v>-0.11564361378242616</v>
      </c>
      <c r="K16" s="121">
        <f t="shared" si="54"/>
        <v>3.2318333668257981E-2</v>
      </c>
      <c r="L16" s="116">
        <v>560.70399999999995</v>
      </c>
      <c r="M16" s="117">
        <v>832.90700000000004</v>
      </c>
      <c r="N16" s="117">
        <v>1155.43</v>
      </c>
      <c r="O16" s="122">
        <f t="shared" si="34"/>
        <v>0.84715589859321816</v>
      </c>
      <c r="P16" s="123">
        <f t="shared" si="55"/>
        <v>5.8220889939899712E-2</v>
      </c>
      <c r="Q16" s="124">
        <f t="shared" si="56"/>
        <v>9.1589048532415562E-3</v>
      </c>
      <c r="R16" s="116">
        <v>119.045</v>
      </c>
      <c r="S16" s="117">
        <v>125.352</v>
      </c>
      <c r="T16" s="118">
        <v>163.97300000000001</v>
      </c>
      <c r="U16" s="125">
        <f t="shared" si="35"/>
        <v>0.12022424046461123</v>
      </c>
      <c r="V16" s="126">
        <f t="shared" si="57"/>
        <v>-4.7277272107323867E-2</v>
      </c>
      <c r="W16" s="127">
        <f t="shared" si="58"/>
        <v>-5.8938005163068491E-3</v>
      </c>
      <c r="X16" s="116">
        <v>30.960999999999999</v>
      </c>
      <c r="Y16" s="117">
        <v>35.667000000000002</v>
      </c>
      <c r="Z16" s="118">
        <v>44.49</v>
      </c>
      <c r="AA16" s="125">
        <f t="shared" si="37"/>
        <v>3.2619860942170682E-2</v>
      </c>
      <c r="AB16" s="126">
        <f t="shared" si="59"/>
        <v>-1.0943617832575692E-2</v>
      </c>
      <c r="AC16" s="127">
        <f t="shared" si="60"/>
        <v>-3.2651043369346031E-3</v>
      </c>
      <c r="AD16" s="116">
        <v>1158.5029999999999</v>
      </c>
      <c r="AE16" s="117">
        <v>1202.9259999999999</v>
      </c>
      <c r="AF16" s="117">
        <v>1232.777</v>
      </c>
      <c r="AG16" s="117">
        <f t="shared" si="61"/>
        <v>74.274000000000115</v>
      </c>
      <c r="AH16" s="118">
        <f t="shared" si="62"/>
        <v>29.851000000000113</v>
      </c>
      <c r="AI16" s="116">
        <v>1114.903</v>
      </c>
      <c r="AJ16" s="117">
        <v>1133.95</v>
      </c>
      <c r="AK16" s="117">
        <v>1160.4059999999999</v>
      </c>
      <c r="AL16" s="117">
        <f t="shared" si="63"/>
        <v>45.502999999999929</v>
      </c>
      <c r="AM16" s="118">
        <f t="shared" si="64"/>
        <v>26.455999999999904</v>
      </c>
      <c r="AN16" s="125">
        <f t="shared" si="39"/>
        <v>1.008844741560547</v>
      </c>
      <c r="AO16" s="126">
        <f t="shared" si="65"/>
        <v>-0.60255058269280237</v>
      </c>
      <c r="AP16" s="127">
        <f t="shared" si="66"/>
        <v>-0.39254951598100218</v>
      </c>
      <c r="AQ16" s="125">
        <f t="shared" si="42"/>
        <v>0.94961983487306134</v>
      </c>
      <c r="AR16" s="126">
        <f t="shared" si="67"/>
        <v>-0.60113098855685831</v>
      </c>
      <c r="AS16" s="127">
        <f t="shared" si="68"/>
        <v>-0.37141821596235158</v>
      </c>
      <c r="AT16" s="126">
        <f t="shared" si="44"/>
        <v>0.85080427863476094</v>
      </c>
      <c r="AU16" s="126">
        <f t="shared" si="69"/>
        <v>-0.71791291965990212</v>
      </c>
      <c r="AV16" s="126">
        <f t="shared" si="70"/>
        <v>-0.29007542468319225</v>
      </c>
      <c r="AW16" s="116">
        <v>742</v>
      </c>
      <c r="AX16" s="117">
        <v>453</v>
      </c>
      <c r="AY16" s="118">
        <v>633</v>
      </c>
      <c r="AZ16" s="116">
        <v>15</v>
      </c>
      <c r="BA16" s="117">
        <v>16</v>
      </c>
      <c r="BB16" s="118">
        <v>15</v>
      </c>
      <c r="BC16" s="116">
        <v>23</v>
      </c>
      <c r="BD16" s="117">
        <v>23</v>
      </c>
      <c r="BE16" s="118">
        <v>22</v>
      </c>
      <c r="BF16" s="129">
        <f t="shared" si="71"/>
        <v>4.6888888888888891</v>
      </c>
      <c r="BG16" s="129">
        <f t="shared" si="72"/>
        <v>-0.8074074074074078</v>
      </c>
      <c r="BH16" s="129">
        <f t="shared" si="46"/>
        <v>-2.9861111111110894E-2</v>
      </c>
      <c r="BI16" s="130">
        <f t="shared" si="73"/>
        <v>3.1969696969696972</v>
      </c>
      <c r="BJ16" s="129">
        <f t="shared" si="74"/>
        <v>-0.38757136583223506</v>
      </c>
      <c r="BK16" s="131">
        <f t="shared" si="47"/>
        <v>-8.5638998682476597E-2</v>
      </c>
      <c r="BL16" s="117">
        <v>50</v>
      </c>
      <c r="BM16" s="117">
        <v>50</v>
      </c>
      <c r="BN16" s="117">
        <v>50</v>
      </c>
      <c r="BO16" s="116">
        <v>3308</v>
      </c>
      <c r="BP16" s="117">
        <v>2535</v>
      </c>
      <c r="BQ16" s="118">
        <v>3396</v>
      </c>
      <c r="BR16" s="117">
        <f t="shared" si="48"/>
        <v>401.61749116607774</v>
      </c>
      <c r="BS16" s="117">
        <f t="shared" si="75"/>
        <v>186.77166287103543</v>
      </c>
      <c r="BT16" s="117">
        <f t="shared" si="76"/>
        <v>9.5362288386615433</v>
      </c>
      <c r="BU16" s="116">
        <f t="shared" si="49"/>
        <v>2154.649289099526</v>
      </c>
      <c r="BV16" s="117">
        <f t="shared" si="77"/>
        <v>1196.8191004202806</v>
      </c>
      <c r="BW16" s="118">
        <f t="shared" si="78"/>
        <v>-39.447841143299684</v>
      </c>
      <c r="BX16" s="129">
        <f t="shared" si="50"/>
        <v>5.3649289099526065</v>
      </c>
      <c r="BY16" s="129">
        <f t="shared" si="79"/>
        <v>0.90670788569384619</v>
      </c>
      <c r="BZ16" s="129">
        <f t="shared" si="80"/>
        <v>-0.23109758011361858</v>
      </c>
      <c r="CA16" s="125">
        <f t="shared" si="81"/>
        <v>0.24879120879120881</v>
      </c>
      <c r="CB16" s="126">
        <f t="shared" si="82"/>
        <v>6.446886446886485E-3</v>
      </c>
      <c r="CC16" s="132">
        <f t="shared" si="83"/>
        <v>-3.1319288446360283E-2</v>
      </c>
      <c r="CD16" s="26"/>
    </row>
    <row r="17" spans="1:82" s="14" customFormat="1" ht="15" customHeight="1" x14ac:dyDescent="0.2">
      <c r="A17" s="13" t="s">
        <v>109</v>
      </c>
      <c r="B17" s="19" t="s">
        <v>110</v>
      </c>
      <c r="C17" s="116">
        <v>2680.2750000000001</v>
      </c>
      <c r="D17" s="117">
        <v>2678.9180000000001</v>
      </c>
      <c r="E17" s="118">
        <v>3822.6170000000002</v>
      </c>
      <c r="F17" s="116">
        <v>2732.2739999999999</v>
      </c>
      <c r="G17" s="117">
        <v>3342.1120000000001</v>
      </c>
      <c r="H17" s="118">
        <v>4543.2070000000003</v>
      </c>
      <c r="I17" s="119">
        <f t="shared" si="33"/>
        <v>0.84139177457685721</v>
      </c>
      <c r="J17" s="120">
        <f t="shared" si="53"/>
        <v>-0.13957682520486314</v>
      </c>
      <c r="K17" s="121">
        <f t="shared" si="54"/>
        <v>3.982737458068708E-2</v>
      </c>
      <c r="L17" s="116">
        <v>2080.4319999999998</v>
      </c>
      <c r="M17" s="117">
        <v>2314.0259999999998</v>
      </c>
      <c r="N17" s="117">
        <v>3439.134</v>
      </c>
      <c r="O17" s="122">
        <f t="shared" si="34"/>
        <v>0.75698377819896823</v>
      </c>
      <c r="P17" s="123">
        <f t="shared" si="55"/>
        <v>-4.444980410160948E-3</v>
      </c>
      <c r="Q17" s="124">
        <f t="shared" si="56"/>
        <v>6.4599441587867235E-2</v>
      </c>
      <c r="R17" s="116">
        <v>498.82799999999997</v>
      </c>
      <c r="S17" s="117">
        <v>638.72800000000029</v>
      </c>
      <c r="T17" s="118">
        <v>670.03499999999997</v>
      </c>
      <c r="U17" s="125">
        <f t="shared" si="35"/>
        <v>0.14748062326898156</v>
      </c>
      <c r="V17" s="126">
        <f t="shared" si="57"/>
        <v>-3.5088182055813821E-2</v>
      </c>
      <c r="W17" s="127">
        <f t="shared" si="58"/>
        <v>-4.3634456058102705E-2</v>
      </c>
      <c r="X17" s="116">
        <v>153.01400000000001</v>
      </c>
      <c r="Y17" s="117">
        <v>389.358</v>
      </c>
      <c r="Z17" s="118">
        <v>434.03800000000001</v>
      </c>
      <c r="AA17" s="125">
        <f t="shared" si="37"/>
        <v>9.5535598532050153E-2</v>
      </c>
      <c r="AB17" s="126">
        <f t="shared" si="59"/>
        <v>3.9533162465974783E-2</v>
      </c>
      <c r="AC17" s="127">
        <f t="shared" si="60"/>
        <v>-2.0964985529764654E-2</v>
      </c>
      <c r="AD17" s="116">
        <v>344.173</v>
      </c>
      <c r="AE17" s="117">
        <v>866.02880000000005</v>
      </c>
      <c r="AF17" s="117">
        <v>1136.66335</v>
      </c>
      <c r="AG17" s="117">
        <f t="shared" si="61"/>
        <v>792.49035000000003</v>
      </c>
      <c r="AH17" s="118">
        <f t="shared" si="62"/>
        <v>270.63454999999999</v>
      </c>
      <c r="AI17" s="116">
        <v>95.301000000000002</v>
      </c>
      <c r="AJ17" s="117">
        <v>283.90499999999997</v>
      </c>
      <c r="AK17" s="117">
        <v>283.90499999999997</v>
      </c>
      <c r="AL17" s="117">
        <f t="shared" si="63"/>
        <v>188.60399999999998</v>
      </c>
      <c r="AM17" s="118">
        <f t="shared" si="64"/>
        <v>0</v>
      </c>
      <c r="AN17" s="125">
        <f t="shared" si="39"/>
        <v>0.29735214121634473</v>
      </c>
      <c r="AO17" s="126">
        <f t="shared" si="65"/>
        <v>0.16894255637896799</v>
      </c>
      <c r="AP17" s="127">
        <f t="shared" si="66"/>
        <v>-2.5923449899172779E-2</v>
      </c>
      <c r="AQ17" s="125">
        <f t="shared" si="42"/>
        <v>7.4269799982577364E-2</v>
      </c>
      <c r="AR17" s="126">
        <f t="shared" si="67"/>
        <v>3.8713373869585226E-2</v>
      </c>
      <c r="AS17" s="127">
        <f t="shared" si="68"/>
        <v>-3.1707687943518151E-2</v>
      </c>
      <c r="AT17" s="126">
        <f t="shared" si="44"/>
        <v>6.2489998804809016E-2</v>
      </c>
      <c r="AU17" s="126">
        <f t="shared" si="69"/>
        <v>2.7610261267504925E-2</v>
      </c>
      <c r="AV17" s="126">
        <f t="shared" si="70"/>
        <v>-2.24577827177731E-2</v>
      </c>
      <c r="AW17" s="116">
        <v>2122</v>
      </c>
      <c r="AX17" s="117">
        <v>1183</v>
      </c>
      <c r="AY17" s="118">
        <v>1850</v>
      </c>
      <c r="AZ17" s="116">
        <v>35</v>
      </c>
      <c r="BA17" s="117">
        <v>35</v>
      </c>
      <c r="BB17" s="118">
        <v>35</v>
      </c>
      <c r="BC17" s="116">
        <v>60</v>
      </c>
      <c r="BD17" s="117">
        <v>63</v>
      </c>
      <c r="BE17" s="118">
        <v>64</v>
      </c>
      <c r="BF17" s="129">
        <f t="shared" si="71"/>
        <v>5.8730158730158726</v>
      </c>
      <c r="BG17" s="129">
        <f t="shared" si="72"/>
        <v>-0.86349206349206398</v>
      </c>
      <c r="BH17" s="129">
        <f t="shared" si="46"/>
        <v>0.23968253968253972</v>
      </c>
      <c r="BI17" s="130">
        <f t="shared" si="73"/>
        <v>3.2118055555555554</v>
      </c>
      <c r="BJ17" s="129">
        <f t="shared" si="74"/>
        <v>-0.71782407407407423</v>
      </c>
      <c r="BK17" s="131">
        <f t="shared" si="47"/>
        <v>8.2175925925925597E-2</v>
      </c>
      <c r="BL17" s="117">
        <v>105</v>
      </c>
      <c r="BM17" s="117">
        <v>105</v>
      </c>
      <c r="BN17" s="117">
        <v>105</v>
      </c>
      <c r="BO17" s="116">
        <v>9438</v>
      </c>
      <c r="BP17" s="117">
        <v>6741</v>
      </c>
      <c r="BQ17" s="118">
        <v>9922</v>
      </c>
      <c r="BR17" s="117">
        <f t="shared" si="48"/>
        <v>457.89225962507561</v>
      </c>
      <c r="BS17" s="117">
        <f t="shared" si="75"/>
        <v>168.39512040066364</v>
      </c>
      <c r="BT17" s="117">
        <f t="shared" si="76"/>
        <v>-37.89649575246483</v>
      </c>
      <c r="BU17" s="116">
        <f t="shared" si="49"/>
        <v>2455.7875675675677</v>
      </c>
      <c r="BV17" s="117">
        <f t="shared" si="77"/>
        <v>1168.1937881142219</v>
      </c>
      <c r="BW17" s="118">
        <f t="shared" si="78"/>
        <v>-369.32823970208574</v>
      </c>
      <c r="BX17" s="129">
        <f t="shared" si="50"/>
        <v>5.3632432432432431</v>
      </c>
      <c r="BY17" s="129">
        <f t="shared" si="79"/>
        <v>0.91555238556181084</v>
      </c>
      <c r="BZ17" s="129">
        <f t="shared" si="80"/>
        <v>-0.3349816088277624</v>
      </c>
      <c r="CA17" s="125">
        <f t="shared" si="81"/>
        <v>0.34613640327926043</v>
      </c>
      <c r="CB17" s="126">
        <f t="shared" si="82"/>
        <v>1.6884702598988333E-2</v>
      </c>
      <c r="CC17" s="132">
        <f t="shared" si="83"/>
        <v>-8.559729317424658E-3</v>
      </c>
      <c r="CD17" s="26"/>
    </row>
    <row r="18" spans="1:82" s="14" customFormat="1" ht="15" customHeight="1" x14ac:dyDescent="0.2">
      <c r="A18" s="13" t="s">
        <v>109</v>
      </c>
      <c r="B18" s="19" t="s">
        <v>111</v>
      </c>
      <c r="C18" s="116">
        <v>2275.259</v>
      </c>
      <c r="D18" s="117">
        <v>2678.0840600000006</v>
      </c>
      <c r="E18" s="118">
        <v>3808.3214800000001</v>
      </c>
      <c r="F18" s="116">
        <v>2056.442</v>
      </c>
      <c r="G18" s="117">
        <v>2475.9714100000001</v>
      </c>
      <c r="H18" s="118">
        <v>3566.5460400000002</v>
      </c>
      <c r="I18" s="119">
        <f t="shared" si="33"/>
        <v>1.067789799231079</v>
      </c>
      <c r="J18" s="120">
        <f t="shared" si="53"/>
        <v>-3.8615827574831396E-2</v>
      </c>
      <c r="K18" s="121">
        <f t="shared" si="54"/>
        <v>-1.3839838810662641E-2</v>
      </c>
      <c r="L18" s="116">
        <v>1385.84</v>
      </c>
      <c r="M18" s="117">
        <v>2072.1063400000003</v>
      </c>
      <c r="N18" s="117">
        <v>2965.2109999999998</v>
      </c>
      <c r="O18" s="122">
        <f t="shared" si="34"/>
        <v>0.83139568836184141</v>
      </c>
      <c r="P18" s="123">
        <f t="shared" si="55"/>
        <v>0.1574938715345251</v>
      </c>
      <c r="Q18" s="124">
        <f t="shared" si="56"/>
        <v>-5.4905259260692452E-3</v>
      </c>
      <c r="R18" s="116">
        <v>549.82500000000005</v>
      </c>
      <c r="S18" s="117">
        <v>258.83523999999983</v>
      </c>
      <c r="T18" s="118">
        <v>440.55038999999999</v>
      </c>
      <c r="U18" s="125">
        <f t="shared" si="35"/>
        <v>0.12352297855097925</v>
      </c>
      <c r="V18" s="126">
        <f t="shared" si="57"/>
        <v>-0.14384415361224245</v>
      </c>
      <c r="W18" s="127">
        <f t="shared" si="58"/>
        <v>1.8984113944299566E-2</v>
      </c>
      <c r="X18" s="116">
        <v>120.777</v>
      </c>
      <c r="Y18" s="117">
        <v>145.02983</v>
      </c>
      <c r="Z18" s="118">
        <v>160.78465</v>
      </c>
      <c r="AA18" s="125">
        <f t="shared" si="37"/>
        <v>4.508133308717921E-2</v>
      </c>
      <c r="AB18" s="126">
        <f t="shared" si="59"/>
        <v>-1.3649717922282763E-2</v>
      </c>
      <c r="AC18" s="127">
        <f t="shared" si="60"/>
        <v>-1.3493588018230487E-2</v>
      </c>
      <c r="AD18" s="116">
        <v>240.51599999999999</v>
      </c>
      <c r="AE18" s="117">
        <v>423.26323000000002</v>
      </c>
      <c r="AF18" s="117">
        <v>416.44911000000002</v>
      </c>
      <c r="AG18" s="117">
        <f t="shared" si="61"/>
        <v>175.93311000000003</v>
      </c>
      <c r="AH18" s="118">
        <f t="shared" si="62"/>
        <v>-6.8141200000000026</v>
      </c>
      <c r="AI18" s="116">
        <v>0</v>
      </c>
      <c r="AJ18" s="117">
        <v>0</v>
      </c>
      <c r="AK18" s="117">
        <v>0</v>
      </c>
      <c r="AL18" s="117">
        <f t="shared" si="63"/>
        <v>0</v>
      </c>
      <c r="AM18" s="118">
        <f t="shared" si="64"/>
        <v>0</v>
      </c>
      <c r="AN18" s="125">
        <f t="shared" si="39"/>
        <v>0.10935240425133437</v>
      </c>
      <c r="AO18" s="126">
        <f t="shared" si="65"/>
        <v>3.6431201654347073E-3</v>
      </c>
      <c r="AP18" s="127">
        <f t="shared" si="66"/>
        <v>-4.8694625086497509E-2</v>
      </c>
      <c r="AQ18" s="125">
        <f t="shared" si="42"/>
        <v>0</v>
      </c>
      <c r="AR18" s="126">
        <f t="shared" si="67"/>
        <v>0</v>
      </c>
      <c r="AS18" s="127">
        <f t="shared" si="68"/>
        <v>0</v>
      </c>
      <c r="AT18" s="126">
        <f t="shared" si="44"/>
        <v>0</v>
      </c>
      <c r="AU18" s="126">
        <f t="shared" si="69"/>
        <v>0</v>
      </c>
      <c r="AV18" s="126">
        <f t="shared" si="70"/>
        <v>0</v>
      </c>
      <c r="AW18" s="116">
        <v>2748</v>
      </c>
      <c r="AX18" s="117">
        <v>1721</v>
      </c>
      <c r="AY18" s="118">
        <v>2558</v>
      </c>
      <c r="AZ18" s="116">
        <v>31</v>
      </c>
      <c r="BA18" s="117">
        <v>32.75</v>
      </c>
      <c r="BB18" s="118">
        <v>33</v>
      </c>
      <c r="BC18" s="116">
        <v>57</v>
      </c>
      <c r="BD18" s="117">
        <v>60.51</v>
      </c>
      <c r="BE18" s="118">
        <v>60</v>
      </c>
      <c r="BF18" s="129">
        <f t="shared" si="71"/>
        <v>8.6127946127946124</v>
      </c>
      <c r="BG18" s="129">
        <f t="shared" si="72"/>
        <v>-1.2366677527967855</v>
      </c>
      <c r="BH18" s="129">
        <f t="shared" si="46"/>
        <v>-0.14547510730716873</v>
      </c>
      <c r="BI18" s="130">
        <f t="shared" si="73"/>
        <v>4.7370370370370374</v>
      </c>
      <c r="BJ18" s="129">
        <f t="shared" si="74"/>
        <v>-0.61968810916179251</v>
      </c>
      <c r="BK18" s="131">
        <f t="shared" si="47"/>
        <v>-3.2262803209750501E-3</v>
      </c>
      <c r="BL18" s="117">
        <v>82</v>
      </c>
      <c r="BM18" s="117">
        <v>82</v>
      </c>
      <c r="BN18" s="117">
        <v>81</v>
      </c>
      <c r="BO18" s="116">
        <v>12353</v>
      </c>
      <c r="BP18" s="117">
        <v>8249</v>
      </c>
      <c r="BQ18" s="118">
        <v>12243</v>
      </c>
      <c r="BR18" s="117">
        <f t="shared" si="48"/>
        <v>291.31308012741977</v>
      </c>
      <c r="BS18" s="117">
        <f t="shared" si="75"/>
        <v>124.83999666591245</v>
      </c>
      <c r="BT18" s="117">
        <f t="shared" si="76"/>
        <v>-8.841048857911801</v>
      </c>
      <c r="BU18" s="116">
        <f t="shared" si="49"/>
        <v>1394.2713213448008</v>
      </c>
      <c r="BV18" s="117">
        <f t="shared" si="77"/>
        <v>645.92998218905109</v>
      </c>
      <c r="BW18" s="118">
        <f t="shared" si="78"/>
        <v>-44.410497365251558</v>
      </c>
      <c r="BX18" s="129">
        <f t="shared" si="50"/>
        <v>4.7861610633307272</v>
      </c>
      <c r="BY18" s="129">
        <f t="shared" si="79"/>
        <v>0.29089177657672405</v>
      </c>
      <c r="BZ18" s="129">
        <f t="shared" si="80"/>
        <v>-6.9824578778723279E-3</v>
      </c>
      <c r="CA18" s="125">
        <f t="shared" si="81"/>
        <v>0.55365622032288697</v>
      </c>
      <c r="CB18" s="126">
        <f t="shared" si="82"/>
        <v>1.8381197242984815E-3</v>
      </c>
      <c r="CC18" s="132">
        <f t="shared" si="83"/>
        <v>-2.1314093766143793E-3</v>
      </c>
      <c r="CD18" s="26"/>
    </row>
    <row r="19" spans="1:82" s="14" customFormat="1" ht="15" customHeight="1" x14ac:dyDescent="0.2">
      <c r="A19" s="13" t="s">
        <v>109</v>
      </c>
      <c r="B19" s="19" t="s">
        <v>112</v>
      </c>
      <c r="C19" s="116">
        <v>2988.5360000000001</v>
      </c>
      <c r="D19" s="117">
        <v>3609.7869999999998</v>
      </c>
      <c r="E19" s="118">
        <v>5027.0510000000004</v>
      </c>
      <c r="F19" s="116">
        <v>2761.57</v>
      </c>
      <c r="G19" s="117">
        <v>3424.4639999999999</v>
      </c>
      <c r="H19" s="118">
        <v>4787.25</v>
      </c>
      <c r="I19" s="119">
        <f t="shared" si="33"/>
        <v>1.050091597472453</v>
      </c>
      <c r="J19" s="120">
        <f t="shared" si="53"/>
        <v>-3.209570902348946E-2</v>
      </c>
      <c r="K19" s="121">
        <f t="shared" si="54"/>
        <v>-4.0257768086022772E-3</v>
      </c>
      <c r="L19" s="116">
        <v>2067.0070000000001</v>
      </c>
      <c r="M19" s="117">
        <v>2710.248</v>
      </c>
      <c r="N19" s="117">
        <v>3780.9870000000001</v>
      </c>
      <c r="O19" s="122">
        <f t="shared" si="34"/>
        <v>0.78980354065486447</v>
      </c>
      <c r="P19" s="123">
        <f t="shared" si="55"/>
        <v>4.131373232119917E-2</v>
      </c>
      <c r="Q19" s="124">
        <f t="shared" si="56"/>
        <v>-1.633601040887056E-3</v>
      </c>
      <c r="R19" s="116">
        <v>426.24099999999999</v>
      </c>
      <c r="S19" s="117">
        <v>339.14499999999987</v>
      </c>
      <c r="T19" s="118">
        <v>489.97800000000001</v>
      </c>
      <c r="U19" s="125">
        <f t="shared" si="35"/>
        <v>0.10235061883127057</v>
      </c>
      <c r="V19" s="126">
        <f t="shared" si="57"/>
        <v>-5.1996727062550693E-2</v>
      </c>
      <c r="W19" s="127">
        <f t="shared" si="58"/>
        <v>3.3146821124147574E-3</v>
      </c>
      <c r="X19" s="116">
        <v>268.322</v>
      </c>
      <c r="Y19" s="117">
        <v>375.07100000000003</v>
      </c>
      <c r="Z19" s="118">
        <v>516.28499999999997</v>
      </c>
      <c r="AA19" s="125">
        <f t="shared" si="37"/>
        <v>0.10784584051386495</v>
      </c>
      <c r="AB19" s="126">
        <f t="shared" si="59"/>
        <v>1.0682994741351495E-2</v>
      </c>
      <c r="AC19" s="127">
        <f t="shared" si="60"/>
        <v>-1.6810810715276875E-3</v>
      </c>
      <c r="AD19" s="116">
        <v>296.649</v>
      </c>
      <c r="AE19" s="117">
        <v>509.14499999999998</v>
      </c>
      <c r="AF19" s="117">
        <v>524.46</v>
      </c>
      <c r="AG19" s="117">
        <f t="shared" si="61"/>
        <v>227.81100000000004</v>
      </c>
      <c r="AH19" s="118">
        <f t="shared" si="62"/>
        <v>15.315000000000055</v>
      </c>
      <c r="AI19" s="116">
        <v>0</v>
      </c>
      <c r="AJ19" s="117">
        <v>0</v>
      </c>
      <c r="AK19" s="117">
        <v>0</v>
      </c>
      <c r="AL19" s="117">
        <f t="shared" si="63"/>
        <v>0</v>
      </c>
      <c r="AM19" s="118">
        <f t="shared" si="64"/>
        <v>0</v>
      </c>
      <c r="AN19" s="125">
        <f t="shared" si="39"/>
        <v>0.10432756699703265</v>
      </c>
      <c r="AO19" s="126">
        <f t="shared" si="65"/>
        <v>5.065252606307552E-3</v>
      </c>
      <c r="AP19" s="127">
        <f t="shared" si="66"/>
        <v>-3.6718151212933772E-2</v>
      </c>
      <c r="AQ19" s="125">
        <f t="shared" si="42"/>
        <v>0</v>
      </c>
      <c r="AR19" s="126">
        <f t="shared" si="67"/>
        <v>0</v>
      </c>
      <c r="AS19" s="127">
        <f t="shared" si="68"/>
        <v>0</v>
      </c>
      <c r="AT19" s="126">
        <f t="shared" si="44"/>
        <v>0</v>
      </c>
      <c r="AU19" s="126">
        <f t="shared" si="69"/>
        <v>0</v>
      </c>
      <c r="AV19" s="126">
        <f t="shared" si="70"/>
        <v>0</v>
      </c>
      <c r="AW19" s="116">
        <v>3025</v>
      </c>
      <c r="AX19" s="117">
        <v>1690</v>
      </c>
      <c r="AY19" s="118">
        <v>2429</v>
      </c>
      <c r="AZ19" s="116">
        <v>37</v>
      </c>
      <c r="BA19" s="117">
        <v>35</v>
      </c>
      <c r="BB19" s="118">
        <v>35</v>
      </c>
      <c r="BC19" s="116">
        <v>65</v>
      </c>
      <c r="BD19" s="117">
        <v>64</v>
      </c>
      <c r="BE19" s="118">
        <v>64</v>
      </c>
      <c r="BF19" s="129">
        <f t="shared" si="71"/>
        <v>7.7111111111111121</v>
      </c>
      <c r="BG19" s="129">
        <f t="shared" si="72"/>
        <v>-1.3729729729729723</v>
      </c>
      <c r="BH19" s="129">
        <f t="shared" si="46"/>
        <v>-0.33650793650793531</v>
      </c>
      <c r="BI19" s="130">
        <f t="shared" si="73"/>
        <v>4.2170138888888893</v>
      </c>
      <c r="BJ19" s="129">
        <f t="shared" si="74"/>
        <v>-0.95392628205128194</v>
      </c>
      <c r="BK19" s="131">
        <f t="shared" si="47"/>
        <v>-0.18402777777777768</v>
      </c>
      <c r="BL19" s="117">
        <v>91</v>
      </c>
      <c r="BM19" s="117">
        <v>90</v>
      </c>
      <c r="BN19" s="117">
        <v>90</v>
      </c>
      <c r="BO19" s="116">
        <v>13520</v>
      </c>
      <c r="BP19" s="117">
        <v>9287</v>
      </c>
      <c r="BQ19" s="118">
        <v>12843</v>
      </c>
      <c r="BR19" s="117">
        <f t="shared" si="48"/>
        <v>372.75169352954919</v>
      </c>
      <c r="BS19" s="117">
        <f t="shared" si="75"/>
        <v>168.49355743487462</v>
      </c>
      <c r="BT19" s="117">
        <f t="shared" si="76"/>
        <v>4.0143187045249533</v>
      </c>
      <c r="BU19" s="116">
        <f t="shared" si="49"/>
        <v>1970.872787155208</v>
      </c>
      <c r="BV19" s="117">
        <f t="shared" si="77"/>
        <v>1057.9570846758693</v>
      </c>
      <c r="BW19" s="118">
        <f t="shared" si="78"/>
        <v>-55.43727201638967</v>
      </c>
      <c r="BX19" s="129">
        <f t="shared" si="50"/>
        <v>5.2873610539316589</v>
      </c>
      <c r="BY19" s="129">
        <f t="shared" si="79"/>
        <v>0.81793956632835307</v>
      </c>
      <c r="BZ19" s="129">
        <f t="shared" si="80"/>
        <v>-0.20790521825769037</v>
      </c>
      <c r="CA19" s="125">
        <f t="shared" si="81"/>
        <v>0.52271062271062263</v>
      </c>
      <c r="CB19" s="126">
        <f t="shared" si="82"/>
        <v>-2.1507064364207351E-2</v>
      </c>
      <c r="CC19" s="132">
        <f t="shared" si="83"/>
        <v>-4.7393735791525948E-2</v>
      </c>
      <c r="CD19" s="26"/>
    </row>
    <row r="20" spans="1:82" s="14" customFormat="1" ht="15" customHeight="1" x14ac:dyDescent="0.2">
      <c r="A20" s="13" t="s">
        <v>113</v>
      </c>
      <c r="B20" s="19" t="s">
        <v>114</v>
      </c>
      <c r="C20" s="116">
        <v>1419.81</v>
      </c>
      <c r="D20" s="117">
        <v>1826.5614300000002</v>
      </c>
      <c r="E20" s="118">
        <v>2675.6572500000002</v>
      </c>
      <c r="F20" s="116">
        <v>1255.9649999999999</v>
      </c>
      <c r="G20" s="117">
        <v>1780.4577099999999</v>
      </c>
      <c r="H20" s="118">
        <v>2643.1674500000004</v>
      </c>
      <c r="I20" s="119">
        <f t="shared" si="33"/>
        <v>1.0122919945915647</v>
      </c>
      <c r="J20" s="120">
        <f t="shared" si="53"/>
        <v>-0.11816148142090377</v>
      </c>
      <c r="K20" s="121">
        <f t="shared" si="54"/>
        <v>-1.3602313226620089E-2</v>
      </c>
      <c r="L20" s="116">
        <v>739.60799999999995</v>
      </c>
      <c r="M20" s="117">
        <v>1334.77</v>
      </c>
      <c r="N20" s="117">
        <v>1669.7538999999999</v>
      </c>
      <c r="O20" s="122">
        <f t="shared" si="34"/>
        <v>0.63172459996811769</v>
      </c>
      <c r="P20" s="123">
        <f t="shared" si="55"/>
        <v>4.2848317587637297E-2</v>
      </c>
      <c r="Q20" s="124">
        <f t="shared" si="56"/>
        <v>-0.11795341400728865</v>
      </c>
      <c r="R20" s="116">
        <v>408.12099999999998</v>
      </c>
      <c r="S20" s="117">
        <v>223.81799999999993</v>
      </c>
      <c r="T20" s="118">
        <v>621.99355000000003</v>
      </c>
      <c r="U20" s="125">
        <f t="shared" si="35"/>
        <v>0.23532128091241436</v>
      </c>
      <c r="V20" s="126">
        <f t="shared" si="57"/>
        <v>-8.9624876026672323E-2</v>
      </c>
      <c r="W20" s="127">
        <f t="shared" si="58"/>
        <v>0.10961315611791983</v>
      </c>
      <c r="X20" s="116">
        <v>108.236</v>
      </c>
      <c r="Y20" s="117">
        <v>221.86971</v>
      </c>
      <c r="Z20" s="118">
        <v>351.42</v>
      </c>
      <c r="AA20" s="125">
        <f t="shared" si="37"/>
        <v>0.13295411911946781</v>
      </c>
      <c r="AB20" s="126">
        <f t="shared" si="59"/>
        <v>4.6776558439034818E-2</v>
      </c>
      <c r="AC20" s="127">
        <f t="shared" si="60"/>
        <v>8.3402578893687213E-3</v>
      </c>
      <c r="AD20" s="116">
        <v>145.90199999999999</v>
      </c>
      <c r="AE20" s="117">
        <v>270.40881999999999</v>
      </c>
      <c r="AF20" s="117">
        <v>329.93768999999992</v>
      </c>
      <c r="AG20" s="117">
        <f t="shared" si="61"/>
        <v>184.03568999999993</v>
      </c>
      <c r="AH20" s="118">
        <f t="shared" si="62"/>
        <v>59.528869999999927</v>
      </c>
      <c r="AI20" s="116">
        <v>0</v>
      </c>
      <c r="AJ20" s="117">
        <v>0</v>
      </c>
      <c r="AK20" s="117">
        <v>0</v>
      </c>
      <c r="AL20" s="117">
        <f t="shared" si="63"/>
        <v>0</v>
      </c>
      <c r="AM20" s="118">
        <f t="shared" si="64"/>
        <v>0</v>
      </c>
      <c r="AN20" s="125">
        <f t="shared" si="39"/>
        <v>0.12331089492123846</v>
      </c>
      <c r="AO20" s="126">
        <f t="shared" si="65"/>
        <v>2.0549257800778695E-2</v>
      </c>
      <c r="AP20" s="127">
        <f t="shared" si="66"/>
        <v>-2.4731659552278448E-2</v>
      </c>
      <c r="AQ20" s="125">
        <f t="shared" si="42"/>
        <v>0</v>
      </c>
      <c r="AR20" s="126">
        <f t="shared" si="67"/>
        <v>0</v>
      </c>
      <c r="AS20" s="127">
        <f t="shared" si="68"/>
        <v>0</v>
      </c>
      <c r="AT20" s="126">
        <f t="shared" si="44"/>
        <v>0</v>
      </c>
      <c r="AU20" s="126">
        <f t="shared" si="69"/>
        <v>0</v>
      </c>
      <c r="AV20" s="126">
        <f t="shared" si="70"/>
        <v>0</v>
      </c>
      <c r="AW20" s="116">
        <v>1242</v>
      </c>
      <c r="AX20" s="117">
        <v>694</v>
      </c>
      <c r="AY20" s="118">
        <v>1102</v>
      </c>
      <c r="AZ20" s="116">
        <v>24</v>
      </c>
      <c r="BA20" s="117">
        <v>23.8</v>
      </c>
      <c r="BB20" s="118">
        <v>25</v>
      </c>
      <c r="BC20" s="116">
        <v>33.68</v>
      </c>
      <c r="BD20" s="117">
        <v>31.42</v>
      </c>
      <c r="BE20" s="118">
        <v>32</v>
      </c>
      <c r="BF20" s="129">
        <f t="shared" si="71"/>
        <v>4.8977777777777778</v>
      </c>
      <c r="BG20" s="129">
        <f t="shared" si="72"/>
        <v>-0.85222222222222221</v>
      </c>
      <c r="BH20" s="129">
        <f t="shared" si="46"/>
        <v>3.7833800186741762E-2</v>
      </c>
      <c r="BI20" s="130">
        <f t="shared" si="73"/>
        <v>3.8263888888888888</v>
      </c>
      <c r="BJ20" s="129">
        <f t="shared" si="74"/>
        <v>-0.2709982845077854</v>
      </c>
      <c r="BK20" s="131">
        <f t="shared" si="47"/>
        <v>0.1450818657613695</v>
      </c>
      <c r="BL20" s="117">
        <v>70</v>
      </c>
      <c r="BM20" s="117">
        <v>70</v>
      </c>
      <c r="BN20" s="117">
        <v>71</v>
      </c>
      <c r="BO20" s="116">
        <v>6033</v>
      </c>
      <c r="BP20" s="117">
        <v>4046</v>
      </c>
      <c r="BQ20" s="118">
        <v>6375</v>
      </c>
      <c r="BR20" s="117">
        <f t="shared" si="48"/>
        <v>414.61450196078437</v>
      </c>
      <c r="BS20" s="117">
        <f t="shared" si="75"/>
        <v>206.43200569027218</v>
      </c>
      <c r="BT20" s="117">
        <f t="shared" si="76"/>
        <v>-25.43930673916617</v>
      </c>
      <c r="BU20" s="116">
        <f t="shared" si="49"/>
        <v>2398.5185571687844</v>
      </c>
      <c r="BV20" s="117">
        <f t="shared" si="77"/>
        <v>1387.2745958161272</v>
      </c>
      <c r="BW20" s="118">
        <f t="shared" si="78"/>
        <v>-166.98246588597067</v>
      </c>
      <c r="BX20" s="129">
        <f t="shared" si="50"/>
        <v>5.7849364791288567</v>
      </c>
      <c r="BY20" s="129">
        <f t="shared" si="79"/>
        <v>0.92744855642354285</v>
      </c>
      <c r="BZ20" s="129">
        <f t="shared" si="80"/>
        <v>-4.5034702427339646E-2</v>
      </c>
      <c r="CA20" s="125">
        <f t="shared" si="81"/>
        <v>0.32889645565701903</v>
      </c>
      <c r="CB20" s="126">
        <f t="shared" si="82"/>
        <v>1.319786852986049E-2</v>
      </c>
      <c r="CC20" s="132">
        <f t="shared" si="83"/>
        <v>9.5594390824333964E-3</v>
      </c>
      <c r="CD20" s="26"/>
    </row>
    <row r="21" spans="1:82" s="14" customFormat="1" ht="15" customHeight="1" x14ac:dyDescent="0.2">
      <c r="A21" s="13" t="s">
        <v>113</v>
      </c>
      <c r="B21" s="19" t="s">
        <v>115</v>
      </c>
      <c r="C21" s="116">
        <v>4736.4030000000002</v>
      </c>
      <c r="D21" s="117">
        <v>4317.4430000000002</v>
      </c>
      <c r="E21" s="118">
        <v>6484.2830000000004</v>
      </c>
      <c r="F21" s="116">
        <v>4390.3090000000002</v>
      </c>
      <c r="G21" s="117">
        <v>3856.1439999999998</v>
      </c>
      <c r="H21" s="118">
        <v>5806.8329999999996</v>
      </c>
      <c r="I21" s="119">
        <f t="shared" si="33"/>
        <v>1.1166642815455516</v>
      </c>
      <c r="J21" s="120">
        <f t="shared" si="53"/>
        <v>3.7832928217118589E-2</v>
      </c>
      <c r="K21" s="121">
        <f t="shared" si="54"/>
        <v>-2.9627344580001047E-3</v>
      </c>
      <c r="L21" s="116">
        <v>3171.1149999999998</v>
      </c>
      <c r="M21" s="117">
        <v>2875.1460000000002</v>
      </c>
      <c r="N21" s="117">
        <v>4342.5929999999998</v>
      </c>
      <c r="O21" s="122">
        <f t="shared" si="34"/>
        <v>0.74784189591813643</v>
      </c>
      <c r="P21" s="123">
        <f t="shared" si="55"/>
        <v>2.5543078226716642E-2</v>
      </c>
      <c r="Q21" s="124">
        <f t="shared" si="56"/>
        <v>2.2405905726927688E-3</v>
      </c>
      <c r="R21" s="116">
        <v>765.45100000000002</v>
      </c>
      <c r="S21" s="117">
        <v>500.30699999999962</v>
      </c>
      <c r="T21" s="118">
        <v>736.745</v>
      </c>
      <c r="U21" s="125">
        <f t="shared" si="35"/>
        <v>0.12687552750354625</v>
      </c>
      <c r="V21" s="126">
        <f t="shared" si="57"/>
        <v>-4.7474615049062224E-2</v>
      </c>
      <c r="W21" s="127">
        <f t="shared" si="58"/>
        <v>-2.8672933039753656E-3</v>
      </c>
      <c r="X21" s="116">
        <v>453.74299999999999</v>
      </c>
      <c r="Y21" s="117">
        <v>480.69099999999997</v>
      </c>
      <c r="Z21" s="118">
        <v>727.495</v>
      </c>
      <c r="AA21" s="125">
        <f t="shared" si="37"/>
        <v>0.12528257657831732</v>
      </c>
      <c r="AB21" s="126">
        <f t="shared" si="59"/>
        <v>2.1931536822345707E-2</v>
      </c>
      <c r="AC21" s="127">
        <f t="shared" si="60"/>
        <v>6.2670273128255516E-4</v>
      </c>
      <c r="AD21" s="116">
        <v>2442.248</v>
      </c>
      <c r="AE21" s="117">
        <v>2065.0928599999997</v>
      </c>
      <c r="AF21" s="117">
        <v>1929.7729999999999</v>
      </c>
      <c r="AG21" s="117">
        <f t="shared" si="61"/>
        <v>-512.47500000000014</v>
      </c>
      <c r="AH21" s="118">
        <f t="shared" si="62"/>
        <v>-135.31985999999984</v>
      </c>
      <c r="AI21" s="116">
        <v>1018.745</v>
      </c>
      <c r="AJ21" s="117">
        <v>742.899</v>
      </c>
      <c r="AK21" s="117">
        <v>788.39499999999998</v>
      </c>
      <c r="AL21" s="117">
        <f t="shared" si="63"/>
        <v>-230.35000000000002</v>
      </c>
      <c r="AM21" s="118">
        <f t="shared" si="64"/>
        <v>45.495999999999981</v>
      </c>
      <c r="AN21" s="125">
        <f t="shared" si="39"/>
        <v>0.29760776943264194</v>
      </c>
      <c r="AO21" s="126">
        <f t="shared" si="65"/>
        <v>-0.218025718680595</v>
      </c>
      <c r="AP21" s="127">
        <f t="shared" si="66"/>
        <v>-0.18070609828952594</v>
      </c>
      <c r="AQ21" s="125">
        <f t="shared" si="42"/>
        <v>0.12158553227858808</v>
      </c>
      <c r="AR21" s="126">
        <f t="shared" si="67"/>
        <v>-9.3502795298267175E-2</v>
      </c>
      <c r="AS21" s="127">
        <f t="shared" si="68"/>
        <v>-5.0483676278421222E-2</v>
      </c>
      <c r="AT21" s="126">
        <f t="shared" si="44"/>
        <v>0.13577022104820305</v>
      </c>
      <c r="AU21" s="126">
        <f t="shared" si="69"/>
        <v>-9.627381047668504E-2</v>
      </c>
      <c r="AV21" s="126">
        <f t="shared" si="70"/>
        <v>-5.6883113474574115E-2</v>
      </c>
      <c r="AW21" s="116">
        <v>4073</v>
      </c>
      <c r="AX21" s="117">
        <v>2601</v>
      </c>
      <c r="AY21" s="118">
        <v>3879</v>
      </c>
      <c r="AZ21" s="116">
        <v>54</v>
      </c>
      <c r="BA21" s="117">
        <v>57</v>
      </c>
      <c r="BB21" s="118">
        <v>57</v>
      </c>
      <c r="BC21" s="116">
        <v>60</v>
      </c>
      <c r="BD21" s="117">
        <v>68</v>
      </c>
      <c r="BE21" s="118">
        <v>65</v>
      </c>
      <c r="BF21" s="129">
        <f t="shared" si="71"/>
        <v>7.5614035087719298</v>
      </c>
      <c r="BG21" s="129">
        <f t="shared" si="72"/>
        <v>-0.81925492744206174</v>
      </c>
      <c r="BH21" s="129">
        <f t="shared" si="46"/>
        <v>-4.3859649122806488E-2</v>
      </c>
      <c r="BI21" s="130">
        <f t="shared" si="73"/>
        <v>6.6307692307692303</v>
      </c>
      <c r="BJ21" s="129">
        <f t="shared" si="74"/>
        <v>-0.91182336182336332</v>
      </c>
      <c r="BK21" s="131">
        <f t="shared" si="47"/>
        <v>0.2557692307692303</v>
      </c>
      <c r="BL21" s="117">
        <v>122</v>
      </c>
      <c r="BM21" s="117">
        <v>122</v>
      </c>
      <c r="BN21" s="117">
        <v>122</v>
      </c>
      <c r="BO21" s="116">
        <v>16350</v>
      </c>
      <c r="BP21" s="117">
        <v>12152</v>
      </c>
      <c r="BQ21" s="118">
        <v>18065</v>
      </c>
      <c r="BR21" s="117">
        <f t="shared" si="48"/>
        <v>321.44107389980627</v>
      </c>
      <c r="BS21" s="117">
        <f t="shared" si="75"/>
        <v>52.920645765249674</v>
      </c>
      <c r="BT21" s="117">
        <f t="shared" si="76"/>
        <v>4.1152016154086368</v>
      </c>
      <c r="BU21" s="116">
        <f t="shared" si="49"/>
        <v>1496.9922660479506</v>
      </c>
      <c r="BV21" s="117">
        <f t="shared" si="77"/>
        <v>419.08679096815672</v>
      </c>
      <c r="BW21" s="118">
        <f t="shared" si="78"/>
        <v>14.430174544682586</v>
      </c>
      <c r="BX21" s="129">
        <f t="shared" si="50"/>
        <v>4.6571281258056203</v>
      </c>
      <c r="BY21" s="129">
        <f t="shared" si="79"/>
        <v>0.64288800795636902</v>
      </c>
      <c r="BZ21" s="129">
        <f t="shared" si="80"/>
        <v>-1.4921086035979414E-2</v>
      </c>
      <c r="CA21" s="125">
        <f t="shared" si="81"/>
        <v>0.54239476370623918</v>
      </c>
      <c r="CB21" s="126">
        <f t="shared" si="82"/>
        <v>5.1492223623371192E-2</v>
      </c>
      <c r="CC21" s="132">
        <f t="shared" si="83"/>
        <v>-7.9177079901651126E-3</v>
      </c>
      <c r="CD21" s="26"/>
    </row>
    <row r="22" spans="1:82" ht="15" customHeight="1" x14ac:dyDescent="0.2">
      <c r="A22" s="12" t="s">
        <v>116</v>
      </c>
      <c r="B22" s="20" t="s">
        <v>117</v>
      </c>
      <c r="C22" s="116">
        <v>1058.221</v>
      </c>
      <c r="D22" s="117">
        <v>845.99599999999998</v>
      </c>
      <c r="E22" s="118">
        <v>1278.3119999999999</v>
      </c>
      <c r="F22" s="116">
        <v>931.125</v>
      </c>
      <c r="G22" s="117">
        <v>692.90700000000004</v>
      </c>
      <c r="H22" s="118">
        <v>1029.8510000000001</v>
      </c>
      <c r="I22" s="119">
        <f t="shared" si="33"/>
        <v>1.2412591724433921</v>
      </c>
      <c r="J22" s="120">
        <f t="shared" si="53"/>
        <v>0.10476192449064681</v>
      </c>
      <c r="K22" s="121">
        <f t="shared" si="54"/>
        <v>2.0321874941707341E-2</v>
      </c>
      <c r="L22" s="116">
        <v>697.94200000000001</v>
      </c>
      <c r="M22" s="117">
        <v>547.37300000000005</v>
      </c>
      <c r="N22" s="117">
        <v>825.36599999999999</v>
      </c>
      <c r="O22" s="122">
        <f t="shared" si="34"/>
        <v>0.8014421503693252</v>
      </c>
      <c r="P22" s="123">
        <f t="shared" si="55"/>
        <v>5.1873617680373685E-2</v>
      </c>
      <c r="Q22" s="124">
        <f t="shared" si="56"/>
        <v>1.1476108750464342E-2</v>
      </c>
      <c r="R22" s="116">
        <v>191.86099999999999</v>
      </c>
      <c r="S22" s="117">
        <v>121.72299999999998</v>
      </c>
      <c r="T22" s="118">
        <v>168.10499999999999</v>
      </c>
      <c r="U22" s="125">
        <f t="shared" si="35"/>
        <v>0.16323235108768158</v>
      </c>
      <c r="V22" s="126">
        <f t="shared" si="57"/>
        <v>-4.2820541918090982E-2</v>
      </c>
      <c r="W22" s="127">
        <f t="shared" si="58"/>
        <v>-1.2437688325977081E-2</v>
      </c>
      <c r="X22" s="116">
        <v>41.322000000000003</v>
      </c>
      <c r="Y22" s="117">
        <v>23.811</v>
      </c>
      <c r="Z22" s="118">
        <v>36.380000000000003</v>
      </c>
      <c r="AA22" s="125">
        <f t="shared" si="37"/>
        <v>3.5325498542993113E-2</v>
      </c>
      <c r="AB22" s="126">
        <f t="shared" si="59"/>
        <v>-9.0530757622827654E-3</v>
      </c>
      <c r="AC22" s="127">
        <f t="shared" si="60"/>
        <v>9.6157957551262774E-4</v>
      </c>
      <c r="AD22" s="116">
        <v>542.05399999999997</v>
      </c>
      <c r="AE22" s="117">
        <v>291.661</v>
      </c>
      <c r="AF22" s="117">
        <v>206.81216999999998</v>
      </c>
      <c r="AG22" s="117">
        <f t="shared" si="61"/>
        <v>-335.24182999999999</v>
      </c>
      <c r="AH22" s="118">
        <f t="shared" si="62"/>
        <v>-84.848830000000021</v>
      </c>
      <c r="AI22" s="116">
        <v>449.92899999999997</v>
      </c>
      <c r="AJ22" s="117">
        <v>161.78</v>
      </c>
      <c r="AK22" s="117">
        <v>78.468000000000004</v>
      </c>
      <c r="AL22" s="117">
        <f t="shared" si="63"/>
        <v>-371.46099999999996</v>
      </c>
      <c r="AM22" s="118">
        <f t="shared" si="64"/>
        <v>-83.311999999999998</v>
      </c>
      <c r="AN22" s="125">
        <f t="shared" si="39"/>
        <v>0.16178536225897902</v>
      </c>
      <c r="AO22" s="126">
        <f t="shared" si="65"/>
        <v>-0.35044601474072146</v>
      </c>
      <c r="AP22" s="127">
        <f t="shared" si="66"/>
        <v>-0.18296922286908304</v>
      </c>
      <c r="AQ22" s="125">
        <f t="shared" si="42"/>
        <v>6.1384075249234935E-2</v>
      </c>
      <c r="AR22" s="126">
        <f t="shared" si="67"/>
        <v>-0.36379081732991436</v>
      </c>
      <c r="AS22" s="127">
        <f t="shared" si="68"/>
        <v>-0.12984614333335887</v>
      </c>
      <c r="AT22" s="126">
        <f t="shared" si="44"/>
        <v>7.6193546445068261E-2</v>
      </c>
      <c r="AU22" s="126">
        <f t="shared" si="69"/>
        <v>-0.40701654886973909</v>
      </c>
      <c r="AV22" s="126">
        <f t="shared" si="70"/>
        <v>-0.15728655983182024</v>
      </c>
      <c r="AW22" s="116">
        <v>801</v>
      </c>
      <c r="AX22" s="117">
        <v>355</v>
      </c>
      <c r="AY22" s="118">
        <v>603</v>
      </c>
      <c r="AZ22" s="116">
        <v>13</v>
      </c>
      <c r="BA22" s="117">
        <v>11</v>
      </c>
      <c r="BB22" s="118">
        <v>12</v>
      </c>
      <c r="BC22" s="116">
        <v>22</v>
      </c>
      <c r="BD22" s="117">
        <v>22</v>
      </c>
      <c r="BE22" s="118">
        <v>19</v>
      </c>
      <c r="BF22" s="129">
        <f t="shared" si="71"/>
        <v>5.583333333333333</v>
      </c>
      <c r="BG22" s="129">
        <f t="shared" si="72"/>
        <v>-1.2628205128205128</v>
      </c>
      <c r="BH22" s="129">
        <f t="shared" si="46"/>
        <v>0.20454545454545414</v>
      </c>
      <c r="BI22" s="130">
        <f t="shared" si="73"/>
        <v>3.5263157894736841</v>
      </c>
      <c r="BJ22" s="129">
        <f t="shared" si="74"/>
        <v>-0.5191387559808609</v>
      </c>
      <c r="BK22" s="131">
        <f t="shared" si="47"/>
        <v>0.83692185007974462</v>
      </c>
      <c r="BL22" s="117">
        <v>62</v>
      </c>
      <c r="BM22" s="117">
        <v>57</v>
      </c>
      <c r="BN22" s="117">
        <v>50</v>
      </c>
      <c r="BO22" s="116">
        <v>4428</v>
      </c>
      <c r="BP22" s="117">
        <v>2229</v>
      </c>
      <c r="BQ22" s="118">
        <v>3429</v>
      </c>
      <c r="BR22" s="117">
        <f t="shared" si="48"/>
        <v>300.33566637503651</v>
      </c>
      <c r="BS22" s="117">
        <f t="shared" si="75"/>
        <v>90.054501063383384</v>
      </c>
      <c r="BT22" s="117">
        <f t="shared" si="76"/>
        <v>-10.524360542863917</v>
      </c>
      <c r="BU22" s="116">
        <f t="shared" si="49"/>
        <v>1707.8789386401329</v>
      </c>
      <c r="BV22" s="117">
        <f t="shared" si="77"/>
        <v>545.42575511953373</v>
      </c>
      <c r="BW22" s="118">
        <f t="shared" si="78"/>
        <v>-243.97176558521915</v>
      </c>
      <c r="BX22" s="129">
        <f t="shared" si="50"/>
        <v>5.6865671641791042</v>
      </c>
      <c r="BY22" s="129">
        <f t="shared" si="79"/>
        <v>0.15847727653865462</v>
      </c>
      <c r="BZ22" s="129">
        <f t="shared" si="80"/>
        <v>-0.59230607525751555</v>
      </c>
      <c r="CA22" s="125">
        <f t="shared" si="81"/>
        <v>0.25120879120879119</v>
      </c>
      <c r="CB22" s="126">
        <f t="shared" si="82"/>
        <v>-1.0400567174760733E-2</v>
      </c>
      <c r="CC22" s="132">
        <f t="shared" si="83"/>
        <v>3.5157613540864441E-2</v>
      </c>
      <c r="CD22" s="26"/>
    </row>
    <row r="23" spans="1:82" s="14" customFormat="1" ht="15" customHeight="1" x14ac:dyDescent="0.2">
      <c r="A23" s="13" t="s">
        <v>116</v>
      </c>
      <c r="B23" s="19" t="s">
        <v>118</v>
      </c>
      <c r="C23" s="116">
        <v>1717.4590000000001</v>
      </c>
      <c r="D23" s="117">
        <v>1864.2070000000001</v>
      </c>
      <c r="E23" s="118">
        <v>2668.681</v>
      </c>
      <c r="F23" s="116">
        <v>1869.0550000000001</v>
      </c>
      <c r="G23" s="117">
        <v>2098.7750000000001</v>
      </c>
      <c r="H23" s="118">
        <v>2990.2739999999999</v>
      </c>
      <c r="I23" s="119">
        <f t="shared" si="33"/>
        <v>0.89245366812539595</v>
      </c>
      <c r="J23" s="120">
        <f t="shared" si="53"/>
        <v>-2.6437964277074788E-2</v>
      </c>
      <c r="K23" s="121">
        <f t="shared" si="54"/>
        <v>4.2179115531096878E-3</v>
      </c>
      <c r="L23" s="116">
        <v>1302.354</v>
      </c>
      <c r="M23" s="117">
        <v>1579.4069999999999</v>
      </c>
      <c r="N23" s="117">
        <v>2237.1640000000002</v>
      </c>
      <c r="O23" s="122">
        <f t="shared" si="34"/>
        <v>0.74814682534108923</v>
      </c>
      <c r="P23" s="123">
        <f t="shared" si="55"/>
        <v>5.1348710785872775E-2</v>
      </c>
      <c r="Q23" s="124">
        <f t="shared" si="56"/>
        <v>-4.3907263259546081E-3</v>
      </c>
      <c r="R23" s="116">
        <v>423.53800000000001</v>
      </c>
      <c r="S23" s="117">
        <v>324.42300000000017</v>
      </c>
      <c r="T23" s="118">
        <v>476.21100000000001</v>
      </c>
      <c r="U23" s="125">
        <f t="shared" si="35"/>
        <v>0.15925329919599343</v>
      </c>
      <c r="V23" s="126">
        <f t="shared" si="57"/>
        <v>-6.735212440042293E-2</v>
      </c>
      <c r="W23" s="127">
        <f t="shared" si="58"/>
        <v>4.6759862396259511E-3</v>
      </c>
      <c r="X23" s="116">
        <v>143.16300000000001</v>
      </c>
      <c r="Y23" s="117">
        <v>194.94499999999999</v>
      </c>
      <c r="Z23" s="118">
        <v>276.899</v>
      </c>
      <c r="AA23" s="125">
        <f t="shared" si="37"/>
        <v>9.2599875462917453E-2</v>
      </c>
      <c r="AB23" s="126">
        <f t="shared" si="59"/>
        <v>1.6003413614550224E-2</v>
      </c>
      <c r="AC23" s="127">
        <f t="shared" si="60"/>
        <v>-2.8525991367125969E-4</v>
      </c>
      <c r="AD23" s="116">
        <v>338.755</v>
      </c>
      <c r="AE23" s="117">
        <v>534.71400000000006</v>
      </c>
      <c r="AF23" s="117">
        <v>456.81400000000002</v>
      </c>
      <c r="AG23" s="117">
        <f t="shared" si="61"/>
        <v>118.05900000000003</v>
      </c>
      <c r="AH23" s="118">
        <f t="shared" si="62"/>
        <v>-77.900000000000034</v>
      </c>
      <c r="AI23" s="116">
        <v>0</v>
      </c>
      <c r="AJ23" s="117">
        <v>14.105</v>
      </c>
      <c r="AK23" s="117">
        <v>13.496</v>
      </c>
      <c r="AL23" s="117">
        <f t="shared" si="63"/>
        <v>13.496</v>
      </c>
      <c r="AM23" s="118">
        <f t="shared" si="64"/>
        <v>-0.60899999999999999</v>
      </c>
      <c r="AN23" s="125">
        <f t="shared" si="39"/>
        <v>0.17117594796830346</v>
      </c>
      <c r="AO23" s="126">
        <f t="shared" si="65"/>
        <v>-2.6066024038015168E-2</v>
      </c>
      <c r="AP23" s="127">
        <f t="shared" si="66"/>
        <v>-0.11565593282605038</v>
      </c>
      <c r="AQ23" s="125">
        <f t="shared" si="42"/>
        <v>5.0571799327083309E-3</v>
      </c>
      <c r="AR23" s="126">
        <f t="shared" si="67"/>
        <v>5.0571799327083309E-3</v>
      </c>
      <c r="AS23" s="127">
        <f t="shared" si="68"/>
        <v>-2.5090399130491409E-3</v>
      </c>
      <c r="AT23" s="126">
        <f t="shared" si="44"/>
        <v>4.5132987813156925E-3</v>
      </c>
      <c r="AU23" s="126">
        <f t="shared" si="69"/>
        <v>4.5132987813156925E-3</v>
      </c>
      <c r="AV23" s="126">
        <f t="shared" si="70"/>
        <v>-2.2072882277729428E-3</v>
      </c>
      <c r="AW23" s="116">
        <v>1628</v>
      </c>
      <c r="AX23" s="117">
        <v>1168</v>
      </c>
      <c r="AY23" s="118">
        <v>1742</v>
      </c>
      <c r="AZ23" s="116">
        <v>24</v>
      </c>
      <c r="BA23" s="117">
        <v>24</v>
      </c>
      <c r="BB23" s="118">
        <v>24</v>
      </c>
      <c r="BC23" s="116">
        <v>42</v>
      </c>
      <c r="BD23" s="117">
        <v>41</v>
      </c>
      <c r="BE23" s="118">
        <v>43</v>
      </c>
      <c r="BF23" s="129">
        <f t="shared" si="71"/>
        <v>8.0648148148148149</v>
      </c>
      <c r="BG23" s="129">
        <f t="shared" si="72"/>
        <v>0.52777777777777857</v>
      </c>
      <c r="BH23" s="129">
        <f t="shared" si="46"/>
        <v>-4.6296296296295836E-2</v>
      </c>
      <c r="BI23" s="130">
        <f t="shared" si="73"/>
        <v>4.5012919896640824</v>
      </c>
      <c r="BJ23" s="129">
        <f t="shared" si="74"/>
        <v>0.19441368278577542</v>
      </c>
      <c r="BK23" s="131">
        <f t="shared" si="47"/>
        <v>-0.24667549001071443</v>
      </c>
      <c r="BL23" s="117">
        <v>92</v>
      </c>
      <c r="BM23" s="117">
        <v>92</v>
      </c>
      <c r="BN23" s="117">
        <v>92</v>
      </c>
      <c r="BO23" s="116">
        <v>7925</v>
      </c>
      <c r="BP23" s="117">
        <v>6126</v>
      </c>
      <c r="BQ23" s="118">
        <v>9049</v>
      </c>
      <c r="BR23" s="117">
        <f t="shared" si="48"/>
        <v>330.45353077688145</v>
      </c>
      <c r="BS23" s="117">
        <f t="shared" si="75"/>
        <v>94.610628568679545</v>
      </c>
      <c r="BT23" s="117">
        <f t="shared" si="76"/>
        <v>-12.147677189164881</v>
      </c>
      <c r="BU23" s="116">
        <f t="shared" si="49"/>
        <v>1716.5752009184846</v>
      </c>
      <c r="BV23" s="117">
        <f t="shared" si="77"/>
        <v>568.50701910030284</v>
      </c>
      <c r="BW23" s="118">
        <f t="shared" si="78"/>
        <v>-80.32120319110436</v>
      </c>
      <c r="BX23" s="129">
        <f t="shared" si="50"/>
        <v>5.1946039035591278</v>
      </c>
      <c r="BY23" s="129">
        <f t="shared" si="79"/>
        <v>0.3266677856230098</v>
      </c>
      <c r="BZ23" s="129">
        <f t="shared" si="80"/>
        <v>-5.0259110139502461E-2</v>
      </c>
      <c r="CA23" s="125">
        <f t="shared" si="81"/>
        <v>0.36028826246217549</v>
      </c>
      <c r="CB23" s="126">
        <f t="shared" si="82"/>
        <v>4.4752349100175171E-2</v>
      </c>
      <c r="CC23" s="132">
        <f t="shared" si="83"/>
        <v>-7.5954752269909442E-3</v>
      </c>
      <c r="CD23" s="26"/>
    </row>
    <row r="24" spans="1:82" s="14" customFormat="1" ht="15" customHeight="1" x14ac:dyDescent="0.2">
      <c r="A24" s="13" t="s">
        <v>119</v>
      </c>
      <c r="B24" s="19" t="s">
        <v>120</v>
      </c>
      <c r="C24" s="116">
        <v>1449.567</v>
      </c>
      <c r="D24" s="117">
        <v>1556.088</v>
      </c>
      <c r="E24" s="118">
        <v>2226.7060000000001</v>
      </c>
      <c r="F24" s="116">
        <v>1086.7349999999999</v>
      </c>
      <c r="G24" s="117">
        <v>1417.4179999999999</v>
      </c>
      <c r="H24" s="118">
        <v>2030.8</v>
      </c>
      <c r="I24" s="119">
        <f t="shared" si="33"/>
        <v>1.0964674020090606</v>
      </c>
      <c r="J24" s="120">
        <f t="shared" si="53"/>
        <v>-0.2374060814068597</v>
      </c>
      <c r="K24" s="121">
        <f t="shared" si="54"/>
        <v>-1.3654179494837493E-3</v>
      </c>
      <c r="L24" s="116">
        <v>817.33299999999997</v>
      </c>
      <c r="M24" s="117">
        <v>1106.9490000000001</v>
      </c>
      <c r="N24" s="117">
        <v>1559.6130000000001</v>
      </c>
      <c r="O24" s="122">
        <f t="shared" si="34"/>
        <v>0.76797961394524328</v>
      </c>
      <c r="P24" s="123">
        <f t="shared" si="55"/>
        <v>1.5879976039037902E-2</v>
      </c>
      <c r="Q24" s="124">
        <f t="shared" si="56"/>
        <v>-1.2981965490039826E-2</v>
      </c>
      <c r="R24" s="116">
        <v>202.41</v>
      </c>
      <c r="S24" s="117">
        <v>183.75200000000001</v>
      </c>
      <c r="T24" s="118">
        <v>261.81599999999997</v>
      </c>
      <c r="U24" s="125">
        <f t="shared" si="35"/>
        <v>0.12892259208193815</v>
      </c>
      <c r="V24" s="126">
        <f t="shared" si="57"/>
        <v>-5.7332566719425576E-2</v>
      </c>
      <c r="W24" s="127">
        <f t="shared" si="58"/>
        <v>-7.1594785476367107E-4</v>
      </c>
      <c r="X24" s="116">
        <v>66.992000000000004</v>
      </c>
      <c r="Y24" s="117">
        <v>126.717</v>
      </c>
      <c r="Z24" s="118">
        <v>209.37100000000001</v>
      </c>
      <c r="AA24" s="125">
        <f t="shared" si="37"/>
        <v>0.1030977939728186</v>
      </c>
      <c r="AB24" s="126">
        <f t="shared" si="59"/>
        <v>4.1452590680387591E-2</v>
      </c>
      <c r="AC24" s="127">
        <f t="shared" si="60"/>
        <v>1.3697913344803428E-2</v>
      </c>
      <c r="AD24" s="116">
        <v>239.14099999999999</v>
      </c>
      <c r="AE24" s="117">
        <v>285.14400000000001</v>
      </c>
      <c r="AF24" s="117">
        <v>242.32499999999999</v>
      </c>
      <c r="AG24" s="117">
        <f t="shared" si="61"/>
        <v>3.1839999999999975</v>
      </c>
      <c r="AH24" s="118">
        <f t="shared" si="62"/>
        <v>-42.819000000000017</v>
      </c>
      <c r="AI24" s="116">
        <v>0</v>
      </c>
      <c r="AJ24" s="117">
        <v>0</v>
      </c>
      <c r="AK24" s="117">
        <v>0</v>
      </c>
      <c r="AL24" s="117">
        <f t="shared" si="63"/>
        <v>0</v>
      </c>
      <c r="AM24" s="118">
        <f t="shared" si="64"/>
        <v>0</v>
      </c>
      <c r="AN24" s="125">
        <f t="shared" si="39"/>
        <v>0.10882667042707928</v>
      </c>
      <c r="AO24" s="126">
        <f t="shared" si="65"/>
        <v>-5.614742183633456E-2</v>
      </c>
      <c r="AP24" s="127">
        <f t="shared" si="66"/>
        <v>-7.4417464866040395E-2</v>
      </c>
      <c r="AQ24" s="125">
        <f t="shared" si="42"/>
        <v>0</v>
      </c>
      <c r="AR24" s="126">
        <f t="shared" si="67"/>
        <v>0</v>
      </c>
      <c r="AS24" s="127">
        <f t="shared" si="68"/>
        <v>0</v>
      </c>
      <c r="AT24" s="126">
        <f t="shared" si="44"/>
        <v>0</v>
      </c>
      <c r="AU24" s="126">
        <f t="shared" si="69"/>
        <v>0</v>
      </c>
      <c r="AV24" s="126">
        <f t="shared" si="70"/>
        <v>0</v>
      </c>
      <c r="AW24" s="116">
        <v>1338</v>
      </c>
      <c r="AX24" s="117">
        <v>1052</v>
      </c>
      <c r="AY24" s="118">
        <v>1570</v>
      </c>
      <c r="AZ24" s="116">
        <v>19</v>
      </c>
      <c r="BA24" s="117">
        <v>18</v>
      </c>
      <c r="BB24" s="118">
        <v>18</v>
      </c>
      <c r="BC24" s="116">
        <v>30</v>
      </c>
      <c r="BD24" s="117">
        <v>31</v>
      </c>
      <c r="BE24" s="118">
        <v>31</v>
      </c>
      <c r="BF24" s="129">
        <f t="shared" si="71"/>
        <v>9.6913580246913593</v>
      </c>
      <c r="BG24" s="129">
        <f t="shared" si="72"/>
        <v>1.8667966211825879</v>
      </c>
      <c r="BH24" s="129">
        <f t="shared" si="46"/>
        <v>-4.9382716049381159E-2</v>
      </c>
      <c r="BI24" s="130">
        <f t="shared" si="73"/>
        <v>5.6272401433691757</v>
      </c>
      <c r="BJ24" s="129">
        <f t="shared" si="74"/>
        <v>0.67168458781361995</v>
      </c>
      <c r="BK24" s="131">
        <f t="shared" si="47"/>
        <v>-2.8673835125448299E-2</v>
      </c>
      <c r="BL24" s="117">
        <v>59</v>
      </c>
      <c r="BM24" s="117">
        <v>59</v>
      </c>
      <c r="BN24" s="117">
        <v>59</v>
      </c>
      <c r="BO24" s="116">
        <v>6199</v>
      </c>
      <c r="BP24" s="117">
        <v>5224</v>
      </c>
      <c r="BQ24" s="118">
        <v>7740</v>
      </c>
      <c r="BR24" s="117">
        <f t="shared" si="48"/>
        <v>262.37726098191217</v>
      </c>
      <c r="BS24" s="117">
        <f t="shared" si="75"/>
        <v>87.069146769942506</v>
      </c>
      <c r="BT24" s="117">
        <f t="shared" si="76"/>
        <v>-8.9508400900633092</v>
      </c>
      <c r="BU24" s="116">
        <f t="shared" si="49"/>
        <v>1293.5031847133757</v>
      </c>
      <c r="BV24" s="117">
        <f t="shared" si="77"/>
        <v>481.29466453400357</v>
      </c>
      <c r="BW24" s="118">
        <f t="shared" si="78"/>
        <v>-53.852328594609162</v>
      </c>
      <c r="BX24" s="129">
        <f t="shared" si="50"/>
        <v>4.9299363057324843</v>
      </c>
      <c r="BY24" s="129">
        <f t="shared" si="79"/>
        <v>0.29690192606133348</v>
      </c>
      <c r="BZ24" s="129">
        <f t="shared" si="80"/>
        <v>-3.5843161948124092E-2</v>
      </c>
      <c r="CA24" s="125">
        <f t="shared" si="81"/>
        <v>0.48053641273980252</v>
      </c>
      <c r="CB24" s="126">
        <f t="shared" si="82"/>
        <v>9.5672688893027824E-2</v>
      </c>
      <c r="CC24" s="132">
        <f t="shared" si="83"/>
        <v>-8.6479678201750176E-3</v>
      </c>
      <c r="CD24" s="26"/>
    </row>
    <row r="25" spans="1:82" s="14" customFormat="1" ht="15" customHeight="1" x14ac:dyDescent="0.2">
      <c r="A25" s="13" t="s">
        <v>119</v>
      </c>
      <c r="B25" s="19" t="s">
        <v>121</v>
      </c>
      <c r="C25" s="116">
        <v>968.89599999999996</v>
      </c>
      <c r="D25" s="117">
        <v>1066.546</v>
      </c>
      <c r="E25" s="118">
        <v>1621.183</v>
      </c>
      <c r="F25" s="116">
        <v>1066.124</v>
      </c>
      <c r="G25" s="117">
        <v>1208.7249999999999</v>
      </c>
      <c r="H25" s="118">
        <v>1759.8869999999999</v>
      </c>
      <c r="I25" s="119">
        <f t="shared" si="33"/>
        <v>0.92118584886416011</v>
      </c>
      <c r="J25" s="120">
        <f t="shared" si="53"/>
        <v>1.2383495666971056E-2</v>
      </c>
      <c r="K25" s="121">
        <f t="shared" si="54"/>
        <v>3.8813100720454852E-2</v>
      </c>
      <c r="L25" s="116">
        <v>640.90499999999997</v>
      </c>
      <c r="M25" s="117">
        <v>973.64200000000005</v>
      </c>
      <c r="N25" s="117">
        <v>1403.6959999999999</v>
      </c>
      <c r="O25" s="122">
        <f t="shared" si="34"/>
        <v>0.79760575536952083</v>
      </c>
      <c r="P25" s="123">
        <f t="shared" si="55"/>
        <v>0.19645148063224827</v>
      </c>
      <c r="Q25" s="124">
        <f t="shared" si="56"/>
        <v>-7.9058374245390972E-3</v>
      </c>
      <c r="R25" s="116">
        <v>380.78800000000001</v>
      </c>
      <c r="S25" s="117">
        <v>196.22200000000001</v>
      </c>
      <c r="T25" s="118">
        <v>300.80200000000002</v>
      </c>
      <c r="U25" s="125">
        <f t="shared" si="35"/>
        <v>0.17092120119075829</v>
      </c>
      <c r="V25" s="126">
        <f t="shared" si="57"/>
        <v>-0.18624925928100675</v>
      </c>
      <c r="W25" s="127">
        <f t="shared" si="58"/>
        <v>8.5832004048061461E-3</v>
      </c>
      <c r="X25" s="116">
        <v>44.43</v>
      </c>
      <c r="Y25" s="117">
        <v>38.860999999999997</v>
      </c>
      <c r="Z25" s="118">
        <v>55.389000000000003</v>
      </c>
      <c r="AA25" s="125">
        <f t="shared" si="37"/>
        <v>3.1473043439720849E-2</v>
      </c>
      <c r="AB25" s="126">
        <f t="shared" si="59"/>
        <v>-1.0201283374045654E-2</v>
      </c>
      <c r="AC25" s="127">
        <f t="shared" si="60"/>
        <v>-6.7736298026715297E-4</v>
      </c>
      <c r="AD25" s="116">
        <v>360.65199999999999</v>
      </c>
      <c r="AE25" s="117">
        <v>402.399</v>
      </c>
      <c r="AF25" s="117">
        <v>385.19200000000001</v>
      </c>
      <c r="AG25" s="117">
        <f t="shared" si="61"/>
        <v>24.54000000000002</v>
      </c>
      <c r="AH25" s="118">
        <f t="shared" si="62"/>
        <v>-17.206999999999994</v>
      </c>
      <c r="AI25" s="116">
        <v>0</v>
      </c>
      <c r="AJ25" s="117">
        <v>0</v>
      </c>
      <c r="AK25" s="117">
        <v>0</v>
      </c>
      <c r="AL25" s="117">
        <f t="shared" si="63"/>
        <v>0</v>
      </c>
      <c r="AM25" s="118">
        <f t="shared" si="64"/>
        <v>0</v>
      </c>
      <c r="AN25" s="125">
        <f t="shared" si="39"/>
        <v>0.23759933332634256</v>
      </c>
      <c r="AO25" s="126">
        <f t="shared" si="65"/>
        <v>-0.13463050351889158</v>
      </c>
      <c r="AP25" s="127">
        <f t="shared" si="66"/>
        <v>-0.13969241030215537</v>
      </c>
      <c r="AQ25" s="125">
        <f t="shared" si="42"/>
        <v>0</v>
      </c>
      <c r="AR25" s="126">
        <f t="shared" si="67"/>
        <v>0</v>
      </c>
      <c r="AS25" s="127">
        <f t="shared" si="68"/>
        <v>0</v>
      </c>
      <c r="AT25" s="126">
        <f t="shared" si="44"/>
        <v>0</v>
      </c>
      <c r="AU25" s="126">
        <f t="shared" si="69"/>
        <v>0</v>
      </c>
      <c r="AV25" s="126">
        <f t="shared" si="70"/>
        <v>0</v>
      </c>
      <c r="AW25" s="116">
        <v>875</v>
      </c>
      <c r="AX25" s="117">
        <v>531</v>
      </c>
      <c r="AY25" s="118">
        <v>792</v>
      </c>
      <c r="AZ25" s="116">
        <v>16</v>
      </c>
      <c r="BA25" s="117">
        <v>15</v>
      </c>
      <c r="BB25" s="118">
        <v>15</v>
      </c>
      <c r="BC25" s="116">
        <v>23</v>
      </c>
      <c r="BD25" s="117">
        <v>24</v>
      </c>
      <c r="BE25" s="118">
        <v>24</v>
      </c>
      <c r="BF25" s="129">
        <f t="shared" si="71"/>
        <v>5.8666666666666663</v>
      </c>
      <c r="BG25" s="129">
        <f t="shared" si="72"/>
        <v>-0.20972222222222303</v>
      </c>
      <c r="BH25" s="129">
        <f t="shared" si="46"/>
        <v>-3.3333333333333215E-2</v>
      </c>
      <c r="BI25" s="130">
        <f t="shared" si="73"/>
        <v>3.6666666666666665</v>
      </c>
      <c r="BJ25" s="129">
        <f t="shared" si="74"/>
        <v>-0.56038647342995196</v>
      </c>
      <c r="BK25" s="131">
        <f t="shared" si="47"/>
        <v>-2.0833333333333481E-2</v>
      </c>
      <c r="BL25" s="117">
        <v>38</v>
      </c>
      <c r="BM25" s="117">
        <v>39</v>
      </c>
      <c r="BN25" s="117">
        <v>38</v>
      </c>
      <c r="BO25" s="116">
        <v>4345</v>
      </c>
      <c r="BP25" s="117">
        <v>3055</v>
      </c>
      <c r="BQ25" s="118">
        <v>4431</v>
      </c>
      <c r="BR25" s="117">
        <f t="shared" si="48"/>
        <v>397.17603249830739</v>
      </c>
      <c r="BS25" s="117">
        <f t="shared" si="75"/>
        <v>151.8080232923235</v>
      </c>
      <c r="BT25" s="117">
        <f t="shared" si="76"/>
        <v>1.5213680138556924</v>
      </c>
      <c r="BU25" s="116">
        <f t="shared" si="49"/>
        <v>2222.0795454545455</v>
      </c>
      <c r="BV25" s="117">
        <f t="shared" si="77"/>
        <v>1003.6521168831168</v>
      </c>
      <c r="BW25" s="118">
        <f t="shared" si="78"/>
        <v>-54.238721965416971</v>
      </c>
      <c r="BX25" s="129">
        <f t="shared" si="50"/>
        <v>5.5946969696969697</v>
      </c>
      <c r="BY25" s="129">
        <f t="shared" si="79"/>
        <v>0.62898268398268442</v>
      </c>
      <c r="BZ25" s="129">
        <f t="shared" si="80"/>
        <v>-0.15859869885293598</v>
      </c>
      <c r="CA25" s="125">
        <f t="shared" si="81"/>
        <v>0.42712550607287453</v>
      </c>
      <c r="CB25" s="126">
        <f t="shared" si="82"/>
        <v>8.2899556583767575E-3</v>
      </c>
      <c r="CC25" s="132">
        <f t="shared" si="83"/>
        <v>-5.6553410726134512E-3</v>
      </c>
      <c r="CD25" s="26"/>
    </row>
    <row r="26" spans="1:82" s="14" customFormat="1" ht="15" customHeight="1" x14ac:dyDescent="0.2">
      <c r="A26" s="13" t="s">
        <v>119</v>
      </c>
      <c r="B26" s="19" t="s">
        <v>122</v>
      </c>
      <c r="C26" s="116">
        <v>922.44500000000005</v>
      </c>
      <c r="D26" s="117">
        <v>1180.6959999999999</v>
      </c>
      <c r="E26" s="118">
        <v>1689.91</v>
      </c>
      <c r="F26" s="116">
        <v>869.46100000000001</v>
      </c>
      <c r="G26" s="117">
        <v>1096.346</v>
      </c>
      <c r="H26" s="118">
        <v>1645.846</v>
      </c>
      <c r="I26" s="119">
        <f t="shared" si="33"/>
        <v>1.0267728572418076</v>
      </c>
      <c r="J26" s="120">
        <f t="shared" si="53"/>
        <v>-3.4166046285780238E-2</v>
      </c>
      <c r="K26" s="121">
        <f t="shared" si="54"/>
        <v>-5.0164532961650021E-2</v>
      </c>
      <c r="L26" s="116">
        <v>660.56</v>
      </c>
      <c r="M26" s="117">
        <v>788.00300000000004</v>
      </c>
      <c r="N26" s="117">
        <v>1299.817</v>
      </c>
      <c r="O26" s="122">
        <f t="shared" si="34"/>
        <v>0.78975614972482233</v>
      </c>
      <c r="P26" s="123">
        <f t="shared" si="55"/>
        <v>3.0021095478571014E-2</v>
      </c>
      <c r="Q26" s="124">
        <f t="shared" si="56"/>
        <v>7.1002216203835289E-2</v>
      </c>
      <c r="R26" s="116">
        <v>167.42</v>
      </c>
      <c r="S26" s="117">
        <v>257.04599999999994</v>
      </c>
      <c r="T26" s="118">
        <v>273.59899999999999</v>
      </c>
      <c r="U26" s="125">
        <f t="shared" si="35"/>
        <v>0.16623608770200857</v>
      </c>
      <c r="V26" s="126">
        <f t="shared" si="57"/>
        <v>-2.6319990143921251E-2</v>
      </c>
      <c r="W26" s="127">
        <f t="shared" si="58"/>
        <v>-6.8220917659437497E-2</v>
      </c>
      <c r="X26" s="116">
        <v>41.478000000000002</v>
      </c>
      <c r="Y26" s="117">
        <v>51.296999999999997</v>
      </c>
      <c r="Z26" s="118">
        <v>72.430000000000007</v>
      </c>
      <c r="AA26" s="125">
        <f t="shared" si="37"/>
        <v>4.400776257316906E-2</v>
      </c>
      <c r="AB26" s="126">
        <f t="shared" si="59"/>
        <v>-3.6976549211176282E-3</v>
      </c>
      <c r="AC26" s="127">
        <f t="shared" si="60"/>
        <v>-2.7812985443978339E-3</v>
      </c>
      <c r="AD26" s="116">
        <v>157.852</v>
      </c>
      <c r="AE26" s="117">
        <v>221.83699999999999</v>
      </c>
      <c r="AF26" s="117">
        <v>223.26</v>
      </c>
      <c r="AG26" s="117">
        <f t="shared" si="61"/>
        <v>65.407999999999987</v>
      </c>
      <c r="AH26" s="118">
        <f t="shared" si="62"/>
        <v>1.4230000000000018</v>
      </c>
      <c r="AI26" s="116">
        <v>0</v>
      </c>
      <c r="AJ26" s="117">
        <v>0</v>
      </c>
      <c r="AK26" s="117">
        <v>0</v>
      </c>
      <c r="AL26" s="117">
        <f t="shared" si="63"/>
        <v>0</v>
      </c>
      <c r="AM26" s="118">
        <f t="shared" si="64"/>
        <v>0</v>
      </c>
      <c r="AN26" s="125">
        <f t="shared" si="39"/>
        <v>0.13211354450828741</v>
      </c>
      <c r="AO26" s="126">
        <f t="shared" si="65"/>
        <v>-3.9009937108502757E-2</v>
      </c>
      <c r="AP26" s="127">
        <f t="shared" si="66"/>
        <v>-5.5773091848573292E-2</v>
      </c>
      <c r="AQ26" s="125">
        <f t="shared" si="42"/>
        <v>0</v>
      </c>
      <c r="AR26" s="126">
        <f t="shared" si="67"/>
        <v>0</v>
      </c>
      <c r="AS26" s="127">
        <f t="shared" si="68"/>
        <v>0</v>
      </c>
      <c r="AT26" s="126">
        <f t="shared" si="44"/>
        <v>0</v>
      </c>
      <c r="AU26" s="126">
        <f t="shared" si="69"/>
        <v>0</v>
      </c>
      <c r="AV26" s="126">
        <f t="shared" si="70"/>
        <v>0</v>
      </c>
      <c r="AW26" s="116">
        <v>816</v>
      </c>
      <c r="AX26" s="117">
        <v>593</v>
      </c>
      <c r="AY26" s="118">
        <v>863</v>
      </c>
      <c r="AZ26" s="116">
        <v>14</v>
      </c>
      <c r="BA26" s="117">
        <v>15</v>
      </c>
      <c r="BB26" s="118">
        <v>15</v>
      </c>
      <c r="BC26" s="116">
        <v>21</v>
      </c>
      <c r="BD26" s="117">
        <v>22</v>
      </c>
      <c r="BE26" s="118">
        <v>23</v>
      </c>
      <c r="BF26" s="129">
        <f t="shared" si="71"/>
        <v>6.3925925925925924</v>
      </c>
      <c r="BG26" s="129">
        <f t="shared" si="72"/>
        <v>-8.3597883597883893E-2</v>
      </c>
      <c r="BH26" s="129">
        <f t="shared" si="46"/>
        <v>-0.19629629629629619</v>
      </c>
      <c r="BI26" s="130">
        <f t="shared" si="73"/>
        <v>4.1690821256038646</v>
      </c>
      <c r="BJ26" s="129">
        <f t="shared" si="74"/>
        <v>-0.14837819185645262</v>
      </c>
      <c r="BK26" s="131">
        <f t="shared" si="47"/>
        <v>-0.32334211682037761</v>
      </c>
      <c r="BL26" s="117">
        <v>39</v>
      </c>
      <c r="BM26" s="117">
        <v>40</v>
      </c>
      <c r="BN26" s="117">
        <v>39</v>
      </c>
      <c r="BO26" s="116">
        <v>3602</v>
      </c>
      <c r="BP26" s="117">
        <v>2990</v>
      </c>
      <c r="BQ26" s="118">
        <v>4255</v>
      </c>
      <c r="BR26" s="117">
        <f t="shared" si="48"/>
        <v>386.80282021151584</v>
      </c>
      <c r="BS26" s="117">
        <f t="shared" si="75"/>
        <v>145.41997734644087</v>
      </c>
      <c r="BT26" s="117">
        <f t="shared" si="76"/>
        <v>20.131917201482395</v>
      </c>
      <c r="BU26" s="116">
        <f t="shared" si="49"/>
        <v>1907.1216685979143</v>
      </c>
      <c r="BV26" s="117">
        <f t="shared" si="77"/>
        <v>841.60573722536537</v>
      </c>
      <c r="BW26" s="118">
        <f t="shared" si="78"/>
        <v>58.308852409044221</v>
      </c>
      <c r="BX26" s="129">
        <f t="shared" si="50"/>
        <v>4.9304750869061413</v>
      </c>
      <c r="BY26" s="129">
        <f t="shared" si="79"/>
        <v>0.51625940063163167</v>
      </c>
      <c r="BZ26" s="129">
        <f t="shared" si="80"/>
        <v>-0.11168342911409468</v>
      </c>
      <c r="CA26" s="125">
        <f t="shared" si="81"/>
        <v>0.39964309195078423</v>
      </c>
      <c r="CB26" s="126">
        <f t="shared" si="82"/>
        <v>6.1331830562599776E-2</v>
      </c>
      <c r="CC26" s="132">
        <f t="shared" si="83"/>
        <v>-1.3340333463580378E-2</v>
      </c>
      <c r="CD26" s="26"/>
    </row>
    <row r="27" spans="1:82" s="14" customFormat="1" ht="15" customHeight="1" x14ac:dyDescent="0.2">
      <c r="A27" s="13" t="s">
        <v>123</v>
      </c>
      <c r="B27" s="19" t="s">
        <v>124</v>
      </c>
      <c r="C27" s="116">
        <v>4293.6880000000001</v>
      </c>
      <c r="D27" s="117">
        <v>3957.6453600000004</v>
      </c>
      <c r="E27" s="118">
        <v>5711.0170399999997</v>
      </c>
      <c r="F27" s="116">
        <v>4057.5239999999999</v>
      </c>
      <c r="G27" s="117">
        <v>3663.8969999999999</v>
      </c>
      <c r="H27" s="118">
        <v>5302.6931400000003</v>
      </c>
      <c r="I27" s="119">
        <f t="shared" si="33"/>
        <v>1.0770031169482304</v>
      </c>
      <c r="J27" s="120">
        <f t="shared" si="53"/>
        <v>1.8799148222475415E-2</v>
      </c>
      <c r="K27" s="121">
        <f t="shared" si="54"/>
        <v>-3.1706324775859773E-3</v>
      </c>
      <c r="L27" s="116">
        <v>3232.1880000000001</v>
      </c>
      <c r="M27" s="117">
        <v>2665.2570000000001</v>
      </c>
      <c r="N27" s="117">
        <v>3819.5129999999999</v>
      </c>
      <c r="O27" s="122">
        <f t="shared" si="34"/>
        <v>0.72029681883496655</v>
      </c>
      <c r="P27" s="123">
        <f t="shared" si="55"/>
        <v>-7.6294402806606043E-2</v>
      </c>
      <c r="Q27" s="124">
        <f t="shared" si="56"/>
        <v>-7.1409339184542731E-3</v>
      </c>
      <c r="R27" s="116">
        <v>657.71799999999996</v>
      </c>
      <c r="S27" s="117">
        <v>541.9409999999998</v>
      </c>
      <c r="T27" s="118">
        <v>819.78823000000011</v>
      </c>
      <c r="U27" s="125">
        <f t="shared" si="35"/>
        <v>0.15459846692165938</v>
      </c>
      <c r="V27" s="126">
        <f t="shared" si="57"/>
        <v>-7.499896513775639E-3</v>
      </c>
      <c r="W27" s="127">
        <f t="shared" si="58"/>
        <v>6.6846472919045441E-3</v>
      </c>
      <c r="X27" s="116">
        <v>167.61799999999999</v>
      </c>
      <c r="Y27" s="117">
        <v>456.69900000000001</v>
      </c>
      <c r="Z27" s="118">
        <v>663.39191000000005</v>
      </c>
      <c r="AA27" s="125">
        <f t="shared" si="37"/>
        <v>0.12510471424337408</v>
      </c>
      <c r="AB27" s="126">
        <f t="shared" si="59"/>
        <v>8.3794299320381627E-2</v>
      </c>
      <c r="AC27" s="127">
        <f t="shared" si="60"/>
        <v>4.5628662654968732E-4</v>
      </c>
      <c r="AD27" s="116">
        <v>1311.3844300000001</v>
      </c>
      <c r="AE27" s="117">
        <v>1379.63354</v>
      </c>
      <c r="AF27" s="117">
        <v>1316.9389799999999</v>
      </c>
      <c r="AG27" s="117">
        <f t="shared" si="61"/>
        <v>5.5545499999998356</v>
      </c>
      <c r="AH27" s="118">
        <f t="shared" si="62"/>
        <v>-62.694560000000138</v>
      </c>
      <c r="AI27" s="116">
        <v>122.648</v>
      </c>
      <c r="AJ27" s="117">
        <v>122.083</v>
      </c>
      <c r="AK27" s="117">
        <v>122.083</v>
      </c>
      <c r="AL27" s="117">
        <f t="shared" si="63"/>
        <v>-0.56499999999999773</v>
      </c>
      <c r="AM27" s="118">
        <f t="shared" si="64"/>
        <v>0</v>
      </c>
      <c r="AN27" s="125">
        <f t="shared" si="39"/>
        <v>0.23059622669240012</v>
      </c>
      <c r="AO27" s="126">
        <f t="shared" si="65"/>
        <v>-7.4825226845910059E-2</v>
      </c>
      <c r="AP27" s="127">
        <f t="shared" si="66"/>
        <v>-0.11800336081586513</v>
      </c>
      <c r="AQ27" s="125">
        <f t="shared" si="42"/>
        <v>2.1376752887433164E-2</v>
      </c>
      <c r="AR27" s="126">
        <f t="shared" si="67"/>
        <v>-7.1879681635607581E-3</v>
      </c>
      <c r="AS27" s="127">
        <f t="shared" si="68"/>
        <v>-9.4706295571626263E-3</v>
      </c>
      <c r="AT27" s="126">
        <f t="shared" si="44"/>
        <v>2.3022829489997603E-2</v>
      </c>
      <c r="AU27" s="126">
        <f t="shared" si="69"/>
        <v>-7.2044716917082849E-3</v>
      </c>
      <c r="AV27" s="126">
        <f t="shared" si="70"/>
        <v>-1.029770326515354E-2</v>
      </c>
      <c r="AW27" s="116">
        <v>4359</v>
      </c>
      <c r="AX27" s="117">
        <v>2484</v>
      </c>
      <c r="AY27" s="118">
        <v>3665</v>
      </c>
      <c r="AZ27" s="116">
        <v>50.8</v>
      </c>
      <c r="BA27" s="117">
        <v>48</v>
      </c>
      <c r="BB27" s="118">
        <v>47.5</v>
      </c>
      <c r="BC27" s="116">
        <v>84.2</v>
      </c>
      <c r="BD27" s="117">
        <v>70.900000000000006</v>
      </c>
      <c r="BE27" s="118">
        <v>70.2</v>
      </c>
      <c r="BF27" s="129">
        <f t="shared" si="71"/>
        <v>8.5730994152046787</v>
      </c>
      <c r="BG27" s="129">
        <f t="shared" si="72"/>
        <v>-0.96102131970345717</v>
      </c>
      <c r="BH27" s="129">
        <f t="shared" si="46"/>
        <v>-5.1900584795321336E-2</v>
      </c>
      <c r="BI27" s="130">
        <f t="shared" si="73"/>
        <v>5.8008863564419118</v>
      </c>
      <c r="BJ27" s="129">
        <f t="shared" si="74"/>
        <v>4.8709000939140878E-2</v>
      </c>
      <c r="BK27" s="131">
        <f t="shared" si="47"/>
        <v>-3.8323798706183965E-2</v>
      </c>
      <c r="BL27" s="117">
        <v>180</v>
      </c>
      <c r="BM27" s="117">
        <v>180</v>
      </c>
      <c r="BN27" s="117">
        <v>180</v>
      </c>
      <c r="BO27" s="116">
        <v>22647</v>
      </c>
      <c r="BP27" s="117">
        <v>14678</v>
      </c>
      <c r="BQ27" s="118">
        <v>21566</v>
      </c>
      <c r="BR27" s="117">
        <f t="shared" si="48"/>
        <v>245.88208939998148</v>
      </c>
      <c r="BS27" s="117">
        <f t="shared" si="75"/>
        <v>66.718226636701587</v>
      </c>
      <c r="BT27" s="117">
        <f t="shared" si="76"/>
        <v>-3.736182844193479</v>
      </c>
      <c r="BU27" s="116">
        <f t="shared" si="49"/>
        <v>1446.8466957708051</v>
      </c>
      <c r="BV27" s="117">
        <f t="shared" si="77"/>
        <v>516.00843011354425</v>
      </c>
      <c r="BW27" s="118">
        <f t="shared" si="78"/>
        <v>-28.152096499726213</v>
      </c>
      <c r="BX27" s="129">
        <f t="shared" si="50"/>
        <v>5.88431105047749</v>
      </c>
      <c r="BY27" s="129">
        <f t="shared" si="79"/>
        <v>0.68885337669910029</v>
      </c>
      <c r="BZ27" s="129">
        <f t="shared" si="80"/>
        <v>-2.4706662888049458E-2</v>
      </c>
      <c r="CA27" s="125">
        <f t="shared" si="81"/>
        <v>0.43886853886853888</v>
      </c>
      <c r="CB27" s="126">
        <f t="shared" si="82"/>
        <v>-2.1998371998371957E-2</v>
      </c>
      <c r="CC27" s="132">
        <f t="shared" si="83"/>
        <v>-1.1653253642203931E-2</v>
      </c>
      <c r="CD27" s="26"/>
    </row>
    <row r="28" spans="1:82" s="14" customFormat="1" ht="15" customHeight="1" x14ac:dyDescent="0.2">
      <c r="A28" s="13" t="s">
        <v>125</v>
      </c>
      <c r="B28" s="19" t="s">
        <v>126</v>
      </c>
      <c r="C28" s="116">
        <v>3563.9409999999998</v>
      </c>
      <c r="D28" s="117">
        <v>3969.43</v>
      </c>
      <c r="E28" s="118">
        <v>5734.1170000000002</v>
      </c>
      <c r="F28" s="116">
        <v>3571.002</v>
      </c>
      <c r="G28" s="117">
        <v>4016.0680000000002</v>
      </c>
      <c r="H28" s="118">
        <v>5752.6210000000001</v>
      </c>
      <c r="I28" s="119">
        <f t="shared" si="33"/>
        <v>0.99678337926312199</v>
      </c>
      <c r="J28" s="120">
        <f t="shared" si="53"/>
        <v>-1.2393045662345559E-3</v>
      </c>
      <c r="K28" s="121">
        <f t="shared" si="54"/>
        <v>8.3962304399447518E-3</v>
      </c>
      <c r="L28" s="116">
        <v>2425.3380000000002</v>
      </c>
      <c r="M28" s="117">
        <v>2981.5549999999998</v>
      </c>
      <c r="N28" s="117">
        <v>4322.68</v>
      </c>
      <c r="O28" s="122">
        <f t="shared" si="34"/>
        <v>0.75142791433678668</v>
      </c>
      <c r="P28" s="123">
        <f t="shared" si="55"/>
        <v>7.2252153583922341E-2</v>
      </c>
      <c r="Q28" s="124">
        <f t="shared" si="56"/>
        <v>9.0214112596476159E-3</v>
      </c>
      <c r="R28" s="116">
        <v>692.39400000000001</v>
      </c>
      <c r="S28" s="117">
        <v>535.84200000000033</v>
      </c>
      <c r="T28" s="118">
        <v>791.08199999999999</v>
      </c>
      <c r="U28" s="125">
        <f t="shared" si="35"/>
        <v>0.13751679451853338</v>
      </c>
      <c r="V28" s="126">
        <f t="shared" si="57"/>
        <v>-5.6376684118555037E-2</v>
      </c>
      <c r="W28" s="127">
        <f t="shared" si="58"/>
        <v>4.0922608701986773E-3</v>
      </c>
      <c r="X28" s="116">
        <v>453.27</v>
      </c>
      <c r="Y28" s="117">
        <v>498.67099999999999</v>
      </c>
      <c r="Z28" s="118">
        <v>638.85900000000004</v>
      </c>
      <c r="AA28" s="125">
        <f t="shared" si="37"/>
        <v>0.11105529114467996</v>
      </c>
      <c r="AB28" s="126">
        <f t="shared" si="59"/>
        <v>-1.5875469465367303E-2</v>
      </c>
      <c r="AC28" s="127">
        <f t="shared" si="60"/>
        <v>-1.3113672129846252E-2</v>
      </c>
      <c r="AD28" s="116">
        <v>837.53</v>
      </c>
      <c r="AE28" s="117">
        <v>1286.3969999999999</v>
      </c>
      <c r="AF28" s="117">
        <v>1116.9860000000001</v>
      </c>
      <c r="AG28" s="117">
        <f t="shared" si="61"/>
        <v>279.45600000000013</v>
      </c>
      <c r="AH28" s="118">
        <f t="shared" si="62"/>
        <v>-169.41099999999983</v>
      </c>
      <c r="AI28" s="116">
        <v>414.66199999999998</v>
      </c>
      <c r="AJ28" s="117">
        <v>411.84399999999999</v>
      </c>
      <c r="AK28" s="117">
        <v>280.85500000000002</v>
      </c>
      <c r="AL28" s="117">
        <f t="shared" si="63"/>
        <v>-133.80699999999996</v>
      </c>
      <c r="AM28" s="118">
        <f t="shared" si="64"/>
        <v>-130.98899999999998</v>
      </c>
      <c r="AN28" s="125">
        <f t="shared" si="39"/>
        <v>0.19479651356956965</v>
      </c>
      <c r="AO28" s="126">
        <f t="shared" si="65"/>
        <v>-4.0204570904050996E-2</v>
      </c>
      <c r="AP28" s="127">
        <f t="shared" si="66"/>
        <v>-0.12927948726682245</v>
      </c>
      <c r="AQ28" s="125">
        <f t="shared" si="42"/>
        <v>4.897964237562645E-2</v>
      </c>
      <c r="AR28" s="126">
        <f t="shared" si="67"/>
        <v>-6.7369646234931357E-2</v>
      </c>
      <c r="AS28" s="127">
        <f t="shared" si="68"/>
        <v>-5.4774297106868514E-2</v>
      </c>
      <c r="AT28" s="126">
        <f t="shared" si="44"/>
        <v>4.8822093442276143E-2</v>
      </c>
      <c r="AU28" s="126">
        <f t="shared" si="69"/>
        <v>-6.7297135838469149E-2</v>
      </c>
      <c r="AV28" s="126">
        <f t="shared" si="70"/>
        <v>-5.3726966981999538E-2</v>
      </c>
      <c r="AW28" s="116">
        <v>3482</v>
      </c>
      <c r="AX28" s="117">
        <v>1851</v>
      </c>
      <c r="AY28" s="118">
        <v>2841</v>
      </c>
      <c r="AZ28" s="116">
        <v>40.25</v>
      </c>
      <c r="BA28" s="117">
        <v>36.700000000000003</v>
      </c>
      <c r="BB28" s="118">
        <v>36.25</v>
      </c>
      <c r="BC28" s="116">
        <v>82.07</v>
      </c>
      <c r="BD28" s="117">
        <v>82.9</v>
      </c>
      <c r="BE28" s="118">
        <v>82.25</v>
      </c>
      <c r="BF28" s="129">
        <f t="shared" si="71"/>
        <v>8.7080459770114942</v>
      </c>
      <c r="BG28" s="129">
        <f t="shared" si="72"/>
        <v>-0.90410033078698682</v>
      </c>
      <c r="BH28" s="129">
        <f t="shared" si="46"/>
        <v>0.30205142660277495</v>
      </c>
      <c r="BI28" s="130">
        <f t="shared" si="73"/>
        <v>3.8378926038500509</v>
      </c>
      <c r="BJ28" s="129">
        <f t="shared" si="74"/>
        <v>-0.87624031791050605</v>
      </c>
      <c r="BK28" s="131">
        <f t="shared" si="47"/>
        <v>0.11654157851832636</v>
      </c>
      <c r="BL28" s="117">
        <v>110</v>
      </c>
      <c r="BM28" s="117">
        <v>110</v>
      </c>
      <c r="BN28" s="117">
        <v>110</v>
      </c>
      <c r="BO28" s="116">
        <v>14453</v>
      </c>
      <c r="BP28" s="117">
        <v>8195</v>
      </c>
      <c r="BQ28" s="118">
        <v>12555</v>
      </c>
      <c r="BR28" s="117">
        <f t="shared" si="48"/>
        <v>458.19362803663881</v>
      </c>
      <c r="BS28" s="117">
        <f t="shared" si="75"/>
        <v>211.11675818262927</v>
      </c>
      <c r="BT28" s="117">
        <f t="shared" si="76"/>
        <v>-31.869581237308694</v>
      </c>
      <c r="BU28" s="116">
        <f t="shared" si="49"/>
        <v>2024.8577965505103</v>
      </c>
      <c r="BV28" s="117">
        <f t="shared" si="77"/>
        <v>999.29719919266995</v>
      </c>
      <c r="BW28" s="118">
        <f t="shared" si="78"/>
        <v>-144.81697384387121</v>
      </c>
      <c r="BX28" s="129">
        <f t="shared" si="50"/>
        <v>4.4192185850052796</v>
      </c>
      <c r="BY28" s="129">
        <f t="shared" si="79"/>
        <v>0.26844316857793871</v>
      </c>
      <c r="BZ28" s="129">
        <f t="shared" si="80"/>
        <v>-8.1179898191399147E-3</v>
      </c>
      <c r="CA28" s="125">
        <f t="shared" si="81"/>
        <v>0.41808191808191808</v>
      </c>
      <c r="CB28" s="126">
        <f t="shared" si="82"/>
        <v>-6.3203463203463262E-2</v>
      </c>
      <c r="CC28" s="132">
        <f t="shared" si="83"/>
        <v>6.4797081371666954E-3</v>
      </c>
      <c r="CD28" s="26"/>
    </row>
    <row r="29" spans="1:82" ht="15" customHeight="1" x14ac:dyDescent="0.2">
      <c r="A29" s="12" t="s">
        <v>125</v>
      </c>
      <c r="B29" s="20" t="s">
        <v>127</v>
      </c>
      <c r="C29" s="116">
        <v>2249.5680000000002</v>
      </c>
      <c r="D29" s="117">
        <v>2212.4229999999998</v>
      </c>
      <c r="E29" s="118">
        <v>3129.4360000000001</v>
      </c>
      <c r="F29" s="116">
        <v>2218.0419999999999</v>
      </c>
      <c r="G29" s="117">
        <v>2282.0279999999998</v>
      </c>
      <c r="H29" s="118">
        <v>3259.2579999999998</v>
      </c>
      <c r="I29" s="119">
        <f t="shared" si="33"/>
        <v>0.96016823461045442</v>
      </c>
      <c r="J29" s="120">
        <f t="shared" si="53"/>
        <v>-5.4045202285691096E-2</v>
      </c>
      <c r="K29" s="121">
        <f t="shared" si="54"/>
        <v>-9.3303867912111205E-3</v>
      </c>
      <c r="L29" s="116">
        <v>1461.4659999999999</v>
      </c>
      <c r="M29" s="117">
        <v>1475.366</v>
      </c>
      <c r="N29" s="117">
        <v>2115.7739999999999</v>
      </c>
      <c r="O29" s="122">
        <f t="shared" si="34"/>
        <v>0.64915818262929781</v>
      </c>
      <c r="P29" s="123">
        <f t="shared" si="55"/>
        <v>-9.740972571550488E-3</v>
      </c>
      <c r="Q29" s="124">
        <f t="shared" si="56"/>
        <v>2.6428900912570663E-3</v>
      </c>
      <c r="R29" s="116">
        <v>554.33900000000006</v>
      </c>
      <c r="S29" s="117">
        <v>544.33199999999999</v>
      </c>
      <c r="T29" s="118">
        <v>779.51499999999999</v>
      </c>
      <c r="U29" s="125">
        <f t="shared" si="35"/>
        <v>0.23916946740638514</v>
      </c>
      <c r="V29" s="126">
        <f t="shared" si="57"/>
        <v>-1.0753212146121099E-2</v>
      </c>
      <c r="W29" s="127">
        <f t="shared" si="58"/>
        <v>6.3952824700583277E-4</v>
      </c>
      <c r="X29" s="116">
        <v>202.23699999999999</v>
      </c>
      <c r="Y29" s="117">
        <v>262.33</v>
      </c>
      <c r="Z29" s="118">
        <v>363.96899999999999</v>
      </c>
      <c r="AA29" s="125">
        <f t="shared" si="37"/>
        <v>0.11167234996431703</v>
      </c>
      <c r="AB29" s="126">
        <f t="shared" si="59"/>
        <v>2.0494184717671574E-2</v>
      </c>
      <c r="AC29" s="127">
        <f t="shared" si="60"/>
        <v>-3.2824183382629546E-3</v>
      </c>
      <c r="AD29" s="116">
        <v>48.941000000000003</v>
      </c>
      <c r="AE29" s="117">
        <v>91.177999999999997</v>
      </c>
      <c r="AF29" s="117">
        <v>96.224999999999994</v>
      </c>
      <c r="AG29" s="117">
        <f t="shared" si="61"/>
        <v>47.283999999999992</v>
      </c>
      <c r="AH29" s="118">
        <f t="shared" si="62"/>
        <v>5.046999999999997</v>
      </c>
      <c r="AI29" s="116">
        <v>0</v>
      </c>
      <c r="AJ29" s="117">
        <v>0</v>
      </c>
      <c r="AK29" s="117">
        <v>0</v>
      </c>
      <c r="AL29" s="117">
        <f t="shared" si="63"/>
        <v>0</v>
      </c>
      <c r="AM29" s="118">
        <f t="shared" si="64"/>
        <v>0</v>
      </c>
      <c r="AN29" s="125">
        <f t="shared" si="39"/>
        <v>3.0748352099228101E-2</v>
      </c>
      <c r="AO29" s="126">
        <f t="shared" si="65"/>
        <v>8.9926194430025516E-3</v>
      </c>
      <c r="AP29" s="127">
        <f t="shared" si="66"/>
        <v>-1.0463477645807098E-2</v>
      </c>
      <c r="AQ29" s="125">
        <f t="shared" si="42"/>
        <v>0</v>
      </c>
      <c r="AR29" s="126">
        <f t="shared" si="67"/>
        <v>0</v>
      </c>
      <c r="AS29" s="127">
        <f t="shared" si="68"/>
        <v>0</v>
      </c>
      <c r="AT29" s="126">
        <f t="shared" si="44"/>
        <v>0</v>
      </c>
      <c r="AU29" s="126">
        <f t="shared" si="69"/>
        <v>0</v>
      </c>
      <c r="AV29" s="126">
        <f t="shared" si="70"/>
        <v>0</v>
      </c>
      <c r="AW29" s="116">
        <v>2267</v>
      </c>
      <c r="AX29" s="117">
        <v>1403</v>
      </c>
      <c r="AY29" s="118">
        <v>2047</v>
      </c>
      <c r="AZ29" s="116">
        <v>29.25</v>
      </c>
      <c r="BA29" s="117">
        <v>29</v>
      </c>
      <c r="BB29" s="118">
        <v>29</v>
      </c>
      <c r="BC29" s="116">
        <v>45.25</v>
      </c>
      <c r="BD29" s="117">
        <v>40.950000000000003</v>
      </c>
      <c r="BE29" s="118">
        <v>40.950000000000003</v>
      </c>
      <c r="BF29" s="129">
        <f t="shared" si="71"/>
        <v>7.8429118773946369</v>
      </c>
      <c r="BG29" s="129">
        <f t="shared" si="72"/>
        <v>-0.76867406752463996</v>
      </c>
      <c r="BH29" s="129">
        <f t="shared" si="46"/>
        <v>-0.22030651340996155</v>
      </c>
      <c r="BI29" s="130">
        <f t="shared" si="73"/>
        <v>5.5541988875322206</v>
      </c>
      <c r="BJ29" s="129">
        <f t="shared" si="74"/>
        <v>-1.2406391780240611E-2</v>
      </c>
      <c r="BK29" s="131">
        <f t="shared" si="47"/>
        <v>-0.15601682268348949</v>
      </c>
      <c r="BL29" s="117">
        <v>80</v>
      </c>
      <c r="BM29" s="117">
        <v>80</v>
      </c>
      <c r="BN29" s="117">
        <v>80</v>
      </c>
      <c r="BO29" s="116">
        <v>11622</v>
      </c>
      <c r="BP29" s="117">
        <v>7944</v>
      </c>
      <c r="BQ29" s="118">
        <v>11376</v>
      </c>
      <c r="BR29" s="117">
        <f t="shared" si="48"/>
        <v>286.50298874824193</v>
      </c>
      <c r="BS29" s="117">
        <f t="shared" si="75"/>
        <v>95.654425678202358</v>
      </c>
      <c r="BT29" s="117">
        <f t="shared" si="76"/>
        <v>-0.76136170493026611</v>
      </c>
      <c r="BU29" s="116">
        <f t="shared" si="49"/>
        <v>1592.2120175867124</v>
      </c>
      <c r="BV29" s="117">
        <f t="shared" si="77"/>
        <v>613.80795935998106</v>
      </c>
      <c r="BW29" s="118">
        <f t="shared" si="78"/>
        <v>-34.322551194470861</v>
      </c>
      <c r="BX29" s="129">
        <f t="shared" si="50"/>
        <v>5.5574010747435274</v>
      </c>
      <c r="BY29" s="129">
        <f t="shared" si="79"/>
        <v>0.43080204518904974</v>
      </c>
      <c r="BZ29" s="129">
        <f t="shared" si="80"/>
        <v>-0.10475145554870391</v>
      </c>
      <c r="CA29" s="125">
        <f t="shared" si="81"/>
        <v>0.5208791208791208</v>
      </c>
      <c r="CB29" s="126">
        <f t="shared" si="82"/>
        <v>-1.1263736263736335E-2</v>
      </c>
      <c r="CC29" s="132">
        <f t="shared" si="83"/>
        <v>-2.77396636512659E-2</v>
      </c>
      <c r="CD29" s="26"/>
    </row>
    <row r="30" spans="1:82" s="14" customFormat="1" ht="15" customHeight="1" x14ac:dyDescent="0.2">
      <c r="A30" s="13" t="s">
        <v>125</v>
      </c>
      <c r="B30" s="19" t="s">
        <v>128</v>
      </c>
      <c r="C30" s="116">
        <v>2177.8049999999998</v>
      </c>
      <c r="D30" s="117">
        <v>2229.3879999999999</v>
      </c>
      <c r="E30" s="118">
        <v>3187.924</v>
      </c>
      <c r="F30" s="116">
        <v>2256.33</v>
      </c>
      <c r="G30" s="117">
        <v>2617.12</v>
      </c>
      <c r="H30" s="118">
        <v>3375.1019999999999</v>
      </c>
      <c r="I30" s="119">
        <f t="shared" si="33"/>
        <v>0.94454152793011892</v>
      </c>
      <c r="J30" s="120">
        <f t="shared" si="53"/>
        <v>-2.0656381950084679E-2</v>
      </c>
      <c r="K30" s="121">
        <f t="shared" si="54"/>
        <v>9.2693695197955339E-2</v>
      </c>
      <c r="L30" s="116">
        <v>1318.854</v>
      </c>
      <c r="M30" s="117">
        <v>1794.1479999999999</v>
      </c>
      <c r="N30" s="117">
        <v>2038.3589999999999</v>
      </c>
      <c r="O30" s="122">
        <f t="shared" si="34"/>
        <v>0.60393996981424558</v>
      </c>
      <c r="P30" s="123">
        <f t="shared" si="55"/>
        <v>1.9427066116648128E-2</v>
      </c>
      <c r="Q30" s="124">
        <f t="shared" si="56"/>
        <v>-8.1602917023193999E-2</v>
      </c>
      <c r="R30" s="116">
        <v>813.99599999999998</v>
      </c>
      <c r="S30" s="117">
        <v>620.28800000000001</v>
      </c>
      <c r="T30" s="118">
        <v>1096.229</v>
      </c>
      <c r="U30" s="125">
        <f t="shared" si="35"/>
        <v>0.32479877645179317</v>
      </c>
      <c r="V30" s="126">
        <f t="shared" si="57"/>
        <v>-3.5962282435869519E-2</v>
      </c>
      <c r="W30" s="127">
        <f t="shared" si="58"/>
        <v>8.7787099493915804E-2</v>
      </c>
      <c r="X30" s="116">
        <v>123.48</v>
      </c>
      <c r="Y30" s="117">
        <v>202.684</v>
      </c>
      <c r="Z30" s="118">
        <v>240.51400000000001</v>
      </c>
      <c r="AA30" s="125">
        <f t="shared" si="37"/>
        <v>7.1261253733961236E-2</v>
      </c>
      <c r="AB30" s="126">
        <f t="shared" si="59"/>
        <v>1.653521631922137E-2</v>
      </c>
      <c r="AC30" s="127">
        <f t="shared" si="60"/>
        <v>-6.1841824707217774E-3</v>
      </c>
      <c r="AD30" s="116">
        <v>226.58600000000001</v>
      </c>
      <c r="AE30" s="117">
        <v>587.99599999999998</v>
      </c>
      <c r="AF30" s="117">
        <v>265.25700000000001</v>
      </c>
      <c r="AG30" s="117">
        <f t="shared" si="61"/>
        <v>38.670999999999992</v>
      </c>
      <c r="AH30" s="118">
        <f t="shared" si="62"/>
        <v>-322.73899999999998</v>
      </c>
      <c r="AI30" s="116">
        <v>0</v>
      </c>
      <c r="AJ30" s="117">
        <v>0</v>
      </c>
      <c r="AK30" s="117">
        <v>0</v>
      </c>
      <c r="AL30" s="117">
        <f t="shared" si="63"/>
        <v>0</v>
      </c>
      <c r="AM30" s="118">
        <f t="shared" si="64"/>
        <v>0</v>
      </c>
      <c r="AN30" s="125">
        <f t="shared" si="39"/>
        <v>8.3206814215144406E-2</v>
      </c>
      <c r="AO30" s="126">
        <f t="shared" si="65"/>
        <v>-2.0836477080449112E-2</v>
      </c>
      <c r="AP30" s="127">
        <f t="shared" si="66"/>
        <v>-0.18054090488982966</v>
      </c>
      <c r="AQ30" s="125">
        <f t="shared" si="42"/>
        <v>0</v>
      </c>
      <c r="AR30" s="126">
        <f t="shared" si="67"/>
        <v>0</v>
      </c>
      <c r="AS30" s="127">
        <f t="shared" si="68"/>
        <v>0</v>
      </c>
      <c r="AT30" s="126">
        <f t="shared" si="44"/>
        <v>0</v>
      </c>
      <c r="AU30" s="126">
        <f t="shared" si="69"/>
        <v>0</v>
      </c>
      <c r="AV30" s="126">
        <f t="shared" si="70"/>
        <v>0</v>
      </c>
      <c r="AW30" s="116">
        <v>2297</v>
      </c>
      <c r="AX30" s="117">
        <v>997</v>
      </c>
      <c r="AY30" s="118">
        <v>1560</v>
      </c>
      <c r="AZ30" s="116">
        <v>31</v>
      </c>
      <c r="BA30" s="117">
        <v>28</v>
      </c>
      <c r="BB30" s="118">
        <v>26</v>
      </c>
      <c r="BC30" s="116">
        <v>50</v>
      </c>
      <c r="BD30" s="117">
        <v>36</v>
      </c>
      <c r="BE30" s="118">
        <v>36</v>
      </c>
      <c r="BF30" s="129">
        <f t="shared" si="71"/>
        <v>6.666666666666667</v>
      </c>
      <c r="BG30" s="129">
        <f t="shared" si="72"/>
        <v>-1.5663082437275984</v>
      </c>
      <c r="BH30" s="129">
        <f t="shared" si="46"/>
        <v>0.73214285714285765</v>
      </c>
      <c r="BI30" s="130">
        <f t="shared" si="73"/>
        <v>4.8148148148148149</v>
      </c>
      <c r="BJ30" s="129">
        <f t="shared" si="74"/>
        <v>-0.28962962962962902</v>
      </c>
      <c r="BK30" s="131">
        <f t="shared" si="47"/>
        <v>0.1990740740740744</v>
      </c>
      <c r="BL30" s="117">
        <v>100</v>
      </c>
      <c r="BM30" s="117">
        <v>100</v>
      </c>
      <c r="BN30" s="117">
        <v>100</v>
      </c>
      <c r="BO30" s="116">
        <v>10949</v>
      </c>
      <c r="BP30" s="117">
        <v>7484</v>
      </c>
      <c r="BQ30" s="118">
        <v>10465</v>
      </c>
      <c r="BR30" s="117">
        <f t="shared" si="48"/>
        <v>322.51333014811274</v>
      </c>
      <c r="BS30" s="117">
        <f t="shared" si="75"/>
        <v>116.4369761431808</v>
      </c>
      <c r="BT30" s="117">
        <f t="shared" si="76"/>
        <v>-27.182019932058267</v>
      </c>
      <c r="BU30" s="116">
        <f t="shared" si="49"/>
        <v>2163.5269230769231</v>
      </c>
      <c r="BV30" s="117">
        <f t="shared" si="77"/>
        <v>1181.2326261679113</v>
      </c>
      <c r="BW30" s="118">
        <f t="shared" si="78"/>
        <v>-461.46806187794164</v>
      </c>
      <c r="BX30" s="129">
        <f t="shared" si="50"/>
        <v>6.708333333333333</v>
      </c>
      <c r="BY30" s="129">
        <f t="shared" si="79"/>
        <v>1.9416811783485706</v>
      </c>
      <c r="BZ30" s="129">
        <f t="shared" si="80"/>
        <v>-0.79818622534269501</v>
      </c>
      <c r="CA30" s="125">
        <f t="shared" si="81"/>
        <v>0.38333333333333336</v>
      </c>
      <c r="CB30" s="126">
        <f t="shared" si="82"/>
        <v>-1.7728937728937688E-2</v>
      </c>
      <c r="CC30" s="132">
        <f t="shared" si="83"/>
        <v>-3.0147329650092092E-2</v>
      </c>
      <c r="CD30" s="26"/>
    </row>
    <row r="31" spans="1:82" s="14" customFormat="1" ht="15" customHeight="1" x14ac:dyDescent="0.2">
      <c r="A31" s="13" t="s">
        <v>129</v>
      </c>
      <c r="B31" s="19" t="s">
        <v>130</v>
      </c>
      <c r="C31" s="116">
        <v>1314.7539999999999</v>
      </c>
      <c r="D31" s="117">
        <v>1382.39</v>
      </c>
      <c r="E31" s="118">
        <v>1962.9259999999999</v>
      </c>
      <c r="F31" s="116">
        <v>1334.7529999999999</v>
      </c>
      <c r="G31" s="117">
        <v>1308.223</v>
      </c>
      <c r="H31" s="118">
        <v>1822.63</v>
      </c>
      <c r="I31" s="119">
        <f t="shared" si="33"/>
        <v>1.0769744819299583</v>
      </c>
      <c r="J31" s="120">
        <f t="shared" si="53"/>
        <v>9.1957778464972662E-2</v>
      </c>
      <c r="K31" s="121">
        <f t="shared" si="54"/>
        <v>2.028154807999516E-2</v>
      </c>
      <c r="L31" s="116">
        <v>1091.5450000000001</v>
      </c>
      <c r="M31" s="117">
        <v>1067.6320000000001</v>
      </c>
      <c r="N31" s="117">
        <v>1483.259</v>
      </c>
      <c r="O31" s="122">
        <f t="shared" si="34"/>
        <v>0.81380148466776026</v>
      </c>
      <c r="P31" s="123">
        <f t="shared" si="55"/>
        <v>-3.9865255483622075E-3</v>
      </c>
      <c r="Q31" s="124">
        <f t="shared" si="56"/>
        <v>-2.2917960649588842E-3</v>
      </c>
      <c r="R31" s="116">
        <v>185.452</v>
      </c>
      <c r="S31" s="117">
        <v>163.3359999999999</v>
      </c>
      <c r="T31" s="118">
        <v>240.56800000000001</v>
      </c>
      <c r="U31" s="125">
        <f t="shared" si="35"/>
        <v>0.13198948771829719</v>
      </c>
      <c r="V31" s="126">
        <f t="shared" si="57"/>
        <v>-6.9515747854020093E-3</v>
      </c>
      <c r="W31" s="127">
        <f t="shared" si="58"/>
        <v>7.1361561379780086E-3</v>
      </c>
      <c r="X31" s="116">
        <v>57.756</v>
      </c>
      <c r="Y31" s="117">
        <v>77.254999999999995</v>
      </c>
      <c r="Z31" s="118">
        <v>98.802999999999997</v>
      </c>
      <c r="AA31" s="125">
        <f t="shared" si="37"/>
        <v>5.4209027613942487E-2</v>
      </c>
      <c r="AB31" s="126">
        <f t="shared" si="59"/>
        <v>1.0938100333764057E-2</v>
      </c>
      <c r="AC31" s="127">
        <f t="shared" si="60"/>
        <v>-4.8443600730191383E-3</v>
      </c>
      <c r="AD31" s="116">
        <v>173.45599999999999</v>
      </c>
      <c r="AE31" s="117">
        <v>239.87</v>
      </c>
      <c r="AF31" s="117">
        <v>234.214</v>
      </c>
      <c r="AG31" s="117">
        <f t="shared" si="61"/>
        <v>60.75800000000001</v>
      </c>
      <c r="AH31" s="118">
        <f t="shared" si="62"/>
        <v>-5.6560000000000059</v>
      </c>
      <c r="AI31" s="116">
        <v>0</v>
      </c>
      <c r="AJ31" s="117">
        <v>0</v>
      </c>
      <c r="AK31" s="117">
        <v>0</v>
      </c>
      <c r="AL31" s="117">
        <f t="shared" si="63"/>
        <v>0</v>
      </c>
      <c r="AM31" s="118">
        <f t="shared" si="64"/>
        <v>0</v>
      </c>
      <c r="AN31" s="125">
        <f t="shared" si="39"/>
        <v>0.11931881283349449</v>
      </c>
      <c r="AO31" s="126">
        <f t="shared" si="65"/>
        <v>-1.261157110144695E-2</v>
      </c>
      <c r="AP31" s="127">
        <f t="shared" si="66"/>
        <v>-5.419951412199564E-2</v>
      </c>
      <c r="AQ31" s="125">
        <f t="shared" si="42"/>
        <v>0</v>
      </c>
      <c r="AR31" s="126">
        <f t="shared" si="67"/>
        <v>0</v>
      </c>
      <c r="AS31" s="127">
        <f t="shared" si="68"/>
        <v>0</v>
      </c>
      <c r="AT31" s="126">
        <f t="shared" si="44"/>
        <v>0</v>
      </c>
      <c r="AU31" s="126">
        <f t="shared" si="69"/>
        <v>0</v>
      </c>
      <c r="AV31" s="126">
        <f t="shared" si="70"/>
        <v>0</v>
      </c>
      <c r="AW31" s="116">
        <v>1657</v>
      </c>
      <c r="AX31" s="117">
        <v>985</v>
      </c>
      <c r="AY31" s="118">
        <v>1450</v>
      </c>
      <c r="AZ31" s="116">
        <v>17</v>
      </c>
      <c r="BA31" s="117">
        <v>16</v>
      </c>
      <c r="BB31" s="118">
        <v>16</v>
      </c>
      <c r="BC31" s="116">
        <v>35</v>
      </c>
      <c r="BD31" s="117">
        <v>26</v>
      </c>
      <c r="BE31" s="118">
        <v>26</v>
      </c>
      <c r="BF31" s="129">
        <f t="shared" si="71"/>
        <v>10.069444444444445</v>
      </c>
      <c r="BG31" s="129">
        <f t="shared" si="72"/>
        <v>-0.76062091503268014</v>
      </c>
      <c r="BH31" s="129">
        <f t="shared" si="46"/>
        <v>-0.19097222222222143</v>
      </c>
      <c r="BI31" s="130">
        <f t="shared" si="73"/>
        <v>6.1965811965811959</v>
      </c>
      <c r="BJ31" s="129">
        <f t="shared" si="74"/>
        <v>0.9362637362637356</v>
      </c>
      <c r="BK31" s="131">
        <f t="shared" si="47"/>
        <v>-0.11752136752136888</v>
      </c>
      <c r="BL31" s="117">
        <v>60</v>
      </c>
      <c r="BM31" s="117">
        <v>60</v>
      </c>
      <c r="BN31" s="117">
        <v>60</v>
      </c>
      <c r="BO31" s="116">
        <v>8382</v>
      </c>
      <c r="BP31" s="117">
        <v>5528</v>
      </c>
      <c r="BQ31" s="118">
        <v>7952</v>
      </c>
      <c r="BR31" s="117">
        <f t="shared" si="48"/>
        <v>229.20397384305835</v>
      </c>
      <c r="BS31" s="117">
        <f t="shared" si="75"/>
        <v>69.963577756205581</v>
      </c>
      <c r="BT31" s="117">
        <f t="shared" si="76"/>
        <v>-7.4499697169995329</v>
      </c>
      <c r="BU31" s="116">
        <f t="shared" si="49"/>
        <v>1256.9862068965517</v>
      </c>
      <c r="BV31" s="117">
        <f t="shared" si="77"/>
        <v>451.46236863463264</v>
      </c>
      <c r="BW31" s="118">
        <f t="shared" si="78"/>
        <v>-71.158970768422932</v>
      </c>
      <c r="BX31" s="129">
        <f t="shared" si="50"/>
        <v>5.4841379310344829</v>
      </c>
      <c r="BY31" s="129">
        <f t="shared" si="79"/>
        <v>0.4255984017647183</v>
      </c>
      <c r="BZ31" s="129">
        <f t="shared" si="80"/>
        <v>-0.12804481008226798</v>
      </c>
      <c r="CA31" s="125">
        <f t="shared" si="81"/>
        <v>0.48547008547008547</v>
      </c>
      <c r="CB31" s="126">
        <f t="shared" si="82"/>
        <v>-2.6251526251526214E-2</v>
      </c>
      <c r="CC31" s="132">
        <f t="shared" si="83"/>
        <v>-2.3553855598054507E-2</v>
      </c>
      <c r="CD31" s="26"/>
    </row>
    <row r="32" spans="1:82" s="14" customFormat="1" ht="15" customHeight="1" x14ac:dyDescent="0.2">
      <c r="A32" s="13" t="s">
        <v>129</v>
      </c>
      <c r="B32" s="19" t="s">
        <v>131</v>
      </c>
      <c r="C32" s="116">
        <v>7066.1980000000003</v>
      </c>
      <c r="D32" s="117">
        <v>6226.25</v>
      </c>
      <c r="E32" s="118">
        <v>9331.527</v>
      </c>
      <c r="F32" s="116">
        <v>7159.8230000000003</v>
      </c>
      <c r="G32" s="117">
        <v>6576.7120000000004</v>
      </c>
      <c r="H32" s="118">
        <v>9503.6810000000005</v>
      </c>
      <c r="I32" s="119">
        <f t="shared" si="33"/>
        <v>0.981885545190332</v>
      </c>
      <c r="J32" s="120">
        <f t="shared" si="53"/>
        <v>-5.0380142328548816E-3</v>
      </c>
      <c r="K32" s="121">
        <f t="shared" si="54"/>
        <v>3.5173875285978595E-2</v>
      </c>
      <c r="L32" s="116">
        <v>4496.5569999999998</v>
      </c>
      <c r="M32" s="117">
        <v>4317.8230000000003</v>
      </c>
      <c r="N32" s="117">
        <v>6241.4309999999996</v>
      </c>
      <c r="O32" s="122">
        <f t="shared" si="34"/>
        <v>0.65673826804582347</v>
      </c>
      <c r="P32" s="123">
        <f t="shared" si="55"/>
        <v>2.8711988625228946E-2</v>
      </c>
      <c r="Q32" s="124">
        <f t="shared" si="56"/>
        <v>2.0609817127215102E-4</v>
      </c>
      <c r="R32" s="116">
        <v>1630.8210000000006</v>
      </c>
      <c r="S32" s="117">
        <v>1177.9190000000001</v>
      </c>
      <c r="T32" s="118">
        <v>1650.4159999999999</v>
      </c>
      <c r="U32" s="125">
        <f t="shared" si="35"/>
        <v>0.17366071104448896</v>
      </c>
      <c r="V32" s="126">
        <f t="shared" si="57"/>
        <v>-5.4113215769065026E-2</v>
      </c>
      <c r="W32" s="127">
        <f t="shared" si="58"/>
        <v>-5.4438323808579381E-3</v>
      </c>
      <c r="X32" s="116">
        <v>1032.4449999999999</v>
      </c>
      <c r="Y32" s="117">
        <v>1080.97</v>
      </c>
      <c r="Z32" s="118">
        <v>1611.8340000000001</v>
      </c>
      <c r="AA32" s="125">
        <f t="shared" si="37"/>
        <v>0.16960102090968751</v>
      </c>
      <c r="AB32" s="126">
        <f t="shared" si="59"/>
        <v>2.5401227143836053E-2</v>
      </c>
      <c r="AC32" s="127">
        <f t="shared" si="60"/>
        <v>5.2377342095857038E-3</v>
      </c>
      <c r="AD32" s="116">
        <v>1467.645</v>
      </c>
      <c r="AE32" s="117">
        <v>1824.0540000000001</v>
      </c>
      <c r="AF32" s="117">
        <v>1663.079</v>
      </c>
      <c r="AG32" s="117">
        <f t="shared" si="61"/>
        <v>195.43399999999997</v>
      </c>
      <c r="AH32" s="118">
        <f t="shared" si="62"/>
        <v>-160.97500000000014</v>
      </c>
      <c r="AI32" s="116">
        <v>0</v>
      </c>
      <c r="AJ32" s="117">
        <v>0</v>
      </c>
      <c r="AK32" s="117">
        <v>0</v>
      </c>
      <c r="AL32" s="117">
        <f t="shared" si="63"/>
        <v>0</v>
      </c>
      <c r="AM32" s="118">
        <f t="shared" si="64"/>
        <v>0</v>
      </c>
      <c r="AN32" s="125">
        <f t="shared" si="39"/>
        <v>0.17822152794499763</v>
      </c>
      <c r="AO32" s="126">
        <f t="shared" si="65"/>
        <v>-2.9477860042715132E-2</v>
      </c>
      <c r="AP32" s="127">
        <f t="shared" si="66"/>
        <v>-0.11474036725676912</v>
      </c>
      <c r="AQ32" s="125">
        <f t="shared" si="42"/>
        <v>0</v>
      </c>
      <c r="AR32" s="126">
        <f t="shared" si="67"/>
        <v>0</v>
      </c>
      <c r="AS32" s="127">
        <f t="shared" si="68"/>
        <v>0</v>
      </c>
      <c r="AT32" s="126">
        <f t="shared" si="44"/>
        <v>0</v>
      </c>
      <c r="AU32" s="126">
        <f t="shared" si="69"/>
        <v>0</v>
      </c>
      <c r="AV32" s="126">
        <f t="shared" si="70"/>
        <v>0</v>
      </c>
      <c r="AW32" s="116">
        <v>6328</v>
      </c>
      <c r="AX32" s="117">
        <v>3572</v>
      </c>
      <c r="AY32" s="118">
        <v>5314</v>
      </c>
      <c r="AZ32" s="116">
        <v>51</v>
      </c>
      <c r="BA32" s="117">
        <v>53</v>
      </c>
      <c r="BB32" s="118">
        <v>49</v>
      </c>
      <c r="BC32" s="116">
        <v>132</v>
      </c>
      <c r="BD32" s="117">
        <v>129</v>
      </c>
      <c r="BE32" s="118">
        <v>127</v>
      </c>
      <c r="BF32" s="129">
        <f t="shared" si="71"/>
        <v>12.049886621315192</v>
      </c>
      <c r="BG32" s="129">
        <f t="shared" si="72"/>
        <v>-1.7366057534124764</v>
      </c>
      <c r="BH32" s="129">
        <f t="shared" si="46"/>
        <v>0.81718221879946995</v>
      </c>
      <c r="BI32" s="130">
        <f t="shared" si="73"/>
        <v>4.6491688538932632</v>
      </c>
      <c r="BJ32" s="129">
        <f t="shared" si="74"/>
        <v>-0.67743047270606294</v>
      </c>
      <c r="BK32" s="131">
        <f t="shared" si="47"/>
        <v>3.4181773789904391E-2</v>
      </c>
      <c r="BL32" s="117">
        <v>275</v>
      </c>
      <c r="BM32" s="117">
        <v>267</v>
      </c>
      <c r="BN32" s="117">
        <v>267</v>
      </c>
      <c r="BO32" s="116">
        <v>39327</v>
      </c>
      <c r="BP32" s="117">
        <v>25404</v>
      </c>
      <c r="BQ32" s="118">
        <v>37730</v>
      </c>
      <c r="BR32" s="117">
        <f t="shared" si="48"/>
        <v>251.88658892128279</v>
      </c>
      <c r="BS32" s="117">
        <f t="shared" si="75"/>
        <v>69.827876077689325</v>
      </c>
      <c r="BT32" s="117">
        <f t="shared" si="76"/>
        <v>-6.9983110944627356</v>
      </c>
      <c r="BU32" s="116">
        <f t="shared" si="49"/>
        <v>1788.4232216785849</v>
      </c>
      <c r="BV32" s="117">
        <f t="shared" si="77"/>
        <v>656.97205227276959</v>
      </c>
      <c r="BW32" s="118">
        <f t="shared" si="78"/>
        <v>-52.761548758145182</v>
      </c>
      <c r="BX32" s="129">
        <f t="shared" si="50"/>
        <v>7.1001129092961985</v>
      </c>
      <c r="BY32" s="129">
        <f t="shared" si="79"/>
        <v>0.88535311157179919</v>
      </c>
      <c r="BZ32" s="129">
        <f t="shared" si="80"/>
        <v>-1.1869173570542735E-2</v>
      </c>
      <c r="CA32" s="125">
        <f t="shared" si="81"/>
        <v>0.51762220301546147</v>
      </c>
      <c r="CB32" s="126">
        <f t="shared" si="82"/>
        <v>-6.2139608207023578E-3</v>
      </c>
      <c r="CC32" s="132">
        <f t="shared" si="83"/>
        <v>-8.0466777344299079E-3</v>
      </c>
      <c r="CD32" s="26"/>
    </row>
    <row r="33" spans="1:82" s="14" customFormat="1" ht="15" customHeight="1" x14ac:dyDescent="0.2">
      <c r="A33" s="13" t="s">
        <v>132</v>
      </c>
      <c r="B33" s="19" t="s">
        <v>133</v>
      </c>
      <c r="C33" s="116">
        <v>4556.241</v>
      </c>
      <c r="D33" s="117">
        <v>2367.319</v>
      </c>
      <c r="E33" s="118">
        <v>6529.2020000000002</v>
      </c>
      <c r="F33" s="116">
        <v>4456.7179999999998</v>
      </c>
      <c r="G33" s="117">
        <v>2300.9259999999999</v>
      </c>
      <c r="H33" s="118">
        <v>6520.482</v>
      </c>
      <c r="I33" s="119">
        <f t="shared" si="33"/>
        <v>1.0013373244493275</v>
      </c>
      <c r="J33" s="120">
        <f t="shared" si="53"/>
        <v>-2.0993682358821486E-2</v>
      </c>
      <c r="K33" s="121">
        <f t="shared" si="54"/>
        <v>-2.7517580054337465E-2</v>
      </c>
      <c r="L33" s="116">
        <v>2570.3679999999999</v>
      </c>
      <c r="M33" s="117">
        <v>1702.297</v>
      </c>
      <c r="N33" s="117">
        <v>4113.0320000000002</v>
      </c>
      <c r="O33" s="122">
        <f t="shared" si="34"/>
        <v>0.63078649707184231</v>
      </c>
      <c r="P33" s="123">
        <f t="shared" si="55"/>
        <v>5.404639370429698E-2</v>
      </c>
      <c r="Q33" s="124">
        <f t="shared" si="56"/>
        <v>-0.10904477086115516</v>
      </c>
      <c r="R33" s="116">
        <v>1350.7429999999999</v>
      </c>
      <c r="S33" s="117">
        <v>328.16399999999993</v>
      </c>
      <c r="T33" s="118">
        <v>1442.5409999999999</v>
      </c>
      <c r="U33" s="125">
        <f t="shared" si="35"/>
        <v>0.2212322647313496</v>
      </c>
      <c r="V33" s="126">
        <f t="shared" si="57"/>
        <v>-8.1847939131672487E-2</v>
      </c>
      <c r="W33" s="127">
        <f t="shared" si="58"/>
        <v>7.8609685821814934E-2</v>
      </c>
      <c r="X33" s="116">
        <v>535.60299999999995</v>
      </c>
      <c r="Y33" s="117">
        <v>270.46499999999997</v>
      </c>
      <c r="Z33" s="118">
        <v>964.90899999999999</v>
      </c>
      <c r="AA33" s="125">
        <f t="shared" si="37"/>
        <v>0.14798123819680814</v>
      </c>
      <c r="AB33" s="126">
        <f t="shared" si="59"/>
        <v>2.780244294882521E-2</v>
      </c>
      <c r="AC33" s="127">
        <f t="shared" si="60"/>
        <v>3.043508503934024E-2</v>
      </c>
      <c r="AD33" s="116">
        <v>1321.212</v>
      </c>
      <c r="AE33" s="117">
        <v>1823.5719999999999</v>
      </c>
      <c r="AF33" s="117">
        <v>1667.5329999999999</v>
      </c>
      <c r="AG33" s="117">
        <f t="shared" si="61"/>
        <v>346.32099999999991</v>
      </c>
      <c r="AH33" s="118">
        <f t="shared" si="62"/>
        <v>-156.03899999999999</v>
      </c>
      <c r="AI33" s="116">
        <v>700.16200000000003</v>
      </c>
      <c r="AJ33" s="117">
        <v>652.05499999999995</v>
      </c>
      <c r="AK33" s="117">
        <v>525.601</v>
      </c>
      <c r="AL33" s="117">
        <f t="shared" si="63"/>
        <v>-174.56100000000004</v>
      </c>
      <c r="AM33" s="118">
        <f t="shared" si="64"/>
        <v>-126.45399999999995</v>
      </c>
      <c r="AN33" s="125">
        <f t="shared" si="39"/>
        <v>0.25539614182560133</v>
      </c>
      <c r="AO33" s="126">
        <f t="shared" si="65"/>
        <v>-3.4582373358296947E-2</v>
      </c>
      <c r="AP33" s="127">
        <f t="shared" si="66"/>
        <v>-0.51491491469022943</v>
      </c>
      <c r="AQ33" s="125">
        <f t="shared" si="42"/>
        <v>8.0500036604779571E-2</v>
      </c>
      <c r="AR33" s="126">
        <f t="shared" si="67"/>
        <v>-7.3170939096461871E-2</v>
      </c>
      <c r="AS33" s="127">
        <f t="shared" si="68"/>
        <v>-0.19494023992744952</v>
      </c>
      <c r="AT33" s="126">
        <f t="shared" si="44"/>
        <v>8.0607691271902912E-2</v>
      </c>
      <c r="AU33" s="126">
        <f t="shared" si="69"/>
        <v>-7.6494912033937865E-2</v>
      </c>
      <c r="AV33" s="126">
        <f t="shared" si="70"/>
        <v>-0.2027803881361267</v>
      </c>
      <c r="AW33" s="116">
        <v>4145</v>
      </c>
      <c r="AX33" s="117">
        <v>1145</v>
      </c>
      <c r="AY33" s="118">
        <v>3285</v>
      </c>
      <c r="AZ33" s="116">
        <v>49</v>
      </c>
      <c r="BA33" s="117">
        <v>49</v>
      </c>
      <c r="BB33" s="118">
        <v>48</v>
      </c>
      <c r="BC33" s="116">
        <v>69</v>
      </c>
      <c r="BD33" s="117">
        <v>66</v>
      </c>
      <c r="BE33" s="118">
        <v>68</v>
      </c>
      <c r="BF33" s="129">
        <f t="shared" si="71"/>
        <v>7.604166666666667</v>
      </c>
      <c r="BG33" s="129">
        <f t="shared" si="72"/>
        <v>-1.7949263038548748</v>
      </c>
      <c r="BH33" s="129">
        <f t="shared" si="46"/>
        <v>3.7096088435374148</v>
      </c>
      <c r="BI33" s="130">
        <f t="shared" si="73"/>
        <v>5.3676470588235299</v>
      </c>
      <c r="BJ33" s="129">
        <f t="shared" si="74"/>
        <v>-1.3070711376337973</v>
      </c>
      <c r="BK33" s="131">
        <f t="shared" si="47"/>
        <v>2.4762329174093884</v>
      </c>
      <c r="BL33" s="117">
        <v>151</v>
      </c>
      <c r="BM33" s="117">
        <v>137</v>
      </c>
      <c r="BN33" s="117">
        <v>156</v>
      </c>
      <c r="BO33" s="116">
        <v>18453</v>
      </c>
      <c r="BP33" s="117">
        <v>5342</v>
      </c>
      <c r="BQ33" s="118">
        <v>16050</v>
      </c>
      <c r="BR33" s="117">
        <f t="shared" si="48"/>
        <v>406.26056074766353</v>
      </c>
      <c r="BS33" s="117">
        <f t="shared" si="75"/>
        <v>164.74330068154961</v>
      </c>
      <c r="BT33" s="117">
        <f t="shared" si="76"/>
        <v>-24.463138241479101</v>
      </c>
      <c r="BU33" s="116">
        <f t="shared" si="49"/>
        <v>1984.9260273972602</v>
      </c>
      <c r="BV33" s="117">
        <f t="shared" si="77"/>
        <v>909.72264983393097</v>
      </c>
      <c r="BW33" s="118">
        <f t="shared" si="78"/>
        <v>-24.616330681342333</v>
      </c>
      <c r="BX33" s="129">
        <f t="shared" si="50"/>
        <v>4.8858447488584478</v>
      </c>
      <c r="BY33" s="129">
        <f t="shared" si="79"/>
        <v>0.43397502630114992</v>
      </c>
      <c r="BZ33" s="129">
        <f t="shared" si="80"/>
        <v>0.22034256545233433</v>
      </c>
      <c r="CA33" s="125">
        <f t="shared" si="81"/>
        <v>0.37686672302056917</v>
      </c>
      <c r="CB33" s="126">
        <f t="shared" si="82"/>
        <v>-7.0771731240401647E-2</v>
      </c>
      <c r="CC33" s="132">
        <f t="shared" si="83"/>
        <v>0.16143743721986747</v>
      </c>
      <c r="CD33" s="26"/>
    </row>
    <row r="34" spans="1:82" s="14" customFormat="1" ht="15" customHeight="1" x14ac:dyDescent="0.2">
      <c r="A34" s="13" t="s">
        <v>134</v>
      </c>
      <c r="B34" s="19" t="s">
        <v>135</v>
      </c>
      <c r="C34" s="116">
        <v>1952.6210000000001</v>
      </c>
      <c r="D34" s="117">
        <v>1795.579</v>
      </c>
      <c r="E34" s="118">
        <v>2626.4560000000001</v>
      </c>
      <c r="F34" s="116">
        <v>1729.693</v>
      </c>
      <c r="G34" s="117">
        <v>1749.7719999999999</v>
      </c>
      <c r="H34" s="118">
        <v>2541.2800000000002</v>
      </c>
      <c r="I34" s="119">
        <f t="shared" si="33"/>
        <v>1.0335169678272367</v>
      </c>
      <c r="J34" s="120">
        <f t="shared" si="53"/>
        <v>-9.5366018922435236E-2</v>
      </c>
      <c r="K34" s="121">
        <f t="shared" si="54"/>
        <v>7.3381285270306407E-3</v>
      </c>
      <c r="L34" s="116">
        <v>1338.057</v>
      </c>
      <c r="M34" s="117">
        <v>1436.2660000000001</v>
      </c>
      <c r="N34" s="117">
        <v>2058.029</v>
      </c>
      <c r="O34" s="122">
        <f t="shared" si="34"/>
        <v>0.80983952968582751</v>
      </c>
      <c r="P34" s="123">
        <f t="shared" si="55"/>
        <v>3.6258900059645272E-2</v>
      </c>
      <c r="Q34" s="124">
        <f t="shared" si="56"/>
        <v>-1.0990841356799841E-2</v>
      </c>
      <c r="R34" s="116">
        <v>339.375</v>
      </c>
      <c r="S34" s="117">
        <v>259.28299999999984</v>
      </c>
      <c r="T34" s="118">
        <v>401.91699999999997</v>
      </c>
      <c r="U34" s="125">
        <f t="shared" si="35"/>
        <v>0.15815533904174273</v>
      </c>
      <c r="V34" s="126">
        <f t="shared" si="57"/>
        <v>-3.8049999130985029E-2</v>
      </c>
      <c r="W34" s="127">
        <f t="shared" si="58"/>
        <v>9.9743188859739429E-3</v>
      </c>
      <c r="X34" s="116">
        <v>52.261000000000003</v>
      </c>
      <c r="Y34" s="117">
        <v>54.222999999999999</v>
      </c>
      <c r="Z34" s="118">
        <v>81.334000000000003</v>
      </c>
      <c r="AA34" s="125">
        <f t="shared" si="37"/>
        <v>3.2005131272429641E-2</v>
      </c>
      <c r="AB34" s="126">
        <f t="shared" si="59"/>
        <v>1.7910990713396191E-3</v>
      </c>
      <c r="AC34" s="127">
        <f t="shared" si="60"/>
        <v>1.0165224708257731E-3</v>
      </c>
      <c r="AD34" s="116">
        <v>1380.8030000000001</v>
      </c>
      <c r="AE34" s="117">
        <v>1381.21</v>
      </c>
      <c r="AF34" s="117">
        <v>1622.2090000000001</v>
      </c>
      <c r="AG34" s="117">
        <f t="shared" si="61"/>
        <v>241.40599999999995</v>
      </c>
      <c r="AH34" s="118">
        <f t="shared" si="62"/>
        <v>240.99900000000002</v>
      </c>
      <c r="AI34" s="116">
        <v>204.44300000000001</v>
      </c>
      <c r="AJ34" s="117">
        <v>209.018</v>
      </c>
      <c r="AK34" s="117">
        <v>215.559</v>
      </c>
      <c r="AL34" s="117">
        <f t="shared" si="63"/>
        <v>11.115999999999985</v>
      </c>
      <c r="AM34" s="118">
        <f t="shared" si="64"/>
        <v>6.5409999999999968</v>
      </c>
      <c r="AN34" s="125">
        <f t="shared" si="39"/>
        <v>0.61764179563640131</v>
      </c>
      <c r="AO34" s="126">
        <f t="shared" si="65"/>
        <v>-8.951181993979096E-2</v>
      </c>
      <c r="AP34" s="127">
        <f t="shared" si="66"/>
        <v>-0.15158640317857708</v>
      </c>
      <c r="AQ34" s="125">
        <f t="shared" si="42"/>
        <v>8.2072191576786357E-2</v>
      </c>
      <c r="AR34" s="126">
        <f t="shared" si="67"/>
        <v>-2.2629642522099189E-2</v>
      </c>
      <c r="AS34" s="127">
        <f t="shared" si="68"/>
        <v>-3.4334828108785825E-2</v>
      </c>
      <c r="AT34" s="126">
        <f t="shared" si="44"/>
        <v>8.4823002581376303E-2</v>
      </c>
      <c r="AU34" s="126">
        <f t="shared" si="69"/>
        <v>-3.3373116614342252E-2</v>
      </c>
      <c r="AV34" s="126">
        <f t="shared" si="70"/>
        <v>-3.463141776596039E-2</v>
      </c>
      <c r="AW34" s="116">
        <v>2394</v>
      </c>
      <c r="AX34" s="117">
        <v>1329</v>
      </c>
      <c r="AY34" s="118">
        <v>1974</v>
      </c>
      <c r="AZ34" s="116">
        <v>27</v>
      </c>
      <c r="BA34" s="117">
        <v>25</v>
      </c>
      <c r="BB34" s="118">
        <v>27</v>
      </c>
      <c r="BC34" s="116">
        <v>47</v>
      </c>
      <c r="BD34" s="117">
        <v>49</v>
      </c>
      <c r="BE34" s="118">
        <v>51</v>
      </c>
      <c r="BF34" s="129">
        <f t="shared" si="71"/>
        <v>8.1234567901234573</v>
      </c>
      <c r="BG34" s="129">
        <f t="shared" si="72"/>
        <v>-1.7283950617283956</v>
      </c>
      <c r="BH34" s="129">
        <f t="shared" si="46"/>
        <v>-0.73654320987654209</v>
      </c>
      <c r="BI34" s="130">
        <f t="shared" si="73"/>
        <v>4.3006535947712417</v>
      </c>
      <c r="BJ34" s="129">
        <f t="shared" si="74"/>
        <v>-1.3589208733138651</v>
      </c>
      <c r="BK34" s="131">
        <f t="shared" si="47"/>
        <v>-0.21975456849406427</v>
      </c>
      <c r="BL34" s="117">
        <v>103</v>
      </c>
      <c r="BM34" s="117">
        <v>93</v>
      </c>
      <c r="BN34" s="117">
        <v>93</v>
      </c>
      <c r="BO34" s="116">
        <v>17110</v>
      </c>
      <c r="BP34" s="117">
        <v>10326</v>
      </c>
      <c r="BQ34" s="118">
        <v>15518</v>
      </c>
      <c r="BR34" s="117">
        <f t="shared" si="48"/>
        <v>163.7633715685011</v>
      </c>
      <c r="BS34" s="117">
        <f t="shared" si="75"/>
        <v>62.670852573761181</v>
      </c>
      <c r="BT34" s="117">
        <f t="shared" si="76"/>
        <v>-5.6896596149193783</v>
      </c>
      <c r="BU34" s="116">
        <f t="shared" si="49"/>
        <v>1287.3758865248226</v>
      </c>
      <c r="BV34" s="117">
        <f t="shared" si="77"/>
        <v>564.8641906183899</v>
      </c>
      <c r="BW34" s="118">
        <f t="shared" si="78"/>
        <v>-29.232089396923129</v>
      </c>
      <c r="BX34" s="129">
        <f t="shared" si="50"/>
        <v>7.8611955420466062</v>
      </c>
      <c r="BY34" s="129">
        <f t="shared" si="79"/>
        <v>0.71416128974919602</v>
      </c>
      <c r="BZ34" s="129">
        <f t="shared" si="80"/>
        <v>9.1443849044348546E-2</v>
      </c>
      <c r="CA34" s="125">
        <f t="shared" si="81"/>
        <v>0.61120957895151451</v>
      </c>
      <c r="CB34" s="126">
        <f t="shared" si="82"/>
        <v>2.7242131845952589E-3</v>
      </c>
      <c r="CC34" s="132">
        <f t="shared" si="83"/>
        <v>-2.2283109076906005E-3</v>
      </c>
      <c r="CD34" s="26"/>
    </row>
    <row r="35" spans="1:82" s="14" customFormat="1" ht="15" customHeight="1" x14ac:dyDescent="0.2">
      <c r="A35" s="13" t="s">
        <v>134</v>
      </c>
      <c r="B35" s="19" t="s">
        <v>136</v>
      </c>
      <c r="C35" s="116">
        <v>505.81700000000001</v>
      </c>
      <c r="D35" s="117">
        <v>499.67899999999997</v>
      </c>
      <c r="E35" s="118">
        <v>897.96799999999996</v>
      </c>
      <c r="F35" s="116">
        <v>485.923</v>
      </c>
      <c r="G35" s="117">
        <v>485.07</v>
      </c>
      <c r="H35" s="118">
        <v>676.83900000000006</v>
      </c>
      <c r="I35" s="119">
        <f t="shared" si="33"/>
        <v>1.3267084195798409</v>
      </c>
      <c r="J35" s="120">
        <f t="shared" si="53"/>
        <v>0.28576777672078713</v>
      </c>
      <c r="K35" s="121">
        <f t="shared" si="54"/>
        <v>0.2965911169224924</v>
      </c>
      <c r="L35" s="116">
        <v>308.04899999999998</v>
      </c>
      <c r="M35" s="117">
        <v>341.59399999999999</v>
      </c>
      <c r="N35" s="117">
        <v>479.91699999999997</v>
      </c>
      <c r="O35" s="122">
        <f t="shared" si="34"/>
        <v>0.70905636347787282</v>
      </c>
      <c r="P35" s="123">
        <f t="shared" si="55"/>
        <v>7.5110244442552432E-2</v>
      </c>
      <c r="Q35" s="124">
        <f t="shared" si="56"/>
        <v>4.840477110956698E-3</v>
      </c>
      <c r="R35" s="116">
        <v>164.696</v>
      </c>
      <c r="S35" s="117">
        <v>132.35900000000001</v>
      </c>
      <c r="T35" s="118">
        <v>173.13300000000001</v>
      </c>
      <c r="U35" s="125">
        <f t="shared" si="35"/>
        <v>0.25579643017024728</v>
      </c>
      <c r="V35" s="126">
        <f t="shared" si="57"/>
        <v>-8.3137927742426121E-2</v>
      </c>
      <c r="W35" s="127">
        <f t="shared" si="58"/>
        <v>-1.706934178019287E-2</v>
      </c>
      <c r="X35" s="116">
        <v>13.178000000000001</v>
      </c>
      <c r="Y35" s="117">
        <v>11.117000000000001</v>
      </c>
      <c r="Z35" s="118">
        <v>23.789000000000001</v>
      </c>
      <c r="AA35" s="125">
        <f t="shared" si="37"/>
        <v>3.5147206351879838E-2</v>
      </c>
      <c r="AB35" s="126">
        <f t="shared" si="59"/>
        <v>8.0276832998736544E-3</v>
      </c>
      <c r="AC35" s="127">
        <f t="shared" si="60"/>
        <v>1.2228864669236093E-2</v>
      </c>
      <c r="AD35" s="116">
        <v>677.05799999999999</v>
      </c>
      <c r="AE35" s="117">
        <v>571.34699999999998</v>
      </c>
      <c r="AF35" s="117">
        <v>560.94299999999998</v>
      </c>
      <c r="AG35" s="117">
        <f t="shared" si="61"/>
        <v>-116.11500000000001</v>
      </c>
      <c r="AH35" s="118">
        <f t="shared" si="62"/>
        <v>-10.403999999999996</v>
      </c>
      <c r="AI35" s="116">
        <v>48.087000000000003</v>
      </c>
      <c r="AJ35" s="117">
        <v>2.21</v>
      </c>
      <c r="AK35" s="117">
        <v>5.069</v>
      </c>
      <c r="AL35" s="117">
        <f t="shared" si="63"/>
        <v>-43.018000000000001</v>
      </c>
      <c r="AM35" s="118">
        <f t="shared" si="64"/>
        <v>2.859</v>
      </c>
      <c r="AN35" s="125">
        <f t="shared" si="39"/>
        <v>0.62468038950163041</v>
      </c>
      <c r="AO35" s="126">
        <f t="shared" si="65"/>
        <v>-0.71386299674280185</v>
      </c>
      <c r="AP35" s="127">
        <f t="shared" si="66"/>
        <v>-0.5187476913262612</v>
      </c>
      <c r="AQ35" s="125">
        <f t="shared" si="42"/>
        <v>5.6449673039573791E-3</v>
      </c>
      <c r="AR35" s="126">
        <f t="shared" si="67"/>
        <v>-8.9423011826834986E-2</v>
      </c>
      <c r="AS35" s="127">
        <f t="shared" si="68"/>
        <v>1.2221278410221746E-3</v>
      </c>
      <c r="AT35" s="126">
        <f t="shared" si="44"/>
        <v>7.4892256504131699E-3</v>
      </c>
      <c r="AU35" s="126">
        <f t="shared" si="69"/>
        <v>-9.1470897661304951E-2</v>
      </c>
      <c r="AV35" s="126">
        <f t="shared" si="70"/>
        <v>2.9331821927678818E-3</v>
      </c>
      <c r="AW35" s="116">
        <v>451</v>
      </c>
      <c r="AX35" s="117">
        <v>328</v>
      </c>
      <c r="AY35" s="118">
        <v>460</v>
      </c>
      <c r="AZ35" s="116">
        <v>9.75</v>
      </c>
      <c r="BA35" s="117">
        <v>13</v>
      </c>
      <c r="BB35" s="118">
        <v>13</v>
      </c>
      <c r="BC35" s="116">
        <v>12</v>
      </c>
      <c r="BD35" s="117">
        <v>12</v>
      </c>
      <c r="BE35" s="118">
        <v>12</v>
      </c>
      <c r="BF35" s="129">
        <f t="shared" si="71"/>
        <v>3.9316239316239319</v>
      </c>
      <c r="BG35" s="129">
        <f t="shared" si="72"/>
        <v>-1.2079772079772075</v>
      </c>
      <c r="BH35" s="129">
        <f t="shared" si="46"/>
        <v>-0.27350427350427342</v>
      </c>
      <c r="BI35" s="130">
        <f t="shared" si="73"/>
        <v>4.2592592592592595</v>
      </c>
      <c r="BJ35" s="129">
        <f t="shared" si="74"/>
        <v>8.3333333333333037E-2</v>
      </c>
      <c r="BK35" s="131">
        <f t="shared" si="47"/>
        <v>-0.29629629629629584</v>
      </c>
      <c r="BL35" s="117">
        <v>40</v>
      </c>
      <c r="BM35" s="117">
        <v>40</v>
      </c>
      <c r="BN35" s="117">
        <v>40</v>
      </c>
      <c r="BO35" s="116">
        <v>2374</v>
      </c>
      <c r="BP35" s="117">
        <v>1595</v>
      </c>
      <c r="BQ35" s="118">
        <v>2485</v>
      </c>
      <c r="BR35" s="117">
        <f t="shared" si="48"/>
        <v>272.36981891348091</v>
      </c>
      <c r="BS35" s="117">
        <f t="shared" si="75"/>
        <v>67.684477717187747</v>
      </c>
      <c r="BT35" s="117">
        <f t="shared" si="76"/>
        <v>-31.749303343572365</v>
      </c>
      <c r="BU35" s="116">
        <f t="shared" si="49"/>
        <v>1471.3891304347826</v>
      </c>
      <c r="BV35" s="117">
        <f t="shared" si="77"/>
        <v>393.95454063433908</v>
      </c>
      <c r="BW35" s="118">
        <f t="shared" si="78"/>
        <v>-7.4828207847294834</v>
      </c>
      <c r="BX35" s="129">
        <f t="shared" si="50"/>
        <v>5.4021739130434785</v>
      </c>
      <c r="BY35" s="129">
        <f t="shared" si="79"/>
        <v>0.13831581991709285</v>
      </c>
      <c r="BZ35" s="129">
        <f t="shared" si="80"/>
        <v>0.53936903499469757</v>
      </c>
      <c r="CA35" s="125">
        <f t="shared" si="81"/>
        <v>0.22756410256410256</v>
      </c>
      <c r="CB35" s="126">
        <f t="shared" si="82"/>
        <v>1.0164835164835156E-2</v>
      </c>
      <c r="CC35" s="132">
        <f t="shared" si="83"/>
        <v>7.260235160787637E-3</v>
      </c>
      <c r="CD35" s="26"/>
    </row>
    <row r="36" spans="1:82" s="14" customFormat="1" ht="15" customHeight="1" x14ac:dyDescent="0.2">
      <c r="A36" s="13" t="s">
        <v>134</v>
      </c>
      <c r="B36" s="19" t="s">
        <v>137</v>
      </c>
      <c r="C36" s="116">
        <v>2775.2170000000001</v>
      </c>
      <c r="D36" s="117">
        <v>2590.8963400000002</v>
      </c>
      <c r="E36" s="118">
        <v>3764.8830600000001</v>
      </c>
      <c r="F36" s="116">
        <v>2774.34</v>
      </c>
      <c r="G36" s="117">
        <v>2517.7980499999999</v>
      </c>
      <c r="H36" s="118">
        <v>3605.9528399999999</v>
      </c>
      <c r="I36" s="119">
        <f t="shared" si="33"/>
        <v>1.044074403369069</v>
      </c>
      <c r="J36" s="120">
        <f t="shared" si="53"/>
        <v>4.3758292149824074E-2</v>
      </c>
      <c r="K36" s="121">
        <f t="shared" si="54"/>
        <v>1.5041777023202751E-2</v>
      </c>
      <c r="L36" s="116">
        <v>1978.6469999999999</v>
      </c>
      <c r="M36" s="117">
        <v>1964.50983</v>
      </c>
      <c r="N36" s="117">
        <v>2795.7011600000001</v>
      </c>
      <c r="O36" s="122">
        <f t="shared" si="34"/>
        <v>0.77530164260273582</v>
      </c>
      <c r="P36" s="123">
        <f t="shared" si="55"/>
        <v>6.2106071764266191E-2</v>
      </c>
      <c r="Q36" s="124">
        <f t="shared" si="56"/>
        <v>-4.9475239259300086E-3</v>
      </c>
      <c r="R36" s="116">
        <v>480.89299999999997</v>
      </c>
      <c r="S36" s="117">
        <v>346.77096999999992</v>
      </c>
      <c r="T36" s="118">
        <v>496.45979</v>
      </c>
      <c r="U36" s="125">
        <f t="shared" si="35"/>
        <v>0.13767783773899828</v>
      </c>
      <c r="V36" s="126">
        <f t="shared" si="57"/>
        <v>-3.5658162895386813E-2</v>
      </c>
      <c r="W36" s="127">
        <f t="shared" si="58"/>
        <v>-5.00352331807008E-5</v>
      </c>
      <c r="X36" s="116">
        <v>314.8</v>
      </c>
      <c r="Y36" s="117">
        <v>206.51724999999999</v>
      </c>
      <c r="Z36" s="118">
        <v>313.79189000000002</v>
      </c>
      <c r="AA36" s="125">
        <f t="shared" si="37"/>
        <v>8.7020519658265974E-2</v>
      </c>
      <c r="AB36" s="126">
        <f t="shared" si="59"/>
        <v>-2.6447908868879225E-2</v>
      </c>
      <c r="AC36" s="127">
        <f t="shared" si="60"/>
        <v>4.9975591591107649E-3</v>
      </c>
      <c r="AD36" s="116">
        <v>844.77099999999996</v>
      </c>
      <c r="AE36" s="117">
        <v>1083.9825000000001</v>
      </c>
      <c r="AF36" s="117">
        <v>969.10768999999993</v>
      </c>
      <c r="AG36" s="117">
        <f t="shared" si="61"/>
        <v>124.33668999999998</v>
      </c>
      <c r="AH36" s="118">
        <f t="shared" si="62"/>
        <v>-114.87481000000014</v>
      </c>
      <c r="AI36" s="116">
        <v>178.09800000000001</v>
      </c>
      <c r="AJ36" s="117">
        <v>183.27218999999999</v>
      </c>
      <c r="AK36" s="117">
        <v>134.49370999999996</v>
      </c>
      <c r="AL36" s="117">
        <f t="shared" si="63"/>
        <v>-43.604290000000049</v>
      </c>
      <c r="AM36" s="118">
        <f t="shared" si="64"/>
        <v>-48.77848000000003</v>
      </c>
      <c r="AN36" s="125">
        <f t="shared" si="39"/>
        <v>0.25740711585342041</v>
      </c>
      <c r="AO36" s="126">
        <f t="shared" si="65"/>
        <v>-4.6991062739460743E-2</v>
      </c>
      <c r="AP36" s="127">
        <f t="shared" si="66"/>
        <v>-0.16097415369594331</v>
      </c>
      <c r="AQ36" s="125">
        <f t="shared" si="42"/>
        <v>3.572321048399308E-2</v>
      </c>
      <c r="AR36" s="126">
        <f t="shared" si="67"/>
        <v>-2.845123064979934E-2</v>
      </c>
      <c r="AS36" s="127">
        <f t="shared" si="68"/>
        <v>-3.501377237808468E-2</v>
      </c>
      <c r="AT36" s="126">
        <f t="shared" si="44"/>
        <v>3.729768967250275E-2</v>
      </c>
      <c r="AU36" s="126">
        <f t="shared" si="69"/>
        <v>-2.6897037722120841E-2</v>
      </c>
      <c r="AV36" s="126">
        <f t="shared" si="70"/>
        <v>-3.5492973581843647E-2</v>
      </c>
      <c r="AW36" s="116">
        <v>2059</v>
      </c>
      <c r="AX36" s="117">
        <v>1067</v>
      </c>
      <c r="AY36" s="118">
        <v>1609</v>
      </c>
      <c r="AZ36" s="116">
        <v>30.57</v>
      </c>
      <c r="BA36" s="117">
        <v>31</v>
      </c>
      <c r="BB36" s="118">
        <v>30.5</v>
      </c>
      <c r="BC36" s="116">
        <v>49.54</v>
      </c>
      <c r="BD36" s="117">
        <v>51</v>
      </c>
      <c r="BE36" s="118">
        <v>50.32</v>
      </c>
      <c r="BF36" s="129">
        <f t="shared" si="71"/>
        <v>5.8615664845173043</v>
      </c>
      <c r="BG36" s="129">
        <f t="shared" si="72"/>
        <v>-1.6221684771371869</v>
      </c>
      <c r="BH36" s="129">
        <f t="shared" si="46"/>
        <v>0.12500734473235742</v>
      </c>
      <c r="BI36" s="130">
        <f t="shared" si="73"/>
        <v>3.5528175234057588</v>
      </c>
      <c r="BJ36" s="129">
        <f t="shared" si="74"/>
        <v>-1.0652240142966587</v>
      </c>
      <c r="BK36" s="131">
        <f t="shared" si="47"/>
        <v>6.5889418830595403E-2</v>
      </c>
      <c r="BL36" s="117">
        <v>80</v>
      </c>
      <c r="BM36" s="117">
        <v>80</v>
      </c>
      <c r="BN36" s="117">
        <v>80</v>
      </c>
      <c r="BO36" s="116">
        <v>9314</v>
      </c>
      <c r="BP36" s="117">
        <v>5380</v>
      </c>
      <c r="BQ36" s="118">
        <v>7791</v>
      </c>
      <c r="BR36" s="117">
        <f t="shared" si="48"/>
        <v>462.83568733153635</v>
      </c>
      <c r="BS36" s="117">
        <f t="shared" si="75"/>
        <v>164.96796132767122</v>
      </c>
      <c r="BT36" s="117">
        <f t="shared" si="76"/>
        <v>-5.1565152706941149</v>
      </c>
      <c r="BU36" s="116">
        <f t="shared" si="49"/>
        <v>2241.1142573026723</v>
      </c>
      <c r="BV36" s="117">
        <f t="shared" si="77"/>
        <v>893.69317910937457</v>
      </c>
      <c r="BW36" s="118">
        <f t="shared" si="78"/>
        <v>-118.58400886415029</v>
      </c>
      <c r="BX36" s="129">
        <f t="shared" si="50"/>
        <v>4.84213797389683</v>
      </c>
      <c r="BY36" s="129">
        <f t="shared" si="79"/>
        <v>0.31858285005030229</v>
      </c>
      <c r="BZ36" s="129">
        <f t="shared" si="80"/>
        <v>-0.20003634662800618</v>
      </c>
      <c r="CA36" s="125">
        <f t="shared" si="81"/>
        <v>0.35673076923076924</v>
      </c>
      <c r="CB36" s="126">
        <f t="shared" si="82"/>
        <v>-6.9734432234432209E-2</v>
      </c>
      <c r="CC36" s="132">
        <f t="shared" si="83"/>
        <v>-1.4816192095197633E-2</v>
      </c>
      <c r="CD36" s="26"/>
    </row>
    <row r="37" spans="1:82" s="14" customFormat="1" ht="15" customHeight="1" x14ac:dyDescent="0.2">
      <c r="A37" s="13" t="s">
        <v>134</v>
      </c>
      <c r="B37" s="19" t="s">
        <v>138</v>
      </c>
      <c r="C37" s="116">
        <v>1475.0930000000001</v>
      </c>
      <c r="D37" s="117">
        <v>1363.2660000000001</v>
      </c>
      <c r="E37" s="118">
        <v>2039.3610000000001</v>
      </c>
      <c r="F37" s="116">
        <v>1297.2760000000001</v>
      </c>
      <c r="G37" s="117">
        <v>1313.2460000000001</v>
      </c>
      <c r="H37" s="118">
        <v>1942.5550000000001</v>
      </c>
      <c r="I37" s="119">
        <f t="shared" si="33"/>
        <v>1.0498343676240827</v>
      </c>
      <c r="J37" s="120">
        <f t="shared" si="53"/>
        <v>-8.7235153433887991E-2</v>
      </c>
      <c r="K37" s="121">
        <f t="shared" si="54"/>
        <v>1.1745540397500642E-2</v>
      </c>
      <c r="L37" s="116">
        <v>963.62400000000002</v>
      </c>
      <c r="M37" s="117">
        <v>1026.0260000000001</v>
      </c>
      <c r="N37" s="117">
        <v>1523.6010000000001</v>
      </c>
      <c r="O37" s="122">
        <f t="shared" si="34"/>
        <v>0.78432837165485669</v>
      </c>
      <c r="P37" s="123">
        <f t="shared" si="55"/>
        <v>4.1522677261373708E-2</v>
      </c>
      <c r="Q37" s="124">
        <f t="shared" si="56"/>
        <v>3.0383467851826662E-3</v>
      </c>
      <c r="R37" s="116">
        <v>271.05799999999999</v>
      </c>
      <c r="S37" s="117">
        <v>233.98800000000003</v>
      </c>
      <c r="T37" s="118">
        <v>364.48</v>
      </c>
      <c r="U37" s="125">
        <f t="shared" si="35"/>
        <v>0.18762917909660215</v>
      </c>
      <c r="V37" s="126">
        <f t="shared" si="57"/>
        <v>-2.1314792733602039E-2</v>
      </c>
      <c r="W37" s="127">
        <f t="shared" si="58"/>
        <v>9.4538791147251722E-3</v>
      </c>
      <c r="X37" s="116">
        <v>62.594000000000001</v>
      </c>
      <c r="Y37" s="117">
        <v>53.231999999999999</v>
      </c>
      <c r="Z37" s="118">
        <v>54.473999999999997</v>
      </c>
      <c r="AA37" s="125">
        <f t="shared" si="37"/>
        <v>2.8042449248541223E-2</v>
      </c>
      <c r="AB37" s="126">
        <f t="shared" si="59"/>
        <v>-2.0207884527771603E-2</v>
      </c>
      <c r="AC37" s="127">
        <f t="shared" si="60"/>
        <v>-1.2492225899907731E-2</v>
      </c>
      <c r="AD37" s="116">
        <v>27.234999999999999</v>
      </c>
      <c r="AE37" s="117">
        <v>44.112000000000002</v>
      </c>
      <c r="AF37" s="117">
        <v>34.930999999999997</v>
      </c>
      <c r="AG37" s="117">
        <f t="shared" si="61"/>
        <v>7.695999999999998</v>
      </c>
      <c r="AH37" s="118">
        <f t="shared" si="62"/>
        <v>-9.1810000000000045</v>
      </c>
      <c r="AI37" s="116">
        <v>0</v>
      </c>
      <c r="AJ37" s="117">
        <v>0</v>
      </c>
      <c r="AK37" s="117">
        <v>0</v>
      </c>
      <c r="AL37" s="117">
        <f t="shared" si="63"/>
        <v>0</v>
      </c>
      <c r="AM37" s="118">
        <f t="shared" si="64"/>
        <v>0</v>
      </c>
      <c r="AN37" s="125">
        <f t="shared" si="39"/>
        <v>1.71284044364877E-2</v>
      </c>
      <c r="AO37" s="126">
        <f t="shared" si="65"/>
        <v>-1.3348382200770031E-3</v>
      </c>
      <c r="AP37" s="127">
        <f t="shared" si="66"/>
        <v>-1.5229183884500279E-2</v>
      </c>
      <c r="AQ37" s="125">
        <f t="shared" si="42"/>
        <v>0</v>
      </c>
      <c r="AR37" s="126">
        <f t="shared" si="67"/>
        <v>0</v>
      </c>
      <c r="AS37" s="127">
        <f t="shared" si="68"/>
        <v>0</v>
      </c>
      <c r="AT37" s="126">
        <f t="shared" si="44"/>
        <v>0</v>
      </c>
      <c r="AU37" s="126">
        <f t="shared" si="69"/>
        <v>0</v>
      </c>
      <c r="AV37" s="126">
        <f t="shared" si="70"/>
        <v>0</v>
      </c>
      <c r="AW37" s="116">
        <v>1678</v>
      </c>
      <c r="AX37" s="117">
        <v>830</v>
      </c>
      <c r="AY37" s="118">
        <v>1289</v>
      </c>
      <c r="AZ37" s="116">
        <v>20</v>
      </c>
      <c r="BA37" s="117">
        <v>20</v>
      </c>
      <c r="BB37" s="118">
        <v>19</v>
      </c>
      <c r="BC37" s="116">
        <v>26</v>
      </c>
      <c r="BD37" s="117">
        <v>25</v>
      </c>
      <c r="BE37" s="118">
        <v>27</v>
      </c>
      <c r="BF37" s="129">
        <f t="shared" si="71"/>
        <v>7.5380116959064321</v>
      </c>
      <c r="BG37" s="129">
        <f t="shared" si="72"/>
        <v>-1.7842105263157908</v>
      </c>
      <c r="BH37" s="129">
        <f t="shared" si="46"/>
        <v>0.62134502923976509</v>
      </c>
      <c r="BI37" s="130">
        <f t="shared" si="73"/>
        <v>5.3045267489711936</v>
      </c>
      <c r="BJ37" s="129">
        <f t="shared" si="74"/>
        <v>-1.8664134219689767</v>
      </c>
      <c r="BK37" s="131">
        <f t="shared" si="47"/>
        <v>-0.22880658436214052</v>
      </c>
      <c r="BL37" s="117">
        <v>66</v>
      </c>
      <c r="BM37" s="117">
        <v>66</v>
      </c>
      <c r="BN37" s="117">
        <v>66</v>
      </c>
      <c r="BO37" s="116">
        <v>9994</v>
      </c>
      <c r="BP37" s="117">
        <v>3750</v>
      </c>
      <c r="BQ37" s="118">
        <v>6653</v>
      </c>
      <c r="BR37" s="117">
        <f t="shared" si="48"/>
        <v>291.98181271606796</v>
      </c>
      <c r="BS37" s="117">
        <f t="shared" si="75"/>
        <v>162.17632942609399</v>
      </c>
      <c r="BT37" s="117">
        <f t="shared" si="76"/>
        <v>-58.21712061726538</v>
      </c>
      <c r="BU37" s="116">
        <f t="shared" si="49"/>
        <v>1507.0248254460823</v>
      </c>
      <c r="BV37" s="117">
        <f t="shared" si="77"/>
        <v>733.91636299077845</v>
      </c>
      <c r="BW37" s="118">
        <f t="shared" si="78"/>
        <v>-75.199270939459893</v>
      </c>
      <c r="BX37" s="129">
        <f t="shared" si="50"/>
        <v>5.1613653995345228</v>
      </c>
      <c r="BY37" s="129">
        <f t="shared" si="79"/>
        <v>-0.79453448127596626</v>
      </c>
      <c r="BZ37" s="129">
        <f t="shared" si="80"/>
        <v>0.64329311037789605</v>
      </c>
      <c r="CA37" s="125">
        <f t="shared" si="81"/>
        <v>0.36924186924186925</v>
      </c>
      <c r="CB37" s="126">
        <f t="shared" si="82"/>
        <v>-0.18542568542568544</v>
      </c>
      <c r="CC37" s="132">
        <f t="shared" si="83"/>
        <v>5.5329262511582933E-2</v>
      </c>
      <c r="CD37" s="26"/>
    </row>
    <row r="38" spans="1:82" s="14" customFormat="1" ht="15" customHeight="1" x14ac:dyDescent="0.2">
      <c r="A38" s="13" t="s">
        <v>134</v>
      </c>
      <c r="B38" s="19" t="s">
        <v>139</v>
      </c>
      <c r="C38" s="116">
        <v>2212.3539999999998</v>
      </c>
      <c r="D38" s="117">
        <v>2034.7829999999999</v>
      </c>
      <c r="E38" s="118">
        <v>2986.9920000000002</v>
      </c>
      <c r="F38" s="116">
        <v>1926.7529999999999</v>
      </c>
      <c r="G38" s="117">
        <v>1976.4390000000001</v>
      </c>
      <c r="H38" s="118">
        <v>2845.6775200000002</v>
      </c>
      <c r="I38" s="119">
        <f t="shared" si="33"/>
        <v>1.0496593443940196</v>
      </c>
      <c r="J38" s="120">
        <f t="shared" si="53"/>
        <v>-9.8569826651776049E-2</v>
      </c>
      <c r="K38" s="121">
        <f t="shared" si="54"/>
        <v>2.013958689075257E-2</v>
      </c>
      <c r="L38" s="116">
        <v>1416.425</v>
      </c>
      <c r="M38" s="117">
        <v>1503.345</v>
      </c>
      <c r="N38" s="117">
        <v>2171.4865199999999</v>
      </c>
      <c r="O38" s="122">
        <f t="shared" si="34"/>
        <v>0.76308243106899887</v>
      </c>
      <c r="P38" s="123">
        <f t="shared" si="55"/>
        <v>2.7946687151641503E-2</v>
      </c>
      <c r="Q38" s="124">
        <f t="shared" si="56"/>
        <v>2.4492923786573195E-3</v>
      </c>
      <c r="R38" s="116">
        <v>403.40600000000001</v>
      </c>
      <c r="S38" s="117">
        <v>376.57000000000005</v>
      </c>
      <c r="T38" s="118">
        <v>544.57299999999998</v>
      </c>
      <c r="U38" s="125">
        <f t="shared" si="35"/>
        <v>0.1913684864755863</v>
      </c>
      <c r="V38" s="126">
        <f t="shared" si="57"/>
        <v>-1.8002408496421013E-2</v>
      </c>
      <c r="W38" s="127">
        <f t="shared" si="58"/>
        <v>8.3895331013061902E-4</v>
      </c>
      <c r="X38" s="116">
        <v>106.922</v>
      </c>
      <c r="Y38" s="117">
        <v>96.524000000000001</v>
      </c>
      <c r="Z38" s="118">
        <v>129.61799999999999</v>
      </c>
      <c r="AA38" s="125">
        <f t="shared" si="37"/>
        <v>4.554908245541469E-2</v>
      </c>
      <c r="AB38" s="126">
        <f t="shared" si="59"/>
        <v>-9.9442786552206633E-3</v>
      </c>
      <c r="AC38" s="127">
        <f t="shared" si="60"/>
        <v>-3.2882456887880912E-3</v>
      </c>
      <c r="AD38" s="116">
        <v>569.09199999999998</v>
      </c>
      <c r="AE38" s="117">
        <v>622.12079000000006</v>
      </c>
      <c r="AF38" s="117">
        <v>623.86856</v>
      </c>
      <c r="AG38" s="117">
        <f t="shared" si="61"/>
        <v>54.776560000000018</v>
      </c>
      <c r="AH38" s="118">
        <f t="shared" si="62"/>
        <v>1.7477699999999459</v>
      </c>
      <c r="AI38" s="116">
        <v>11.688000000000001</v>
      </c>
      <c r="AJ38" s="117">
        <v>0</v>
      </c>
      <c r="AK38" s="117">
        <v>0</v>
      </c>
      <c r="AL38" s="117">
        <f t="shared" si="63"/>
        <v>-11.688000000000001</v>
      </c>
      <c r="AM38" s="118">
        <f t="shared" si="64"/>
        <v>0</v>
      </c>
      <c r="AN38" s="125">
        <f t="shared" si="39"/>
        <v>0.20886181148124935</v>
      </c>
      <c r="AO38" s="126">
        <f t="shared" si="65"/>
        <v>-4.8371886200043984E-2</v>
      </c>
      <c r="AP38" s="127">
        <f t="shared" si="66"/>
        <v>-9.6881253012605834E-2</v>
      </c>
      <c r="AQ38" s="125">
        <f t="shared" si="42"/>
        <v>0</v>
      </c>
      <c r="AR38" s="126">
        <f t="shared" si="67"/>
        <v>-5.2830604867033044E-3</v>
      </c>
      <c r="AS38" s="127">
        <f t="shared" si="68"/>
        <v>0</v>
      </c>
      <c r="AT38" s="126">
        <f t="shared" si="44"/>
        <v>0</v>
      </c>
      <c r="AU38" s="126">
        <f t="shared" si="69"/>
        <v>-6.0661641632321324E-3</v>
      </c>
      <c r="AV38" s="126">
        <f t="shared" si="70"/>
        <v>0</v>
      </c>
      <c r="AW38" s="116">
        <v>2807</v>
      </c>
      <c r="AX38" s="117">
        <v>1632</v>
      </c>
      <c r="AY38" s="118">
        <v>2503</v>
      </c>
      <c r="AZ38" s="116">
        <v>23</v>
      </c>
      <c r="BA38" s="117">
        <v>21</v>
      </c>
      <c r="BB38" s="118">
        <v>21</v>
      </c>
      <c r="BC38" s="116">
        <v>43</v>
      </c>
      <c r="BD38" s="117">
        <v>41</v>
      </c>
      <c r="BE38" s="118">
        <v>42</v>
      </c>
      <c r="BF38" s="129">
        <f t="shared" si="71"/>
        <v>13.243386243386244</v>
      </c>
      <c r="BG38" s="129">
        <f t="shared" si="72"/>
        <v>-0.31700023004370692</v>
      </c>
      <c r="BH38" s="129">
        <f t="shared" si="46"/>
        <v>0.29100529100529293</v>
      </c>
      <c r="BI38" s="130">
        <f t="shared" si="73"/>
        <v>6.6216931216931219</v>
      </c>
      <c r="BJ38" s="129">
        <f t="shared" si="74"/>
        <v>-0.63153685246708413</v>
      </c>
      <c r="BK38" s="131">
        <f t="shared" si="47"/>
        <v>-1.2453219770292456E-2</v>
      </c>
      <c r="BL38" s="117">
        <v>67</v>
      </c>
      <c r="BM38" s="117">
        <v>67</v>
      </c>
      <c r="BN38" s="117">
        <v>67</v>
      </c>
      <c r="BO38" s="116">
        <v>13256</v>
      </c>
      <c r="BP38" s="117">
        <v>7729</v>
      </c>
      <c r="BQ38" s="118">
        <v>11798</v>
      </c>
      <c r="BR38" s="117">
        <f t="shared" si="48"/>
        <v>241.19999321918971</v>
      </c>
      <c r="BS38" s="117">
        <f t="shared" si="75"/>
        <v>95.850491106938648</v>
      </c>
      <c r="BT38" s="117">
        <f t="shared" si="76"/>
        <v>-14.51730526703102</v>
      </c>
      <c r="BU38" s="116">
        <f t="shared" si="49"/>
        <v>1136.9067199360768</v>
      </c>
      <c r="BV38" s="117">
        <f t="shared" si="77"/>
        <v>450.49667362328739</v>
      </c>
      <c r="BW38" s="118">
        <f t="shared" si="78"/>
        <v>-74.146588887452708</v>
      </c>
      <c r="BX38" s="129">
        <f t="shared" si="50"/>
        <v>4.713543747502996</v>
      </c>
      <c r="BY38" s="129">
        <f t="shared" si="79"/>
        <v>-8.935767993976107E-3</v>
      </c>
      <c r="BZ38" s="129">
        <f t="shared" si="80"/>
        <v>-2.2363115242102438E-2</v>
      </c>
      <c r="CA38" s="125">
        <f t="shared" si="81"/>
        <v>0.64501667486742109</v>
      </c>
      <c r="CB38" s="126">
        <f t="shared" si="82"/>
        <v>-7.9711333442676779E-2</v>
      </c>
      <c r="CC38" s="132">
        <f t="shared" si="83"/>
        <v>7.6785038440847497E-3</v>
      </c>
      <c r="CD38" s="26"/>
    </row>
    <row r="39" spans="1:82" s="14" customFormat="1" ht="15" customHeight="1" x14ac:dyDescent="0.2">
      <c r="A39" s="13" t="s">
        <v>134</v>
      </c>
      <c r="B39" s="19" t="s">
        <v>140</v>
      </c>
      <c r="C39" s="116">
        <v>1393.6990000000001</v>
      </c>
      <c r="D39" s="117">
        <v>1258.7249999999999</v>
      </c>
      <c r="E39" s="118">
        <v>1738.498</v>
      </c>
      <c r="F39" s="116">
        <v>1324.1469999999999</v>
      </c>
      <c r="G39" s="117">
        <v>1204.3219300000001</v>
      </c>
      <c r="H39" s="118">
        <v>1675.2170000000001</v>
      </c>
      <c r="I39" s="119">
        <f t="shared" si="33"/>
        <v>1.0377748076816316</v>
      </c>
      <c r="J39" s="120">
        <f t="shared" si="53"/>
        <v>-1.4751082570734875E-2</v>
      </c>
      <c r="K39" s="121">
        <f t="shared" si="54"/>
        <v>-7.3983878276455695E-3</v>
      </c>
      <c r="L39" s="116">
        <v>945.77599999999995</v>
      </c>
      <c r="M39" s="117">
        <v>951.71393</v>
      </c>
      <c r="N39" s="117">
        <v>1370.59</v>
      </c>
      <c r="O39" s="122">
        <f t="shared" si="34"/>
        <v>0.81815669253595191</v>
      </c>
      <c r="P39" s="123">
        <f t="shared" si="55"/>
        <v>0.10390366775849136</v>
      </c>
      <c r="Q39" s="124">
        <f t="shared" si="56"/>
        <v>2.790791744306631E-2</v>
      </c>
      <c r="R39" s="116">
        <v>320.45699999999999</v>
      </c>
      <c r="S39" s="117">
        <v>214.85800000000006</v>
      </c>
      <c r="T39" s="118">
        <v>245.952</v>
      </c>
      <c r="U39" s="125">
        <f t="shared" si="35"/>
        <v>0.14681799432551126</v>
      </c>
      <c r="V39" s="126">
        <f t="shared" si="57"/>
        <v>-9.5192145032128028E-2</v>
      </c>
      <c r="W39" s="127">
        <f t="shared" si="58"/>
        <v>-3.1587791243800789E-2</v>
      </c>
      <c r="X39" s="116">
        <v>57.914999999999999</v>
      </c>
      <c r="Y39" s="117">
        <v>37.75</v>
      </c>
      <c r="Z39" s="118">
        <v>58.674999999999997</v>
      </c>
      <c r="AA39" s="125">
        <f t="shared" si="37"/>
        <v>3.5025313138536678E-2</v>
      </c>
      <c r="AB39" s="126">
        <f t="shared" si="59"/>
        <v>-8.7122779295244965E-3</v>
      </c>
      <c r="AC39" s="127">
        <f t="shared" si="60"/>
        <v>3.6798738007343679E-3</v>
      </c>
      <c r="AD39" s="116">
        <v>336.452</v>
      </c>
      <c r="AE39" s="117">
        <v>320.78699999999998</v>
      </c>
      <c r="AF39" s="117">
        <v>339.202</v>
      </c>
      <c r="AG39" s="117">
        <f t="shared" si="61"/>
        <v>2.75</v>
      </c>
      <c r="AH39" s="118">
        <f t="shared" si="62"/>
        <v>18.41500000000002</v>
      </c>
      <c r="AI39" s="116">
        <v>0</v>
      </c>
      <c r="AJ39" s="117">
        <v>0</v>
      </c>
      <c r="AK39" s="117">
        <v>0</v>
      </c>
      <c r="AL39" s="117">
        <f t="shared" si="63"/>
        <v>0</v>
      </c>
      <c r="AM39" s="118">
        <f t="shared" si="64"/>
        <v>0</v>
      </c>
      <c r="AN39" s="125">
        <f t="shared" si="39"/>
        <v>0.19511210251607997</v>
      </c>
      <c r="AO39" s="126">
        <f t="shared" si="65"/>
        <v>-4.6297269234922223E-2</v>
      </c>
      <c r="AP39" s="127">
        <f t="shared" si="66"/>
        <v>-5.9738639306001928E-2</v>
      </c>
      <c r="AQ39" s="125">
        <f t="shared" si="42"/>
        <v>0</v>
      </c>
      <c r="AR39" s="126">
        <f t="shared" si="67"/>
        <v>0</v>
      </c>
      <c r="AS39" s="127">
        <f t="shared" si="68"/>
        <v>0</v>
      </c>
      <c r="AT39" s="126">
        <f t="shared" si="44"/>
        <v>0</v>
      </c>
      <c r="AU39" s="126">
        <f t="shared" si="69"/>
        <v>0</v>
      </c>
      <c r="AV39" s="126">
        <f t="shared" si="70"/>
        <v>0</v>
      </c>
      <c r="AW39" s="116">
        <v>1593</v>
      </c>
      <c r="AX39" s="117">
        <v>784</v>
      </c>
      <c r="AY39" s="118">
        <v>1247</v>
      </c>
      <c r="AZ39" s="116">
        <v>19</v>
      </c>
      <c r="BA39" s="117">
        <v>18</v>
      </c>
      <c r="BB39" s="118">
        <v>18</v>
      </c>
      <c r="BC39" s="116">
        <v>26</v>
      </c>
      <c r="BD39" s="117">
        <v>22</v>
      </c>
      <c r="BE39" s="118">
        <v>22</v>
      </c>
      <c r="BF39" s="129">
        <f t="shared" si="71"/>
        <v>7.69753086419753</v>
      </c>
      <c r="BG39" s="129">
        <f t="shared" si="72"/>
        <v>-1.6182586094866807</v>
      </c>
      <c r="BH39" s="129">
        <f t="shared" si="46"/>
        <v>0.43827160493827044</v>
      </c>
      <c r="BI39" s="130">
        <f t="shared" si="73"/>
        <v>6.2979797979797976</v>
      </c>
      <c r="BJ39" s="129">
        <f t="shared" si="74"/>
        <v>-0.50971250971250992</v>
      </c>
      <c r="BK39" s="131">
        <f t="shared" si="47"/>
        <v>0.35858585858585901</v>
      </c>
      <c r="BL39" s="117">
        <v>78</v>
      </c>
      <c r="BM39" s="117">
        <v>78</v>
      </c>
      <c r="BN39" s="117">
        <v>78</v>
      </c>
      <c r="BO39" s="116">
        <v>12802</v>
      </c>
      <c r="BP39" s="117">
        <v>6402</v>
      </c>
      <c r="BQ39" s="118">
        <v>11714</v>
      </c>
      <c r="BR39" s="117">
        <f t="shared" si="48"/>
        <v>143.00981731261737</v>
      </c>
      <c r="BS39" s="117">
        <f t="shared" si="75"/>
        <v>39.576994316210559</v>
      </c>
      <c r="BT39" s="117">
        <f t="shared" si="76"/>
        <v>-45.106697838897816</v>
      </c>
      <c r="BU39" s="116">
        <f t="shared" si="49"/>
        <v>1343.3977546110666</v>
      </c>
      <c r="BV39" s="117">
        <f t="shared" si="77"/>
        <v>512.16925492493976</v>
      </c>
      <c r="BW39" s="118">
        <f t="shared" si="78"/>
        <v>-192.72715610321939</v>
      </c>
      <c r="BX39" s="129">
        <f t="shared" si="50"/>
        <v>9.3937449879711306</v>
      </c>
      <c r="BY39" s="129">
        <f t="shared" si="79"/>
        <v>1.3573356973245509</v>
      </c>
      <c r="BZ39" s="129">
        <f t="shared" si="80"/>
        <v>1.2279286614405187</v>
      </c>
      <c r="CA39" s="125">
        <f t="shared" si="81"/>
        <v>0.55010801164647316</v>
      </c>
      <c r="CB39" s="126">
        <f t="shared" si="82"/>
        <v>-5.1094204940358878E-2</v>
      </c>
      <c r="CC39" s="132">
        <f t="shared" si="83"/>
        <v>9.6644348238058342E-2</v>
      </c>
      <c r="CD39" s="26"/>
    </row>
    <row r="40" spans="1:82" s="14" customFormat="1" ht="15" customHeight="1" x14ac:dyDescent="0.2">
      <c r="A40" s="13" t="s">
        <v>141</v>
      </c>
      <c r="B40" s="19" t="s">
        <v>142</v>
      </c>
      <c r="C40" s="116">
        <v>3954.2449999999999</v>
      </c>
      <c r="D40" s="117">
        <v>3896.3780000000002</v>
      </c>
      <c r="E40" s="118">
        <v>5869.6890000000003</v>
      </c>
      <c r="F40" s="116">
        <v>3536.1570000000002</v>
      </c>
      <c r="G40" s="117">
        <v>3830.4059999999999</v>
      </c>
      <c r="H40" s="118">
        <v>5537.4690000000001</v>
      </c>
      <c r="I40" s="119">
        <f t="shared" si="33"/>
        <v>1.0599949182559758</v>
      </c>
      <c r="J40" s="120">
        <f t="shared" si="53"/>
        <v>-5.8237388737180762E-2</v>
      </c>
      <c r="K40" s="121">
        <f t="shared" si="54"/>
        <v>4.2771678735152197E-2</v>
      </c>
      <c r="L40" s="116">
        <v>2555.4580000000001</v>
      </c>
      <c r="M40" s="117">
        <v>2874.259</v>
      </c>
      <c r="N40" s="117">
        <v>4137.0469999999996</v>
      </c>
      <c r="O40" s="122">
        <f t="shared" si="34"/>
        <v>0.74710070611681967</v>
      </c>
      <c r="P40" s="123">
        <f t="shared" si="55"/>
        <v>2.4435394593603887E-2</v>
      </c>
      <c r="Q40" s="124">
        <f t="shared" si="56"/>
        <v>-3.2790186434277224E-3</v>
      </c>
      <c r="R40" s="116">
        <v>623.06200000000001</v>
      </c>
      <c r="S40" s="117">
        <v>524.29399999999987</v>
      </c>
      <c r="T40" s="118">
        <v>745.18600000000004</v>
      </c>
      <c r="U40" s="125">
        <f t="shared" si="35"/>
        <v>0.13457158857232429</v>
      </c>
      <c r="V40" s="126">
        <f t="shared" si="57"/>
        <v>-4.1625904921318652E-2</v>
      </c>
      <c r="W40" s="127">
        <f t="shared" si="58"/>
        <v>-2.3052855762646374E-3</v>
      </c>
      <c r="X40" s="116">
        <v>357.63900000000001</v>
      </c>
      <c r="Y40" s="117">
        <v>431.85300000000001</v>
      </c>
      <c r="Z40" s="118">
        <v>655.23599999999999</v>
      </c>
      <c r="AA40" s="125">
        <f t="shared" si="37"/>
        <v>0.11832770531085592</v>
      </c>
      <c r="AB40" s="126">
        <f t="shared" si="59"/>
        <v>1.7189944741967153E-2</v>
      </c>
      <c r="AC40" s="127">
        <f t="shared" si="60"/>
        <v>5.5843042196922071E-3</v>
      </c>
      <c r="AD40" s="116">
        <v>522.91300000000001</v>
      </c>
      <c r="AE40" s="117">
        <v>743.68899999999996</v>
      </c>
      <c r="AF40" s="117">
        <v>751.02200000000005</v>
      </c>
      <c r="AG40" s="117">
        <f t="shared" si="61"/>
        <v>228.10900000000004</v>
      </c>
      <c r="AH40" s="118">
        <f t="shared" si="62"/>
        <v>7.3330000000000837</v>
      </c>
      <c r="AI40" s="116">
        <v>0</v>
      </c>
      <c r="AJ40" s="117">
        <v>0</v>
      </c>
      <c r="AK40" s="117">
        <v>0</v>
      </c>
      <c r="AL40" s="117">
        <f t="shared" si="63"/>
        <v>0</v>
      </c>
      <c r="AM40" s="118">
        <f t="shared" si="64"/>
        <v>0</v>
      </c>
      <c r="AN40" s="125">
        <f t="shared" si="39"/>
        <v>0.12794919798987647</v>
      </c>
      <c r="AO40" s="126">
        <f t="shared" si="65"/>
        <v>-4.291722843304091E-3</v>
      </c>
      <c r="AP40" s="127">
        <f t="shared" si="66"/>
        <v>-6.2917550564806857E-2</v>
      </c>
      <c r="AQ40" s="125">
        <f t="shared" si="42"/>
        <v>0</v>
      </c>
      <c r="AR40" s="126">
        <f t="shared" si="67"/>
        <v>0</v>
      </c>
      <c r="AS40" s="127">
        <f t="shared" si="68"/>
        <v>0</v>
      </c>
      <c r="AT40" s="126">
        <f t="shared" si="44"/>
        <v>0</v>
      </c>
      <c r="AU40" s="126">
        <f t="shared" si="69"/>
        <v>0</v>
      </c>
      <c r="AV40" s="126">
        <f t="shared" si="70"/>
        <v>0</v>
      </c>
      <c r="AW40" s="116">
        <v>4999</v>
      </c>
      <c r="AX40" s="117">
        <v>3072</v>
      </c>
      <c r="AY40" s="118">
        <v>4633</v>
      </c>
      <c r="AZ40" s="116">
        <v>40.81</v>
      </c>
      <c r="BA40" s="117">
        <v>43.69</v>
      </c>
      <c r="BB40" s="118">
        <v>44.03</v>
      </c>
      <c r="BC40" s="116">
        <v>56.62</v>
      </c>
      <c r="BD40" s="117">
        <v>54.13</v>
      </c>
      <c r="BE40" s="118">
        <v>54.58</v>
      </c>
      <c r="BF40" s="129">
        <f t="shared" si="71"/>
        <v>11.691523456229339</v>
      </c>
      <c r="BG40" s="129">
        <f t="shared" si="72"/>
        <v>-1.9189750599295525</v>
      </c>
      <c r="BH40" s="129">
        <f t="shared" si="46"/>
        <v>-2.7405360433514048E-2</v>
      </c>
      <c r="BI40" s="130">
        <f t="shared" si="73"/>
        <v>9.4316192337445539</v>
      </c>
      <c r="BJ40" s="129">
        <f t="shared" si="74"/>
        <v>-0.37842040674369137</v>
      </c>
      <c r="BK40" s="131">
        <f t="shared" si="47"/>
        <v>-2.709127798646449E-2</v>
      </c>
      <c r="BL40" s="117">
        <v>115</v>
      </c>
      <c r="BM40" s="117">
        <v>115</v>
      </c>
      <c r="BN40" s="117">
        <v>115</v>
      </c>
      <c r="BO40" s="116">
        <v>19977</v>
      </c>
      <c r="BP40" s="117">
        <v>13932</v>
      </c>
      <c r="BQ40" s="118">
        <v>20773</v>
      </c>
      <c r="BR40" s="117">
        <f t="shared" si="48"/>
        <v>266.57050016848797</v>
      </c>
      <c r="BS40" s="117">
        <f t="shared" si="75"/>
        <v>89.559087043394101</v>
      </c>
      <c r="BT40" s="117">
        <f t="shared" si="76"/>
        <v>-8.3653310115292356</v>
      </c>
      <c r="BU40" s="116">
        <f t="shared" si="49"/>
        <v>1195.2231815238506</v>
      </c>
      <c r="BV40" s="117">
        <f t="shared" si="77"/>
        <v>487.85030694893567</v>
      </c>
      <c r="BW40" s="118">
        <f t="shared" si="78"/>
        <v>-51.653771601149401</v>
      </c>
      <c r="BX40" s="129">
        <f t="shared" si="50"/>
        <v>4.4837038635873085</v>
      </c>
      <c r="BY40" s="129">
        <f t="shared" si="79"/>
        <v>0.48750462373933878</v>
      </c>
      <c r="BZ40" s="129">
        <f t="shared" si="80"/>
        <v>-5.1452386412691453E-2</v>
      </c>
      <c r="CA40" s="125">
        <f t="shared" si="81"/>
        <v>0.66166587036152247</v>
      </c>
      <c r="CB40" s="126">
        <f t="shared" si="82"/>
        <v>2.5354355789138361E-2</v>
      </c>
      <c r="CC40" s="132">
        <f t="shared" si="83"/>
        <v>-7.6591356437621938E-3</v>
      </c>
      <c r="CD40" s="26"/>
    </row>
    <row r="41" spans="1:82" s="14" customFormat="1" ht="15" customHeight="1" x14ac:dyDescent="0.2">
      <c r="A41" s="13" t="s">
        <v>141</v>
      </c>
      <c r="B41" s="19" t="s">
        <v>143</v>
      </c>
      <c r="C41" s="116">
        <v>6039.6719999999996</v>
      </c>
      <c r="D41" s="117">
        <v>5914.2709999999997</v>
      </c>
      <c r="E41" s="118">
        <v>8505.4619999999995</v>
      </c>
      <c r="F41" s="116">
        <v>5839.2969999999996</v>
      </c>
      <c r="G41" s="117">
        <v>6007.4070000000002</v>
      </c>
      <c r="H41" s="118">
        <v>8536.1980000000003</v>
      </c>
      <c r="I41" s="119">
        <f t="shared" si="33"/>
        <v>0.99639933375491052</v>
      </c>
      <c r="J41" s="120">
        <f t="shared" si="53"/>
        <v>-3.7915584633381738E-2</v>
      </c>
      <c r="K41" s="121">
        <f t="shared" si="54"/>
        <v>1.1902861316802071E-2</v>
      </c>
      <c r="L41" s="116">
        <v>3938.95</v>
      </c>
      <c r="M41" s="117">
        <v>4200.3500000000004</v>
      </c>
      <c r="N41" s="117">
        <v>5920.3339999999998</v>
      </c>
      <c r="O41" s="122">
        <f t="shared" si="34"/>
        <v>0.69355631160383102</v>
      </c>
      <c r="P41" s="123">
        <f t="shared" si="55"/>
        <v>1.8997370690224447E-2</v>
      </c>
      <c r="Q41" s="124">
        <f t="shared" si="56"/>
        <v>-5.6388652836347752E-3</v>
      </c>
      <c r="R41" s="116">
        <v>1316.4079999999999</v>
      </c>
      <c r="S41" s="117">
        <v>1031.1569999999997</v>
      </c>
      <c r="T41" s="118">
        <v>1503.211</v>
      </c>
      <c r="U41" s="125">
        <f t="shared" si="35"/>
        <v>0.17609842227183578</v>
      </c>
      <c r="V41" s="126">
        <f t="shared" si="57"/>
        <v>-4.9341044157085373E-2</v>
      </c>
      <c r="W41" s="127">
        <f t="shared" si="58"/>
        <v>4.4508212353154275E-3</v>
      </c>
      <c r="X41" s="116">
        <v>583.93899999999996</v>
      </c>
      <c r="Y41" s="117">
        <v>775.9</v>
      </c>
      <c r="Z41" s="118">
        <v>1112.653</v>
      </c>
      <c r="AA41" s="125">
        <f t="shared" si="37"/>
        <v>0.13034526612433311</v>
      </c>
      <c r="AB41" s="126">
        <f t="shared" si="59"/>
        <v>3.0343673466860815E-2</v>
      </c>
      <c r="AC41" s="127">
        <f t="shared" si="60"/>
        <v>1.1880440483192922E-3</v>
      </c>
      <c r="AD41" s="116">
        <v>963.91899999999998</v>
      </c>
      <c r="AE41" s="117">
        <v>1306.6969999999999</v>
      </c>
      <c r="AF41" s="117">
        <v>1281.817</v>
      </c>
      <c r="AG41" s="117">
        <f t="shared" si="61"/>
        <v>317.89800000000002</v>
      </c>
      <c r="AH41" s="118">
        <f t="shared" si="62"/>
        <v>-24.879999999999882</v>
      </c>
      <c r="AI41" s="116">
        <v>0</v>
      </c>
      <c r="AJ41" s="117">
        <v>0</v>
      </c>
      <c r="AK41" s="117">
        <v>0</v>
      </c>
      <c r="AL41" s="117">
        <f t="shared" si="63"/>
        <v>0</v>
      </c>
      <c r="AM41" s="118">
        <f t="shared" si="64"/>
        <v>0</v>
      </c>
      <c r="AN41" s="125">
        <f t="shared" si="39"/>
        <v>0.15070515863806105</v>
      </c>
      <c r="AO41" s="126">
        <f t="shared" si="65"/>
        <v>-8.8927466786515308E-3</v>
      </c>
      <c r="AP41" s="127">
        <f t="shared" si="66"/>
        <v>-7.0234497322918754E-2</v>
      </c>
      <c r="AQ41" s="125">
        <f t="shared" si="42"/>
        <v>0</v>
      </c>
      <c r="AR41" s="126">
        <f t="shared" si="67"/>
        <v>0</v>
      </c>
      <c r="AS41" s="127">
        <f t="shared" si="68"/>
        <v>0</v>
      </c>
      <c r="AT41" s="126">
        <f t="shared" si="44"/>
        <v>0</v>
      </c>
      <c r="AU41" s="126">
        <f t="shared" si="69"/>
        <v>0</v>
      </c>
      <c r="AV41" s="126">
        <f t="shared" si="70"/>
        <v>0</v>
      </c>
      <c r="AW41" s="116">
        <v>7071</v>
      </c>
      <c r="AX41" s="117">
        <v>4315</v>
      </c>
      <c r="AY41" s="118">
        <v>6459</v>
      </c>
      <c r="AZ41" s="116">
        <v>81.11</v>
      </c>
      <c r="BA41" s="117">
        <v>85</v>
      </c>
      <c r="BB41" s="118">
        <v>85</v>
      </c>
      <c r="BC41" s="116">
        <v>113.33</v>
      </c>
      <c r="BD41" s="117">
        <v>113</v>
      </c>
      <c r="BE41" s="118">
        <v>114</v>
      </c>
      <c r="BF41" s="129">
        <f t="shared" si="71"/>
        <v>8.443137254901961</v>
      </c>
      <c r="BG41" s="129">
        <f t="shared" si="72"/>
        <v>-1.2432968058385985</v>
      </c>
      <c r="BH41" s="129">
        <f t="shared" si="46"/>
        <v>-1.7647058823529349E-2</v>
      </c>
      <c r="BI41" s="130">
        <f t="shared" si="73"/>
        <v>6.2953216374269001</v>
      </c>
      <c r="BJ41" s="129">
        <f t="shared" si="74"/>
        <v>-0.63723520248015575</v>
      </c>
      <c r="BK41" s="131">
        <f t="shared" si="47"/>
        <v>-6.8985147233866506E-2</v>
      </c>
      <c r="BL41" s="117">
        <v>253</v>
      </c>
      <c r="BM41" s="117">
        <v>253</v>
      </c>
      <c r="BN41" s="117">
        <v>253</v>
      </c>
      <c r="BO41" s="116">
        <v>32673</v>
      </c>
      <c r="BP41" s="117">
        <v>21287</v>
      </c>
      <c r="BQ41" s="118">
        <v>31923</v>
      </c>
      <c r="BR41" s="117">
        <f t="shared" si="48"/>
        <v>267.3996178304044</v>
      </c>
      <c r="BS41" s="117">
        <f t="shared" si="75"/>
        <v>88.680277702470022</v>
      </c>
      <c r="BT41" s="117">
        <f t="shared" si="76"/>
        <v>-14.810510416882664</v>
      </c>
      <c r="BU41" s="116">
        <f t="shared" si="49"/>
        <v>1321.5974609072612</v>
      </c>
      <c r="BV41" s="117">
        <f t="shared" si="77"/>
        <v>495.78824014640702</v>
      </c>
      <c r="BW41" s="118">
        <f t="shared" si="78"/>
        <v>-70.6173710741989</v>
      </c>
      <c r="BX41" s="129">
        <f t="shared" si="50"/>
        <v>4.9424059451927542</v>
      </c>
      <c r="BY41" s="129">
        <f t="shared" si="79"/>
        <v>0.32170166008456569</v>
      </c>
      <c r="BZ41" s="129">
        <f t="shared" si="80"/>
        <v>9.1498617628582579E-3</v>
      </c>
      <c r="CA41" s="125">
        <f t="shared" si="81"/>
        <v>0.46218998392911437</v>
      </c>
      <c r="CB41" s="126">
        <f t="shared" si="82"/>
        <v>-1.0858706510880389E-2</v>
      </c>
      <c r="CC41" s="132">
        <f t="shared" si="83"/>
        <v>-2.6627228164580741E-3</v>
      </c>
      <c r="CD41" s="26"/>
    </row>
    <row r="42" spans="1:82" s="14" customFormat="1" ht="15" customHeight="1" x14ac:dyDescent="0.2">
      <c r="A42" s="13" t="s">
        <v>141</v>
      </c>
      <c r="B42" s="19" t="s">
        <v>144</v>
      </c>
      <c r="C42" s="116">
        <v>3696.511</v>
      </c>
      <c r="D42" s="117">
        <v>3765.9998300000002</v>
      </c>
      <c r="E42" s="118">
        <v>5502.7106000000003</v>
      </c>
      <c r="F42" s="116">
        <v>3741.7829999999999</v>
      </c>
      <c r="G42" s="117">
        <v>3612.9980599999994</v>
      </c>
      <c r="H42" s="118">
        <v>5303.4158099999995</v>
      </c>
      <c r="I42" s="119">
        <f t="shared" si="33"/>
        <v>1.0375785714603436</v>
      </c>
      <c r="J42" s="120">
        <f t="shared" si="53"/>
        <v>4.9677616220555443E-2</v>
      </c>
      <c r="K42" s="121">
        <f t="shared" si="54"/>
        <v>-4.7690211647133385E-3</v>
      </c>
      <c r="L42" s="116">
        <v>2614.0949999999998</v>
      </c>
      <c r="M42" s="117">
        <v>2706.4834000000001</v>
      </c>
      <c r="N42" s="117">
        <v>3875.6027100000001</v>
      </c>
      <c r="O42" s="122">
        <f t="shared" si="34"/>
        <v>0.73077481548632339</v>
      </c>
      <c r="P42" s="123">
        <f t="shared" si="55"/>
        <v>3.2151993158037739E-2</v>
      </c>
      <c r="Q42" s="124">
        <f t="shared" si="56"/>
        <v>-1.8321462744172123E-2</v>
      </c>
      <c r="R42" s="116">
        <v>719.17399999999998</v>
      </c>
      <c r="S42" s="117">
        <v>463.56278999999938</v>
      </c>
      <c r="T42" s="118">
        <v>661.01571000000001</v>
      </c>
      <c r="U42" s="125">
        <f t="shared" si="35"/>
        <v>0.1246396159911889</v>
      </c>
      <c r="V42" s="126">
        <f t="shared" si="57"/>
        <v>-6.7561267918968368E-2</v>
      </c>
      <c r="W42" s="127">
        <f t="shared" si="58"/>
        <v>-3.664574130629053E-3</v>
      </c>
      <c r="X42" s="116">
        <v>408.51400000000001</v>
      </c>
      <c r="Y42" s="117">
        <v>442.95186999999999</v>
      </c>
      <c r="Z42" s="118">
        <v>766.79738999999995</v>
      </c>
      <c r="AA42" s="125">
        <f t="shared" si="37"/>
        <v>0.14458556852248777</v>
      </c>
      <c r="AB42" s="126">
        <f t="shared" si="59"/>
        <v>3.5409274760930781E-2</v>
      </c>
      <c r="AC42" s="127">
        <f t="shared" si="60"/>
        <v>2.1986036874801232E-2</v>
      </c>
      <c r="AD42" s="116">
        <v>987.84799999999996</v>
      </c>
      <c r="AE42" s="117">
        <v>1265.97084</v>
      </c>
      <c r="AF42" s="117">
        <v>1273.18354</v>
      </c>
      <c r="AG42" s="117">
        <f t="shared" si="61"/>
        <v>285.33554000000004</v>
      </c>
      <c r="AH42" s="118">
        <f t="shared" si="62"/>
        <v>7.2127000000000407</v>
      </c>
      <c r="AI42" s="116">
        <v>0</v>
      </c>
      <c r="AJ42" s="117">
        <v>0</v>
      </c>
      <c r="AK42" s="117">
        <v>0</v>
      </c>
      <c r="AL42" s="117">
        <f t="shared" si="63"/>
        <v>0</v>
      </c>
      <c r="AM42" s="118">
        <f t="shared" si="64"/>
        <v>0</v>
      </c>
      <c r="AN42" s="125">
        <f t="shared" si="39"/>
        <v>0.23137388689857685</v>
      </c>
      <c r="AO42" s="126">
        <f t="shared" si="65"/>
        <v>-3.5864057206012601E-2</v>
      </c>
      <c r="AP42" s="127">
        <f t="shared" si="66"/>
        <v>-0.10478407835550013</v>
      </c>
      <c r="AQ42" s="125">
        <f t="shared" si="42"/>
        <v>0</v>
      </c>
      <c r="AR42" s="126">
        <f t="shared" si="67"/>
        <v>0</v>
      </c>
      <c r="AS42" s="127">
        <f t="shared" si="68"/>
        <v>0</v>
      </c>
      <c r="AT42" s="126">
        <f t="shared" si="44"/>
        <v>0</v>
      </c>
      <c r="AU42" s="126">
        <f t="shared" si="69"/>
        <v>0</v>
      </c>
      <c r="AV42" s="126">
        <f t="shared" si="70"/>
        <v>0</v>
      </c>
      <c r="AW42" s="116">
        <v>3331</v>
      </c>
      <c r="AX42" s="117">
        <v>2121</v>
      </c>
      <c r="AY42" s="118">
        <v>3102</v>
      </c>
      <c r="AZ42" s="116">
        <v>31.41</v>
      </c>
      <c r="BA42" s="117">
        <v>29.51</v>
      </c>
      <c r="BB42" s="118">
        <v>30</v>
      </c>
      <c r="BC42" s="116">
        <v>63.87</v>
      </c>
      <c r="BD42" s="117">
        <v>64</v>
      </c>
      <c r="BE42" s="118">
        <v>64</v>
      </c>
      <c r="BF42" s="129">
        <f t="shared" si="71"/>
        <v>11.488888888888889</v>
      </c>
      <c r="BG42" s="129">
        <f t="shared" si="72"/>
        <v>-0.29433655240723056</v>
      </c>
      <c r="BH42" s="129">
        <f t="shared" si="46"/>
        <v>-0.49010128393388186</v>
      </c>
      <c r="BI42" s="130">
        <f t="shared" si="73"/>
        <v>5.385416666666667</v>
      </c>
      <c r="BJ42" s="129">
        <f t="shared" si="74"/>
        <v>-0.40934004401301305</v>
      </c>
      <c r="BK42" s="131">
        <f t="shared" si="47"/>
        <v>-0.13802083333333304</v>
      </c>
      <c r="BL42" s="117">
        <v>139</v>
      </c>
      <c r="BM42" s="117">
        <v>123</v>
      </c>
      <c r="BN42" s="117">
        <v>122</v>
      </c>
      <c r="BO42" s="116">
        <v>15614</v>
      </c>
      <c r="BP42" s="117">
        <v>11321</v>
      </c>
      <c r="BQ42" s="118">
        <v>16051</v>
      </c>
      <c r="BR42" s="117">
        <f t="shared" si="48"/>
        <v>330.41030527692976</v>
      </c>
      <c r="BS42" s="117">
        <f t="shared" si="75"/>
        <v>90.767484731265625</v>
      </c>
      <c r="BT42" s="117">
        <f t="shared" si="76"/>
        <v>11.269058037286641</v>
      </c>
      <c r="BU42" s="116">
        <f t="shared" si="49"/>
        <v>1709.6762765957446</v>
      </c>
      <c r="BV42" s="117">
        <f t="shared" si="77"/>
        <v>586.3550517383444</v>
      </c>
      <c r="BW42" s="118">
        <f t="shared" si="78"/>
        <v>6.235418509936153</v>
      </c>
      <c r="BX42" s="129">
        <f t="shared" si="50"/>
        <v>5.1744036105738234</v>
      </c>
      <c r="BY42" s="129">
        <f t="shared" si="79"/>
        <v>0.48692237370801728</v>
      </c>
      <c r="BZ42" s="129">
        <f t="shared" si="80"/>
        <v>-0.16317300423051417</v>
      </c>
      <c r="CA42" s="125">
        <f t="shared" si="81"/>
        <v>0.48192517864649009</v>
      </c>
      <c r="CB42" s="126">
        <f t="shared" si="82"/>
        <v>7.0456551350524643E-2</v>
      </c>
      <c r="CC42" s="132">
        <f t="shared" si="83"/>
        <v>-2.6586702052427413E-2</v>
      </c>
      <c r="CD42" s="26"/>
    </row>
    <row r="43" spans="1:82" s="14" customFormat="1" ht="15" customHeight="1" x14ac:dyDescent="0.2">
      <c r="A43" s="13" t="s">
        <v>141</v>
      </c>
      <c r="B43" s="19" t="s">
        <v>145</v>
      </c>
      <c r="C43" s="116">
        <v>3431.9050000000002</v>
      </c>
      <c r="D43" s="117">
        <v>3452.4590400000002</v>
      </c>
      <c r="E43" s="118">
        <v>4816.1327200000005</v>
      </c>
      <c r="F43" s="116">
        <v>3467.2939999999999</v>
      </c>
      <c r="G43" s="117">
        <v>3608.9661599999999</v>
      </c>
      <c r="H43" s="118">
        <v>5049.9262099999996</v>
      </c>
      <c r="I43" s="119">
        <f t="shared" si="33"/>
        <v>0.95370358292819513</v>
      </c>
      <c r="J43" s="120">
        <f t="shared" si="53"/>
        <v>-3.6089898674461107E-2</v>
      </c>
      <c r="K43" s="121">
        <f t="shared" si="54"/>
        <v>-2.9302249100031652E-3</v>
      </c>
      <c r="L43" s="116">
        <v>2178.1120000000001</v>
      </c>
      <c r="M43" s="117">
        <v>2748.9728300000002</v>
      </c>
      <c r="N43" s="117">
        <v>3869.1032200000004</v>
      </c>
      <c r="O43" s="122">
        <f t="shared" si="34"/>
        <v>0.76617024865398986</v>
      </c>
      <c r="P43" s="123">
        <f t="shared" si="55"/>
        <v>0.13798238803415197</v>
      </c>
      <c r="Q43" s="124">
        <f t="shared" si="56"/>
        <v>4.4637908688605066E-3</v>
      </c>
      <c r="R43" s="116">
        <v>1082.9069999999999</v>
      </c>
      <c r="S43" s="117">
        <v>742.38063999999974</v>
      </c>
      <c r="T43" s="118">
        <v>1027.5788700000001</v>
      </c>
      <c r="U43" s="125">
        <f t="shared" si="35"/>
        <v>0.20348393763955616</v>
      </c>
      <c r="V43" s="126">
        <f t="shared" si="57"/>
        <v>-0.10883656359281699</v>
      </c>
      <c r="W43" s="127">
        <f t="shared" si="58"/>
        <v>-2.2205791354084903E-3</v>
      </c>
      <c r="X43" s="116">
        <v>206.27600000000001</v>
      </c>
      <c r="Y43" s="117">
        <v>117.61269</v>
      </c>
      <c r="Z43" s="118">
        <v>153.24412000000001</v>
      </c>
      <c r="AA43" s="125">
        <f t="shared" si="37"/>
        <v>3.0345813706454141E-2</v>
      </c>
      <c r="AB43" s="126">
        <f t="shared" si="59"/>
        <v>-2.9146112850682349E-2</v>
      </c>
      <c r="AC43" s="127">
        <f t="shared" si="60"/>
        <v>-2.2432117334518949E-3</v>
      </c>
      <c r="AD43" s="116">
        <v>893.04399999999998</v>
      </c>
      <c r="AE43" s="117">
        <v>1208.6184800000003</v>
      </c>
      <c r="AF43" s="117">
        <v>1145.2218499999999</v>
      </c>
      <c r="AG43" s="117">
        <f t="shared" si="61"/>
        <v>252.17784999999992</v>
      </c>
      <c r="AH43" s="118">
        <f t="shared" si="62"/>
        <v>-63.396630000000414</v>
      </c>
      <c r="AI43" s="116">
        <v>159.28899999999999</v>
      </c>
      <c r="AJ43" s="117">
        <v>105.60299999999999</v>
      </c>
      <c r="AK43" s="117">
        <v>117.395</v>
      </c>
      <c r="AL43" s="117">
        <f t="shared" si="63"/>
        <v>-41.893999999999991</v>
      </c>
      <c r="AM43" s="118">
        <f t="shared" si="64"/>
        <v>11.792000000000002</v>
      </c>
      <c r="AN43" s="125">
        <f t="shared" si="39"/>
        <v>0.23778868162088351</v>
      </c>
      <c r="AO43" s="126">
        <f t="shared" si="65"/>
        <v>-2.242947709854487E-2</v>
      </c>
      <c r="AP43" s="127">
        <f t="shared" si="66"/>
        <v>-0.11228599442798864</v>
      </c>
      <c r="AQ43" s="125">
        <f t="shared" si="42"/>
        <v>2.4375366466229773E-2</v>
      </c>
      <c r="AR43" s="126">
        <f t="shared" si="67"/>
        <v>-2.2038797095990041E-2</v>
      </c>
      <c r="AS43" s="127">
        <f t="shared" si="68"/>
        <v>-6.2123968573866567E-3</v>
      </c>
      <c r="AT43" s="126">
        <f t="shared" si="44"/>
        <v>2.3246874334031113E-2</v>
      </c>
      <c r="AU43" s="126">
        <f t="shared" si="69"/>
        <v>-2.269356221389358E-2</v>
      </c>
      <c r="AV43" s="126">
        <f t="shared" si="70"/>
        <v>-6.014414167493657E-3</v>
      </c>
      <c r="AW43" s="116">
        <v>4591</v>
      </c>
      <c r="AX43" s="117">
        <v>2715</v>
      </c>
      <c r="AY43" s="118">
        <v>3997</v>
      </c>
      <c r="AZ43" s="116">
        <v>61</v>
      </c>
      <c r="BA43" s="117">
        <v>60</v>
      </c>
      <c r="BB43" s="118">
        <v>60</v>
      </c>
      <c r="BC43" s="116">
        <v>68</v>
      </c>
      <c r="BD43" s="117">
        <v>68</v>
      </c>
      <c r="BE43" s="118">
        <v>68</v>
      </c>
      <c r="BF43" s="129">
        <f t="shared" si="71"/>
        <v>7.401851851851851</v>
      </c>
      <c r="BG43" s="129">
        <f t="shared" si="72"/>
        <v>-0.96062537947783877</v>
      </c>
      <c r="BH43" s="129">
        <f t="shared" si="46"/>
        <v>-0.13981481481481595</v>
      </c>
      <c r="BI43" s="130">
        <f t="shared" si="73"/>
        <v>6.5310457516339868</v>
      </c>
      <c r="BJ43" s="129">
        <f t="shared" si="74"/>
        <v>-0.97058823529411775</v>
      </c>
      <c r="BK43" s="131">
        <f t="shared" si="47"/>
        <v>-0.12336601307189632</v>
      </c>
      <c r="BL43" s="117">
        <v>192</v>
      </c>
      <c r="BM43" s="117">
        <v>192</v>
      </c>
      <c r="BN43" s="117">
        <v>192</v>
      </c>
      <c r="BO43" s="116">
        <v>18593</v>
      </c>
      <c r="BP43" s="117">
        <v>11640</v>
      </c>
      <c r="BQ43" s="118">
        <v>16698</v>
      </c>
      <c r="BR43" s="117">
        <f t="shared" si="48"/>
        <v>302.42700982153553</v>
      </c>
      <c r="BS43" s="117">
        <f t="shared" si="75"/>
        <v>115.94317181798581</v>
      </c>
      <c r="BT43" s="117">
        <f t="shared" si="76"/>
        <v>-7.6216293537221986</v>
      </c>
      <c r="BU43" s="116">
        <f t="shared" si="49"/>
        <v>1263.4291243432574</v>
      </c>
      <c r="BV43" s="117">
        <f t="shared" si="77"/>
        <v>508.19192111955886</v>
      </c>
      <c r="BW43" s="118">
        <f t="shared" si="78"/>
        <v>-65.840179524145924</v>
      </c>
      <c r="BX43" s="129">
        <f t="shared" si="50"/>
        <v>4.1776332249186892</v>
      </c>
      <c r="BY43" s="129">
        <f t="shared" si="79"/>
        <v>0.12775302452661741</v>
      </c>
      <c r="BZ43" s="129">
        <f t="shared" si="80"/>
        <v>-0.10965959276086856</v>
      </c>
      <c r="CA43" s="125">
        <f t="shared" si="81"/>
        <v>0.3185668498168498</v>
      </c>
      <c r="CB43" s="126">
        <f t="shared" si="82"/>
        <v>-3.6153083028083066E-2</v>
      </c>
      <c r="CC43" s="132">
        <f t="shared" si="83"/>
        <v>-1.6377901564365693E-2</v>
      </c>
      <c r="CD43" s="26"/>
    </row>
    <row r="44" spans="1:82" ht="15" customHeight="1" x14ac:dyDescent="0.2">
      <c r="A44" s="12" t="s">
        <v>141</v>
      </c>
      <c r="B44" s="20" t="s">
        <v>146</v>
      </c>
      <c r="C44" s="116">
        <v>6844.24</v>
      </c>
      <c r="D44" s="117">
        <v>7269.6790000000001</v>
      </c>
      <c r="E44" s="118">
        <v>10342.188</v>
      </c>
      <c r="F44" s="116">
        <v>6302.348</v>
      </c>
      <c r="G44" s="117">
        <v>6959.4269999999997</v>
      </c>
      <c r="H44" s="118">
        <v>10134.611999999999</v>
      </c>
      <c r="I44" s="119">
        <f t="shared" si="33"/>
        <v>1.0204818891931926</v>
      </c>
      <c r="J44" s="120">
        <f t="shared" si="53"/>
        <v>-6.550066841866875E-2</v>
      </c>
      <c r="K44" s="121">
        <f t="shared" si="54"/>
        <v>-2.4098217761014951E-2</v>
      </c>
      <c r="L44" s="116">
        <v>4877.067</v>
      </c>
      <c r="M44" s="117">
        <v>5258.223</v>
      </c>
      <c r="N44" s="117">
        <v>7645.2870000000003</v>
      </c>
      <c r="O44" s="122">
        <f t="shared" si="34"/>
        <v>0.75437392176434592</v>
      </c>
      <c r="P44" s="123">
        <f t="shared" si="55"/>
        <v>-1.9475284912276791E-2</v>
      </c>
      <c r="Q44" s="124">
        <f t="shared" si="56"/>
        <v>-1.1800915186441774E-3</v>
      </c>
      <c r="R44" s="116">
        <v>908.053</v>
      </c>
      <c r="S44" s="117">
        <v>724.91799999999978</v>
      </c>
      <c r="T44" s="118">
        <v>1101.5640000000001</v>
      </c>
      <c r="U44" s="125">
        <f t="shared" si="35"/>
        <v>0.10869325831122101</v>
      </c>
      <c r="V44" s="126">
        <f t="shared" si="57"/>
        <v>-3.538843949410489E-2</v>
      </c>
      <c r="W44" s="127">
        <f t="shared" si="58"/>
        <v>4.5297977274689483E-3</v>
      </c>
      <c r="X44" s="116">
        <v>517.22799999999995</v>
      </c>
      <c r="Y44" s="117">
        <v>976.28599999999994</v>
      </c>
      <c r="Z44" s="118">
        <v>1387.761</v>
      </c>
      <c r="AA44" s="125">
        <f t="shared" si="37"/>
        <v>0.13693281992443324</v>
      </c>
      <c r="AB44" s="126">
        <f t="shared" si="59"/>
        <v>5.4863724406381875E-2</v>
      </c>
      <c r="AC44" s="127">
        <f t="shared" si="60"/>
        <v>-3.3497062088245766E-3</v>
      </c>
      <c r="AD44" s="116">
        <v>2171.2719999999999</v>
      </c>
      <c r="AE44" s="117">
        <v>2445.8440000000001</v>
      </c>
      <c r="AF44" s="117">
        <v>2281.5030000000002</v>
      </c>
      <c r="AG44" s="117">
        <f t="shared" si="61"/>
        <v>110.23100000000022</v>
      </c>
      <c r="AH44" s="118">
        <f t="shared" si="62"/>
        <v>-164.34099999999989</v>
      </c>
      <c r="AI44" s="116">
        <v>0</v>
      </c>
      <c r="AJ44" s="117">
        <v>0</v>
      </c>
      <c r="AK44" s="117">
        <v>0</v>
      </c>
      <c r="AL44" s="117">
        <f t="shared" si="63"/>
        <v>0</v>
      </c>
      <c r="AM44" s="118">
        <f t="shared" si="64"/>
        <v>0</v>
      </c>
      <c r="AN44" s="125">
        <f t="shared" si="39"/>
        <v>0.2206015786988208</v>
      </c>
      <c r="AO44" s="126">
        <f t="shared" si="65"/>
        <v>-9.6639196025619045E-2</v>
      </c>
      <c r="AP44" s="127">
        <f t="shared" si="66"/>
        <v>-0.11584298783568509</v>
      </c>
      <c r="AQ44" s="125">
        <f t="shared" si="42"/>
        <v>0</v>
      </c>
      <c r="AR44" s="126">
        <f t="shared" si="67"/>
        <v>0</v>
      </c>
      <c r="AS44" s="127">
        <f t="shared" si="68"/>
        <v>0</v>
      </c>
      <c r="AT44" s="126">
        <f t="shared" si="44"/>
        <v>0</v>
      </c>
      <c r="AU44" s="126">
        <f t="shared" si="69"/>
        <v>0</v>
      </c>
      <c r="AV44" s="126">
        <f t="shared" si="70"/>
        <v>0</v>
      </c>
      <c r="AW44" s="116">
        <v>6148</v>
      </c>
      <c r="AX44" s="117">
        <v>4043</v>
      </c>
      <c r="AY44" s="118">
        <v>6147</v>
      </c>
      <c r="AZ44" s="116">
        <v>68</v>
      </c>
      <c r="BA44" s="117">
        <v>64</v>
      </c>
      <c r="BB44" s="118">
        <v>65</v>
      </c>
      <c r="BC44" s="116">
        <v>110</v>
      </c>
      <c r="BD44" s="117">
        <v>101</v>
      </c>
      <c r="BE44" s="118">
        <v>100</v>
      </c>
      <c r="BF44" s="129">
        <f t="shared" si="71"/>
        <v>10.507692307692308</v>
      </c>
      <c r="BG44" s="129">
        <f t="shared" si="72"/>
        <v>0.46194067370537972</v>
      </c>
      <c r="BH44" s="129">
        <f t="shared" si="46"/>
        <v>-2.095352564102626E-2</v>
      </c>
      <c r="BI44" s="130">
        <f t="shared" si="73"/>
        <v>6.83</v>
      </c>
      <c r="BJ44" s="129">
        <f t="shared" si="74"/>
        <v>0.61989898989899039</v>
      </c>
      <c r="BK44" s="131">
        <f t="shared" si="47"/>
        <v>0.1583828382838286</v>
      </c>
      <c r="BL44" s="117">
        <v>221</v>
      </c>
      <c r="BM44" s="117">
        <v>214</v>
      </c>
      <c r="BN44" s="117">
        <v>214</v>
      </c>
      <c r="BO44" s="116">
        <v>22355</v>
      </c>
      <c r="BP44" s="117">
        <v>17772</v>
      </c>
      <c r="BQ44" s="118">
        <v>26053</v>
      </c>
      <c r="BR44" s="117">
        <f t="shared" si="48"/>
        <v>388.99980808352205</v>
      </c>
      <c r="BS44" s="117">
        <f t="shared" si="75"/>
        <v>107.07862713966165</v>
      </c>
      <c r="BT44" s="117">
        <f t="shared" si="76"/>
        <v>-2.5952290535474845</v>
      </c>
      <c r="BU44" s="116">
        <f t="shared" si="49"/>
        <v>1648.7086383601757</v>
      </c>
      <c r="BV44" s="117">
        <f t="shared" si="77"/>
        <v>623.60323823005206</v>
      </c>
      <c r="BW44" s="118">
        <f t="shared" si="78"/>
        <v>-72.643575342520307</v>
      </c>
      <c r="BX44" s="129">
        <f t="shared" si="50"/>
        <v>4.2383276394989426</v>
      </c>
      <c r="BY44" s="129">
        <f t="shared" si="79"/>
        <v>0.60218580475593697</v>
      </c>
      <c r="BZ44" s="129">
        <f t="shared" si="80"/>
        <v>-0.15741809386736971</v>
      </c>
      <c r="CA44" s="125">
        <f t="shared" si="81"/>
        <v>0.44594502071137587</v>
      </c>
      <c r="CB44" s="126">
        <f t="shared" si="82"/>
        <v>7.5418111722928394E-2</v>
      </c>
      <c r="CC44" s="132">
        <f t="shared" si="83"/>
        <v>-1.2876686316041941E-2</v>
      </c>
      <c r="CD44" s="26"/>
    </row>
    <row r="45" spans="1:82" s="14" customFormat="1" ht="15" customHeight="1" x14ac:dyDescent="0.2">
      <c r="A45" s="13" t="s">
        <v>141</v>
      </c>
      <c r="B45" s="19" t="s">
        <v>147</v>
      </c>
      <c r="C45" s="116">
        <v>1888.663</v>
      </c>
      <c r="D45" s="117">
        <v>1533.65</v>
      </c>
      <c r="E45" s="118">
        <v>2382.3490000000002</v>
      </c>
      <c r="F45" s="116">
        <v>1725.001</v>
      </c>
      <c r="G45" s="117">
        <v>1630.127</v>
      </c>
      <c r="H45" s="118">
        <v>2365.17</v>
      </c>
      <c r="I45" s="119">
        <f t="shared" si="33"/>
        <v>1.0072633256806065</v>
      </c>
      <c r="J45" s="120">
        <f t="shared" si="53"/>
        <v>-8.7613141057673705E-2</v>
      </c>
      <c r="K45" s="121">
        <f t="shared" si="54"/>
        <v>6.6447057991033787E-2</v>
      </c>
      <c r="L45" s="116">
        <v>1371.884</v>
      </c>
      <c r="M45" s="117">
        <v>1247.8489999999999</v>
      </c>
      <c r="N45" s="117">
        <v>1559.8610000000001</v>
      </c>
      <c r="O45" s="122">
        <f t="shared" si="34"/>
        <v>0.65951326965926338</v>
      </c>
      <c r="P45" s="123">
        <f t="shared" si="55"/>
        <v>-0.13578134176415035</v>
      </c>
      <c r="Q45" s="124">
        <f t="shared" si="56"/>
        <v>-0.10597862146333015</v>
      </c>
      <c r="R45" s="116">
        <v>237.42</v>
      </c>
      <c r="S45" s="117">
        <v>190.39600000000002</v>
      </c>
      <c r="T45" s="118">
        <v>538.79399999999998</v>
      </c>
      <c r="U45" s="125">
        <f t="shared" si="35"/>
        <v>0.22780349826862339</v>
      </c>
      <c r="V45" s="126">
        <f t="shared" si="57"/>
        <v>9.0168795448161254E-2</v>
      </c>
      <c r="W45" s="127">
        <f t="shared" si="58"/>
        <v>0.11100523653809564</v>
      </c>
      <c r="X45" s="116">
        <v>115.697</v>
      </c>
      <c r="Y45" s="117">
        <v>191.88200000000001</v>
      </c>
      <c r="Z45" s="118">
        <v>266.51499999999999</v>
      </c>
      <c r="AA45" s="125">
        <f t="shared" si="37"/>
        <v>0.1126832320721132</v>
      </c>
      <c r="AB45" s="126">
        <f t="shared" si="59"/>
        <v>4.5612546315989003E-2</v>
      </c>
      <c r="AC45" s="127">
        <f t="shared" si="60"/>
        <v>-5.026615074765553E-3</v>
      </c>
      <c r="AD45" s="116">
        <v>194.797</v>
      </c>
      <c r="AE45" s="117">
        <v>172.52199999999999</v>
      </c>
      <c r="AF45" s="117">
        <v>252.88499999999999</v>
      </c>
      <c r="AG45" s="117">
        <f t="shared" si="61"/>
        <v>58.087999999999994</v>
      </c>
      <c r="AH45" s="118">
        <f t="shared" si="62"/>
        <v>80.363</v>
      </c>
      <c r="AI45" s="116">
        <v>0</v>
      </c>
      <c r="AJ45" s="117">
        <v>0</v>
      </c>
      <c r="AK45" s="117">
        <v>0</v>
      </c>
      <c r="AL45" s="117">
        <f t="shared" si="63"/>
        <v>0</v>
      </c>
      <c r="AM45" s="118">
        <f t="shared" si="64"/>
        <v>0</v>
      </c>
      <c r="AN45" s="125">
        <f t="shared" si="39"/>
        <v>0.10614943486449717</v>
      </c>
      <c r="AO45" s="126">
        <f t="shared" si="65"/>
        <v>3.0092769856167184E-3</v>
      </c>
      <c r="AP45" s="127">
        <f t="shared" si="66"/>
        <v>-6.3416811006839213E-3</v>
      </c>
      <c r="AQ45" s="125">
        <f t="shared" si="42"/>
        <v>0</v>
      </c>
      <c r="AR45" s="126">
        <f t="shared" si="67"/>
        <v>0</v>
      </c>
      <c r="AS45" s="127">
        <f t="shared" si="68"/>
        <v>0</v>
      </c>
      <c r="AT45" s="126">
        <f t="shared" si="44"/>
        <v>0</v>
      </c>
      <c r="AU45" s="126">
        <f t="shared" si="69"/>
        <v>0</v>
      </c>
      <c r="AV45" s="126">
        <f t="shared" si="70"/>
        <v>0</v>
      </c>
      <c r="AW45" s="116">
        <v>1938</v>
      </c>
      <c r="AX45" s="117">
        <v>1029</v>
      </c>
      <c r="AY45" s="118">
        <v>1616</v>
      </c>
      <c r="AZ45" s="116">
        <v>10</v>
      </c>
      <c r="BA45" s="117">
        <v>10</v>
      </c>
      <c r="BB45" s="118">
        <v>11</v>
      </c>
      <c r="BC45" s="116">
        <v>28</v>
      </c>
      <c r="BD45" s="117">
        <v>25</v>
      </c>
      <c r="BE45" s="118">
        <v>32</v>
      </c>
      <c r="BF45" s="129">
        <f t="shared" si="71"/>
        <v>16.323232323232322</v>
      </c>
      <c r="BG45" s="129">
        <f t="shared" si="72"/>
        <v>-5.2101010101010132</v>
      </c>
      <c r="BH45" s="129">
        <f t="shared" si="46"/>
        <v>-0.82676767676768037</v>
      </c>
      <c r="BI45" s="130">
        <f t="shared" si="73"/>
        <v>5.6111111111111107</v>
      </c>
      <c r="BJ45" s="129">
        <f t="shared" si="74"/>
        <v>-2.0793650793650791</v>
      </c>
      <c r="BK45" s="131">
        <f t="shared" si="47"/>
        <v>-1.2488888888888887</v>
      </c>
      <c r="BL45" s="117">
        <v>73</v>
      </c>
      <c r="BM45" s="117">
        <v>70</v>
      </c>
      <c r="BN45" s="117">
        <v>70</v>
      </c>
      <c r="BO45" s="116">
        <v>9250</v>
      </c>
      <c r="BP45" s="117">
        <v>5629</v>
      </c>
      <c r="BQ45" s="118">
        <v>8676</v>
      </c>
      <c r="BR45" s="117">
        <f t="shared" si="48"/>
        <v>272.61065006915629</v>
      </c>
      <c r="BS45" s="117">
        <f t="shared" si="75"/>
        <v>86.124055474561686</v>
      </c>
      <c r="BT45" s="117">
        <f t="shared" si="76"/>
        <v>-16.983771675380922</v>
      </c>
      <c r="BU45" s="116">
        <f t="shared" si="49"/>
        <v>1463.595297029703</v>
      </c>
      <c r="BV45" s="117">
        <f t="shared" si="77"/>
        <v>573.50190177686511</v>
      </c>
      <c r="BW45" s="118">
        <f t="shared" si="78"/>
        <v>-120.59032007428141</v>
      </c>
      <c r="BX45" s="129">
        <f t="shared" si="50"/>
        <v>5.3688118811881189</v>
      </c>
      <c r="BY45" s="129">
        <f t="shared" si="79"/>
        <v>0.59585006488264902</v>
      </c>
      <c r="BZ45" s="129">
        <f t="shared" si="80"/>
        <v>-0.1015476912122697</v>
      </c>
      <c r="CA45" s="125">
        <f t="shared" si="81"/>
        <v>0.4540031397174254</v>
      </c>
      <c r="CB45" s="126">
        <f t="shared" si="82"/>
        <v>-1.0144584704271598E-2</v>
      </c>
      <c r="CC45" s="132">
        <f t="shared" si="83"/>
        <v>9.7253180915374826E-3</v>
      </c>
      <c r="CD45" s="26"/>
    </row>
    <row r="46" spans="1:82" s="14" customFormat="1" ht="15" customHeight="1" x14ac:dyDescent="0.2">
      <c r="A46" s="13" t="s">
        <v>148</v>
      </c>
      <c r="B46" s="19" t="s">
        <v>149</v>
      </c>
      <c r="C46" s="116">
        <v>2626.2190000000001</v>
      </c>
      <c r="D46" s="117">
        <v>2554.2269000000006</v>
      </c>
      <c r="E46" s="118">
        <v>3694.2950300000002</v>
      </c>
      <c r="F46" s="116">
        <v>2307.4560000000001</v>
      </c>
      <c r="G46" s="117">
        <v>2382.7665899999997</v>
      </c>
      <c r="H46" s="118">
        <v>3514.5425099999998</v>
      </c>
      <c r="I46" s="119">
        <f t="shared" si="33"/>
        <v>1.0511453537661153</v>
      </c>
      <c r="J46" s="120">
        <f t="shared" si="53"/>
        <v>-8.6999425592624302E-2</v>
      </c>
      <c r="K46" s="121">
        <f t="shared" si="54"/>
        <v>-2.0813146373842129E-2</v>
      </c>
      <c r="L46" s="116">
        <v>1423.43</v>
      </c>
      <c r="M46" s="117">
        <v>1931.1429599999999</v>
      </c>
      <c r="N46" s="117">
        <v>2810.3879999999999</v>
      </c>
      <c r="O46" s="122">
        <f t="shared" si="34"/>
        <v>0.79964547078419035</v>
      </c>
      <c r="P46" s="123">
        <f t="shared" si="55"/>
        <v>0.18276263531517167</v>
      </c>
      <c r="Q46" s="124">
        <f t="shared" si="56"/>
        <v>-1.0817026090083948E-2</v>
      </c>
      <c r="R46" s="116">
        <v>708.71400000000006</v>
      </c>
      <c r="S46" s="117">
        <v>370.53532999999982</v>
      </c>
      <c r="T46" s="118">
        <v>599.21705000000009</v>
      </c>
      <c r="U46" s="125">
        <f t="shared" si="35"/>
        <v>0.1704964581577931</v>
      </c>
      <c r="V46" s="126">
        <f t="shared" si="57"/>
        <v>-0.13664439306537216</v>
      </c>
      <c r="W46" s="127">
        <f t="shared" si="58"/>
        <v>1.4990110387489736E-2</v>
      </c>
      <c r="X46" s="116">
        <v>175.31200000000001</v>
      </c>
      <c r="Y46" s="117">
        <v>81.088300000000004</v>
      </c>
      <c r="Z46" s="118">
        <v>104.93746</v>
      </c>
      <c r="AA46" s="125">
        <f t="shared" si="37"/>
        <v>2.9858071058016598E-2</v>
      </c>
      <c r="AB46" s="126">
        <f t="shared" si="59"/>
        <v>-4.6118242249799456E-2</v>
      </c>
      <c r="AC46" s="127">
        <f t="shared" si="60"/>
        <v>-4.1730842974057811E-3</v>
      </c>
      <c r="AD46" s="116">
        <v>328.178</v>
      </c>
      <c r="AE46" s="117">
        <v>326.99101999999999</v>
      </c>
      <c r="AF46" s="117">
        <v>601.60420000000011</v>
      </c>
      <c r="AG46" s="117">
        <f t="shared" si="61"/>
        <v>273.42620000000011</v>
      </c>
      <c r="AH46" s="118">
        <f t="shared" si="62"/>
        <v>274.61318000000011</v>
      </c>
      <c r="AI46" s="116">
        <v>0</v>
      </c>
      <c r="AJ46" s="117">
        <v>0</v>
      </c>
      <c r="AK46" s="117">
        <v>0</v>
      </c>
      <c r="AL46" s="117">
        <f t="shared" si="63"/>
        <v>0</v>
      </c>
      <c r="AM46" s="118">
        <f t="shared" si="64"/>
        <v>0</v>
      </c>
      <c r="AN46" s="125">
        <f t="shared" si="39"/>
        <v>0.1628468206016562</v>
      </c>
      <c r="AO46" s="126">
        <f t="shared" si="65"/>
        <v>3.7884660172537388E-2</v>
      </c>
      <c r="AP46" s="127">
        <f t="shared" si="66"/>
        <v>3.4827254289830134E-2</v>
      </c>
      <c r="AQ46" s="125">
        <f t="shared" si="42"/>
        <v>0</v>
      </c>
      <c r="AR46" s="126">
        <f t="shared" si="67"/>
        <v>0</v>
      </c>
      <c r="AS46" s="127">
        <f t="shared" si="68"/>
        <v>0</v>
      </c>
      <c r="AT46" s="126">
        <f t="shared" si="44"/>
        <v>0</v>
      </c>
      <c r="AU46" s="126">
        <f t="shared" si="69"/>
        <v>0</v>
      </c>
      <c r="AV46" s="126">
        <f t="shared" si="70"/>
        <v>0</v>
      </c>
      <c r="AW46" s="116">
        <v>3040</v>
      </c>
      <c r="AX46" s="117">
        <v>1295</v>
      </c>
      <c r="AY46" s="118">
        <v>1999</v>
      </c>
      <c r="AZ46" s="116">
        <v>25</v>
      </c>
      <c r="BA46" s="117">
        <v>27</v>
      </c>
      <c r="BB46" s="118">
        <v>26</v>
      </c>
      <c r="BC46" s="116">
        <v>29</v>
      </c>
      <c r="BD46" s="117">
        <v>38</v>
      </c>
      <c r="BE46" s="118">
        <v>40</v>
      </c>
      <c r="BF46" s="129">
        <f t="shared" si="71"/>
        <v>8.5427350427350426</v>
      </c>
      <c r="BG46" s="129">
        <f t="shared" si="72"/>
        <v>-4.9683760683760685</v>
      </c>
      <c r="BH46" s="129">
        <f t="shared" si="46"/>
        <v>0.54890788224121589</v>
      </c>
      <c r="BI46" s="130">
        <f t="shared" si="73"/>
        <v>5.552777777777778</v>
      </c>
      <c r="BJ46" s="129">
        <f t="shared" si="74"/>
        <v>-6.0947318007662838</v>
      </c>
      <c r="BK46" s="131">
        <f t="shared" si="47"/>
        <v>-0.12704678362573141</v>
      </c>
      <c r="BL46" s="117">
        <v>100</v>
      </c>
      <c r="BM46" s="117">
        <v>94</v>
      </c>
      <c r="BN46" s="117">
        <v>94</v>
      </c>
      <c r="BO46" s="116">
        <v>13467</v>
      </c>
      <c r="BP46" s="117">
        <v>5614</v>
      </c>
      <c r="BQ46" s="118">
        <v>8618</v>
      </c>
      <c r="BR46" s="117">
        <f t="shared" si="48"/>
        <v>407.8141691807844</v>
      </c>
      <c r="BS46" s="117">
        <f t="shared" si="75"/>
        <v>236.47266773280043</v>
      </c>
      <c r="BT46" s="117">
        <f t="shared" si="76"/>
        <v>-16.618782368912775</v>
      </c>
      <c r="BU46" s="116">
        <f t="shared" si="49"/>
        <v>1758.1503301650823</v>
      </c>
      <c r="BV46" s="117">
        <f t="shared" si="77"/>
        <v>999.11875121771391</v>
      </c>
      <c r="BW46" s="118">
        <f t="shared" si="78"/>
        <v>-81.823870607118351</v>
      </c>
      <c r="BX46" s="129">
        <f t="shared" si="50"/>
        <v>4.3111555777888944</v>
      </c>
      <c r="BY46" s="129">
        <f t="shared" si="79"/>
        <v>-0.1187786327374214</v>
      </c>
      <c r="BZ46" s="129">
        <f t="shared" si="80"/>
        <v>-2.397955734624091E-2</v>
      </c>
      <c r="CA46" s="125">
        <f t="shared" si="81"/>
        <v>0.33582729327410182</v>
      </c>
      <c r="CB46" s="126">
        <f t="shared" si="82"/>
        <v>-0.15746941002260145</v>
      </c>
      <c r="CC46" s="132">
        <f t="shared" si="83"/>
        <v>5.8637338524490934E-3</v>
      </c>
      <c r="CD46" s="26"/>
    </row>
    <row r="47" spans="1:82" s="14" customFormat="1" ht="15" customHeight="1" x14ac:dyDescent="0.2">
      <c r="A47" s="13" t="s">
        <v>148</v>
      </c>
      <c r="B47" s="19" t="s">
        <v>150</v>
      </c>
      <c r="C47" s="116">
        <v>3009.6770000000001</v>
      </c>
      <c r="D47" s="117">
        <v>3432.6770000000001</v>
      </c>
      <c r="E47" s="118">
        <v>4963.9449999999997</v>
      </c>
      <c r="F47" s="116">
        <v>2968.6410000000001</v>
      </c>
      <c r="G47" s="117">
        <v>3570.9740000000002</v>
      </c>
      <c r="H47" s="118">
        <v>5104.174</v>
      </c>
      <c r="I47" s="119">
        <f t="shared" si="33"/>
        <v>0.97252660273728908</v>
      </c>
      <c r="J47" s="120">
        <f t="shared" si="53"/>
        <v>-4.1296557422528246E-2</v>
      </c>
      <c r="K47" s="121">
        <f t="shared" si="54"/>
        <v>1.1254692048496606E-2</v>
      </c>
      <c r="L47" s="116">
        <v>2207.2240000000002</v>
      </c>
      <c r="M47" s="117">
        <v>2531.982</v>
      </c>
      <c r="N47" s="117">
        <v>3623.1770000000001</v>
      </c>
      <c r="O47" s="122">
        <f t="shared" si="34"/>
        <v>0.70984590258874403</v>
      </c>
      <c r="P47" s="123">
        <f t="shared" si="55"/>
        <v>-3.3667375035596581E-2</v>
      </c>
      <c r="Q47" s="124">
        <f t="shared" si="56"/>
        <v>8.0069531476223421E-4</v>
      </c>
      <c r="R47" s="116">
        <v>485.69099999999997</v>
      </c>
      <c r="S47" s="117">
        <v>549.67600000000016</v>
      </c>
      <c r="T47" s="118">
        <v>766.95100000000002</v>
      </c>
      <c r="U47" s="125">
        <f t="shared" si="35"/>
        <v>0.15025957187196204</v>
      </c>
      <c r="V47" s="126">
        <f t="shared" si="57"/>
        <v>-1.3347614042400785E-2</v>
      </c>
      <c r="W47" s="127">
        <f t="shared" si="58"/>
        <v>-3.6693001948746584E-3</v>
      </c>
      <c r="X47" s="116">
        <v>275.726</v>
      </c>
      <c r="Y47" s="117">
        <v>489.31599999999997</v>
      </c>
      <c r="Z47" s="118">
        <v>714.04600000000005</v>
      </c>
      <c r="AA47" s="125">
        <f t="shared" si="37"/>
        <v>0.13989452553929393</v>
      </c>
      <c r="AB47" s="126">
        <f t="shared" si="59"/>
        <v>4.7014989077997338E-2</v>
      </c>
      <c r="AC47" s="127">
        <f t="shared" si="60"/>
        <v>2.868604880112452E-3</v>
      </c>
      <c r="AD47" s="116">
        <v>1569.123</v>
      </c>
      <c r="AE47" s="117">
        <v>1868.9290000000001</v>
      </c>
      <c r="AF47" s="117">
        <v>1915.951</v>
      </c>
      <c r="AG47" s="117">
        <f t="shared" si="61"/>
        <v>346.82799999999997</v>
      </c>
      <c r="AH47" s="118">
        <f t="shared" si="62"/>
        <v>47.021999999999935</v>
      </c>
      <c r="AI47" s="116">
        <v>0</v>
      </c>
      <c r="AJ47" s="117">
        <v>0</v>
      </c>
      <c r="AK47" s="117">
        <v>0</v>
      </c>
      <c r="AL47" s="117">
        <f t="shared" si="63"/>
        <v>0</v>
      </c>
      <c r="AM47" s="118">
        <f t="shared" si="64"/>
        <v>0</v>
      </c>
      <c r="AN47" s="125">
        <f t="shared" si="39"/>
        <v>0.38597345458098348</v>
      </c>
      <c r="AO47" s="126">
        <f t="shared" si="65"/>
        <v>-0.13538581420433798</v>
      </c>
      <c r="AP47" s="127">
        <f t="shared" si="66"/>
        <v>-0.1584788781028082</v>
      </c>
      <c r="AQ47" s="125">
        <f t="shared" si="42"/>
        <v>0</v>
      </c>
      <c r="AR47" s="126">
        <f t="shared" si="67"/>
        <v>0</v>
      </c>
      <c r="AS47" s="127">
        <f t="shared" si="68"/>
        <v>0</v>
      </c>
      <c r="AT47" s="126">
        <f t="shared" si="44"/>
        <v>0</v>
      </c>
      <c r="AU47" s="126">
        <f t="shared" si="69"/>
        <v>0</v>
      </c>
      <c r="AV47" s="126">
        <f t="shared" si="70"/>
        <v>0</v>
      </c>
      <c r="AW47" s="116">
        <v>2721</v>
      </c>
      <c r="AX47" s="117">
        <v>1251</v>
      </c>
      <c r="AY47" s="118">
        <v>1912</v>
      </c>
      <c r="AZ47" s="116">
        <v>35</v>
      </c>
      <c r="BA47" s="117">
        <v>38</v>
      </c>
      <c r="BB47" s="118">
        <v>38</v>
      </c>
      <c r="BC47" s="116">
        <v>53</v>
      </c>
      <c r="BD47" s="117">
        <v>55</v>
      </c>
      <c r="BE47" s="118">
        <v>52</v>
      </c>
      <c r="BF47" s="129">
        <f t="shared" si="71"/>
        <v>5.5906432748538011</v>
      </c>
      <c r="BG47" s="129">
        <f t="shared" si="72"/>
        <v>-3.0474519632414383</v>
      </c>
      <c r="BH47" s="129">
        <f t="shared" si="46"/>
        <v>0.10380116959064356</v>
      </c>
      <c r="BI47" s="130">
        <f t="shared" si="73"/>
        <v>4.0854700854700852</v>
      </c>
      <c r="BJ47" s="129">
        <f t="shared" si="74"/>
        <v>-1.6189324302531851</v>
      </c>
      <c r="BK47" s="131">
        <f t="shared" si="47"/>
        <v>0.29456099456099416</v>
      </c>
      <c r="BL47" s="117">
        <v>110</v>
      </c>
      <c r="BM47" s="117">
        <v>108</v>
      </c>
      <c r="BN47" s="117">
        <v>108</v>
      </c>
      <c r="BO47" s="116">
        <v>12744</v>
      </c>
      <c r="BP47" s="117">
        <v>8300</v>
      </c>
      <c r="BQ47" s="118">
        <v>12258</v>
      </c>
      <c r="BR47" s="117">
        <f t="shared" si="48"/>
        <v>416.39533365965082</v>
      </c>
      <c r="BS47" s="117">
        <f t="shared" si="75"/>
        <v>183.4511246201028</v>
      </c>
      <c r="BT47" s="117">
        <f t="shared" si="76"/>
        <v>-13.842497665650399</v>
      </c>
      <c r="BU47" s="116">
        <f t="shared" si="49"/>
        <v>2669.5470711297071</v>
      </c>
      <c r="BV47" s="117">
        <f t="shared" si="77"/>
        <v>1578.536045771383</v>
      </c>
      <c r="BW47" s="118">
        <f t="shared" si="78"/>
        <v>-184.94853238747919</v>
      </c>
      <c r="BX47" s="129">
        <f t="shared" si="50"/>
        <v>6.4110878661087867</v>
      </c>
      <c r="BY47" s="129">
        <f t="shared" si="79"/>
        <v>1.7275156500117639</v>
      </c>
      <c r="BZ47" s="129">
        <f t="shared" si="80"/>
        <v>-0.2236043800942511</v>
      </c>
      <c r="CA47" s="125">
        <f t="shared" si="81"/>
        <v>0.41575091575091577</v>
      </c>
      <c r="CB47" s="126">
        <f t="shared" si="82"/>
        <v>-8.6247086247085991E-3</v>
      </c>
      <c r="CC47" s="132">
        <f t="shared" si="83"/>
        <v>-8.8449508339010774E-3</v>
      </c>
      <c r="CD47" s="26"/>
    </row>
    <row r="48" spans="1:82" s="14" customFormat="1" ht="15" customHeight="1" x14ac:dyDescent="0.2">
      <c r="A48" s="13" t="s">
        <v>151</v>
      </c>
      <c r="B48" s="19" t="s">
        <v>152</v>
      </c>
      <c r="C48" s="116">
        <v>5518.3440000000001</v>
      </c>
      <c r="D48" s="117">
        <v>5851.3406400000003</v>
      </c>
      <c r="E48" s="118">
        <v>8432.6351799999993</v>
      </c>
      <c r="F48" s="116">
        <v>5199.8220000000001</v>
      </c>
      <c r="G48" s="117">
        <v>5799.9854500000001</v>
      </c>
      <c r="H48" s="118">
        <v>8234.6162399999994</v>
      </c>
      <c r="I48" s="119">
        <f t="shared" si="33"/>
        <v>1.0240471364091157</v>
      </c>
      <c r="J48" s="120">
        <f t="shared" si="53"/>
        <v>-3.7209191211329706E-2</v>
      </c>
      <c r="K48" s="121">
        <f t="shared" si="54"/>
        <v>1.5192771093423429E-2</v>
      </c>
      <c r="L48" s="116">
        <v>3453.0259999999998</v>
      </c>
      <c r="M48" s="117">
        <v>4312.7800299999999</v>
      </c>
      <c r="N48" s="117">
        <v>6022.6468199999999</v>
      </c>
      <c r="O48" s="122">
        <f t="shared" si="34"/>
        <v>0.73138160230767479</v>
      </c>
      <c r="P48" s="123">
        <f t="shared" si="55"/>
        <v>6.7315409272605597E-2</v>
      </c>
      <c r="Q48" s="124">
        <f t="shared" si="56"/>
        <v>-1.2203026857213861E-2</v>
      </c>
      <c r="R48" s="116">
        <v>1184.606</v>
      </c>
      <c r="S48" s="117">
        <v>861.07736000000023</v>
      </c>
      <c r="T48" s="118">
        <v>1326.1995699999998</v>
      </c>
      <c r="U48" s="125">
        <f t="shared" si="35"/>
        <v>0.16105177598415926</v>
      </c>
      <c r="V48" s="126">
        <f t="shared" si="57"/>
        <v>-6.6764868508671443E-2</v>
      </c>
      <c r="W48" s="127">
        <f t="shared" si="58"/>
        <v>1.2589789756245501E-2</v>
      </c>
      <c r="X48" s="116">
        <v>562.19000000000005</v>
      </c>
      <c r="Y48" s="117">
        <v>626.12806</v>
      </c>
      <c r="Z48" s="118">
        <v>885.76985000000002</v>
      </c>
      <c r="AA48" s="125">
        <f t="shared" si="37"/>
        <v>0.10756662170816597</v>
      </c>
      <c r="AB48" s="126">
        <f t="shared" si="59"/>
        <v>-5.5054076393404316E-4</v>
      </c>
      <c r="AC48" s="127">
        <f t="shared" si="60"/>
        <v>-3.8676289903162575E-4</v>
      </c>
      <c r="AD48" s="116">
        <v>596.72699999999998</v>
      </c>
      <c r="AE48" s="117">
        <v>776.11739999999975</v>
      </c>
      <c r="AF48" s="117">
        <v>1011.01915</v>
      </c>
      <c r="AG48" s="117">
        <f t="shared" si="61"/>
        <v>414.29214999999999</v>
      </c>
      <c r="AH48" s="118">
        <f t="shared" si="62"/>
        <v>234.90175000000022</v>
      </c>
      <c r="AI48" s="116">
        <v>0</v>
      </c>
      <c r="AJ48" s="117">
        <v>0</v>
      </c>
      <c r="AK48" s="117">
        <v>0</v>
      </c>
      <c r="AL48" s="117">
        <f t="shared" si="63"/>
        <v>0</v>
      </c>
      <c r="AM48" s="118">
        <f t="shared" si="64"/>
        <v>0</v>
      </c>
      <c r="AN48" s="125">
        <f t="shared" si="39"/>
        <v>0.11989361906677434</v>
      </c>
      <c r="AO48" s="126">
        <f t="shared" si="65"/>
        <v>1.1758461128088399E-2</v>
      </c>
      <c r="AP48" s="127">
        <f t="shared" si="66"/>
        <v>-1.2745625125305332E-2</v>
      </c>
      <c r="AQ48" s="125">
        <f t="shared" si="42"/>
        <v>0</v>
      </c>
      <c r="AR48" s="126">
        <f t="shared" si="67"/>
        <v>0</v>
      </c>
      <c r="AS48" s="127">
        <f t="shared" si="68"/>
        <v>0</v>
      </c>
      <c r="AT48" s="126">
        <f t="shared" si="44"/>
        <v>0</v>
      </c>
      <c r="AU48" s="126">
        <f t="shared" si="69"/>
        <v>0</v>
      </c>
      <c r="AV48" s="126">
        <f t="shared" si="70"/>
        <v>0</v>
      </c>
      <c r="AW48" s="116">
        <v>6235</v>
      </c>
      <c r="AX48" s="117">
        <v>3709</v>
      </c>
      <c r="AY48" s="118">
        <v>5657</v>
      </c>
      <c r="AZ48" s="116">
        <v>42.64</v>
      </c>
      <c r="BA48" s="117">
        <v>43.4</v>
      </c>
      <c r="BB48" s="118">
        <v>44</v>
      </c>
      <c r="BC48" s="116">
        <v>82.442222222222227</v>
      </c>
      <c r="BD48" s="117">
        <v>81.8</v>
      </c>
      <c r="BE48" s="118">
        <v>82</v>
      </c>
      <c r="BF48" s="129">
        <f t="shared" si="71"/>
        <v>14.285353535353535</v>
      </c>
      <c r="BG48" s="129">
        <f t="shared" si="72"/>
        <v>-1.9617800898288689</v>
      </c>
      <c r="BH48" s="129">
        <f t="shared" si="46"/>
        <v>4.1881953172275388E-2</v>
      </c>
      <c r="BI48" s="130">
        <f t="shared" si="73"/>
        <v>7.6653116531165306</v>
      </c>
      <c r="BJ48" s="129">
        <f t="shared" si="74"/>
        <v>-0.73787980756974036</v>
      </c>
      <c r="BK48" s="131">
        <f t="shared" si="47"/>
        <v>0.10826193836510445</v>
      </c>
      <c r="BL48" s="117">
        <v>155</v>
      </c>
      <c r="BM48" s="117">
        <v>155</v>
      </c>
      <c r="BN48" s="117">
        <v>155</v>
      </c>
      <c r="BO48" s="116">
        <v>26998</v>
      </c>
      <c r="BP48" s="117">
        <v>17106</v>
      </c>
      <c r="BQ48" s="118">
        <v>26260</v>
      </c>
      <c r="BR48" s="117">
        <f t="shared" si="48"/>
        <v>313.58020715917741</v>
      </c>
      <c r="BS48" s="117">
        <f t="shared" si="75"/>
        <v>120.9799404727562</v>
      </c>
      <c r="BT48" s="117">
        <f t="shared" si="76"/>
        <v>-25.481259577640117</v>
      </c>
      <c r="BU48" s="116">
        <f t="shared" si="49"/>
        <v>1455.6507406752694</v>
      </c>
      <c r="BV48" s="117">
        <f t="shared" si="77"/>
        <v>621.67768534247068</v>
      </c>
      <c r="BW48" s="118">
        <f t="shared" si="78"/>
        <v>-108.10915417509455</v>
      </c>
      <c r="BX48" s="129">
        <f t="shared" si="50"/>
        <v>4.6420364150609865</v>
      </c>
      <c r="BY48" s="129">
        <f t="shared" si="79"/>
        <v>0.31196424184526883</v>
      </c>
      <c r="BZ48" s="129">
        <f t="shared" si="80"/>
        <v>3.0011610531463617E-2</v>
      </c>
      <c r="CA48" s="125">
        <f t="shared" si="81"/>
        <v>0.62058371735791085</v>
      </c>
      <c r="CB48" s="126">
        <f t="shared" si="82"/>
        <v>-1.7440623892236884E-2</v>
      </c>
      <c r="CC48" s="132">
        <f t="shared" si="83"/>
        <v>1.0852831597796819E-2</v>
      </c>
      <c r="CD48" s="26"/>
    </row>
    <row r="49" spans="1:82" s="14" customFormat="1" ht="15" customHeight="1" x14ac:dyDescent="0.2">
      <c r="A49" s="13" t="s">
        <v>153</v>
      </c>
      <c r="B49" s="19" t="s">
        <v>154</v>
      </c>
      <c r="C49" s="116">
        <v>2764.8150000000001</v>
      </c>
      <c r="D49" s="117">
        <v>2324.6260000000002</v>
      </c>
      <c r="E49" s="118">
        <v>3924.569</v>
      </c>
      <c r="F49" s="116">
        <v>2551.5149999999999</v>
      </c>
      <c r="G49" s="117">
        <v>2150.9180000000001</v>
      </c>
      <c r="H49" s="118">
        <v>3195.5630000000001</v>
      </c>
      <c r="I49" s="119">
        <f t="shared" si="33"/>
        <v>1.2281306924632684</v>
      </c>
      <c r="J49" s="120">
        <f t="shared" si="53"/>
        <v>0.14453330032565592</v>
      </c>
      <c r="K49" s="121">
        <f t="shared" si="54"/>
        <v>0.14737075647314701</v>
      </c>
      <c r="L49" s="116">
        <v>1657.0830000000001</v>
      </c>
      <c r="M49" s="117">
        <v>1564.21</v>
      </c>
      <c r="N49" s="117">
        <v>2370.7910000000002</v>
      </c>
      <c r="O49" s="122">
        <f t="shared" si="34"/>
        <v>0.74190087943814598</v>
      </c>
      <c r="P49" s="123">
        <f t="shared" si="55"/>
        <v>9.2450258924451134E-2</v>
      </c>
      <c r="Q49" s="124">
        <f t="shared" si="56"/>
        <v>1.4671854435798215E-2</v>
      </c>
      <c r="R49" s="116">
        <v>679.476</v>
      </c>
      <c r="S49" s="117">
        <v>382.82499999999999</v>
      </c>
      <c r="T49" s="118">
        <v>257.81400000000002</v>
      </c>
      <c r="U49" s="125">
        <f t="shared" si="35"/>
        <v>8.0678741116980021E-2</v>
      </c>
      <c r="V49" s="126">
        <f t="shared" si="57"/>
        <v>-0.18562422006490603</v>
      </c>
      <c r="W49" s="127">
        <f t="shared" si="58"/>
        <v>-9.7303404180981115E-2</v>
      </c>
      <c r="X49" s="116">
        <v>214.95599999999999</v>
      </c>
      <c r="Y49" s="117">
        <v>203.88399999999999</v>
      </c>
      <c r="Z49" s="118">
        <v>566.95799999999997</v>
      </c>
      <c r="AA49" s="125">
        <f t="shared" si="37"/>
        <v>0.17742037944487402</v>
      </c>
      <c r="AB49" s="126">
        <f t="shared" si="59"/>
        <v>9.3173961140454883E-2</v>
      </c>
      <c r="AC49" s="127">
        <f t="shared" si="60"/>
        <v>8.2631084827413021E-2</v>
      </c>
      <c r="AD49" s="116">
        <v>3018.0030000000002</v>
      </c>
      <c r="AE49" s="117">
        <v>2205.2089999999998</v>
      </c>
      <c r="AF49" s="117">
        <v>1773.33</v>
      </c>
      <c r="AG49" s="117">
        <f t="shared" si="61"/>
        <v>-1244.6730000000002</v>
      </c>
      <c r="AH49" s="118">
        <f t="shared" si="62"/>
        <v>-431.87899999999991</v>
      </c>
      <c r="AI49" s="116">
        <v>2702.7919999999999</v>
      </c>
      <c r="AJ49" s="117">
        <v>1866.19</v>
      </c>
      <c r="AK49" s="117">
        <v>1677.48</v>
      </c>
      <c r="AL49" s="117">
        <f t="shared" si="63"/>
        <v>-1025.3119999999999</v>
      </c>
      <c r="AM49" s="118">
        <f t="shared" si="64"/>
        <v>-188.71000000000004</v>
      </c>
      <c r="AN49" s="125">
        <f t="shared" si="39"/>
        <v>0.45185343919294069</v>
      </c>
      <c r="AO49" s="126">
        <f t="shared" si="65"/>
        <v>-0.63972158481409047</v>
      </c>
      <c r="AP49" s="127">
        <f t="shared" si="66"/>
        <v>-0.49677614681358234</v>
      </c>
      <c r="AQ49" s="125">
        <f t="shared" si="42"/>
        <v>0.42743037515711918</v>
      </c>
      <c r="AR49" s="126">
        <f t="shared" si="67"/>
        <v>-0.55013665916524945</v>
      </c>
      <c r="AS49" s="127">
        <f t="shared" si="68"/>
        <v>-0.37536112764806323</v>
      </c>
      <c r="AT49" s="126">
        <f t="shared" si="44"/>
        <v>0.52494036262154742</v>
      </c>
      <c r="AU49" s="126">
        <f t="shared" si="69"/>
        <v>-0.53434872640987119</v>
      </c>
      <c r="AV49" s="126">
        <f t="shared" si="70"/>
        <v>-0.34268453056359494</v>
      </c>
      <c r="AW49" s="116">
        <v>3150</v>
      </c>
      <c r="AX49" s="117">
        <v>1769</v>
      </c>
      <c r="AY49" s="118">
        <v>2641</v>
      </c>
      <c r="AZ49" s="116">
        <v>26</v>
      </c>
      <c r="BA49" s="117">
        <v>26</v>
      </c>
      <c r="BB49" s="118">
        <v>25</v>
      </c>
      <c r="BC49" s="116">
        <v>54</v>
      </c>
      <c r="BD49" s="117">
        <v>51</v>
      </c>
      <c r="BE49" s="118">
        <v>58</v>
      </c>
      <c r="BF49" s="129">
        <f t="shared" si="71"/>
        <v>11.737777777777778</v>
      </c>
      <c r="BG49" s="129">
        <f t="shared" si="72"/>
        <v>-1.723760683760684</v>
      </c>
      <c r="BH49" s="129">
        <f t="shared" si="46"/>
        <v>0.39803418803418822</v>
      </c>
      <c r="BI49" s="130">
        <f t="shared" si="73"/>
        <v>5.0593869731800769</v>
      </c>
      <c r="BJ49" s="129">
        <f t="shared" si="74"/>
        <v>-1.4220945083014049</v>
      </c>
      <c r="BK49" s="131">
        <f t="shared" si="47"/>
        <v>-0.72165877845390991</v>
      </c>
      <c r="BL49" s="117">
        <v>79</v>
      </c>
      <c r="BM49" s="117">
        <v>86</v>
      </c>
      <c r="BN49" s="117">
        <v>86</v>
      </c>
      <c r="BO49" s="116">
        <v>13634</v>
      </c>
      <c r="BP49" s="117">
        <v>7879</v>
      </c>
      <c r="BQ49" s="118">
        <v>11641</v>
      </c>
      <c r="BR49" s="117">
        <f t="shared" si="48"/>
        <v>274.50932050511125</v>
      </c>
      <c r="BS49" s="117">
        <f t="shared" si="75"/>
        <v>87.365782291820949</v>
      </c>
      <c r="BT49" s="117">
        <f t="shared" si="76"/>
        <v>1.5155395684441828</v>
      </c>
      <c r="BU49" s="116">
        <f t="shared" si="49"/>
        <v>1209.9822037107156</v>
      </c>
      <c r="BV49" s="117">
        <f t="shared" si="77"/>
        <v>399.97744180595362</v>
      </c>
      <c r="BW49" s="118">
        <f t="shared" si="78"/>
        <v>-5.9126521400476122</v>
      </c>
      <c r="BX49" s="129">
        <f t="shared" si="50"/>
        <v>4.4078000757288907</v>
      </c>
      <c r="BY49" s="129">
        <f t="shared" si="79"/>
        <v>7.9546107474921968E-2</v>
      </c>
      <c r="BZ49" s="129">
        <f t="shared" si="80"/>
        <v>-4.6128697589367995E-2</v>
      </c>
      <c r="CA49" s="125">
        <f t="shared" si="81"/>
        <v>0.49582587954680979</v>
      </c>
      <c r="CB49" s="126">
        <f t="shared" si="82"/>
        <v>-0.13634363869865784</v>
      </c>
      <c r="CC49" s="132">
        <f t="shared" si="83"/>
        <v>-1.0341408131463337E-2</v>
      </c>
      <c r="CD49" s="26"/>
    </row>
    <row r="50" spans="1:82" s="14" customFormat="1" ht="15" customHeight="1" x14ac:dyDescent="0.2">
      <c r="A50" s="13" t="s">
        <v>153</v>
      </c>
      <c r="B50" s="19" t="s">
        <v>155</v>
      </c>
      <c r="C50" s="116">
        <v>3316.982</v>
      </c>
      <c r="D50" s="117">
        <v>2974.3119999999999</v>
      </c>
      <c r="E50" s="118">
        <v>4378.3044300000001</v>
      </c>
      <c r="F50" s="116">
        <v>2966.1709999999998</v>
      </c>
      <c r="G50" s="117">
        <v>2826.8209999999999</v>
      </c>
      <c r="H50" s="118">
        <v>4076.3686499999999</v>
      </c>
      <c r="I50" s="119">
        <f t="shared" si="33"/>
        <v>1.0740697924855251</v>
      </c>
      <c r="J50" s="120">
        <f t="shared" si="53"/>
        <v>-4.4200866893182367E-2</v>
      </c>
      <c r="K50" s="121">
        <f t="shared" si="54"/>
        <v>2.1894221411162818E-2</v>
      </c>
      <c r="L50" s="116">
        <v>1951.4280000000001</v>
      </c>
      <c r="M50" s="117">
        <v>1700.9549999999999</v>
      </c>
      <c r="N50" s="117">
        <v>2856.3919599999999</v>
      </c>
      <c r="O50" s="122">
        <f t="shared" si="34"/>
        <v>0.70071973495331441</v>
      </c>
      <c r="P50" s="123">
        <f t="shared" si="55"/>
        <v>4.2825095702913707E-2</v>
      </c>
      <c r="Q50" s="124">
        <f t="shared" si="56"/>
        <v>9.8999640189620486E-2</v>
      </c>
      <c r="R50" s="116">
        <v>763.39499999999998</v>
      </c>
      <c r="S50" s="117">
        <v>866.03899999999999</v>
      </c>
      <c r="T50" s="118">
        <v>807.22299999999996</v>
      </c>
      <c r="U50" s="125">
        <f t="shared" si="35"/>
        <v>0.19802502406155045</v>
      </c>
      <c r="V50" s="126">
        <f t="shared" si="57"/>
        <v>-5.9342133799543867E-2</v>
      </c>
      <c r="W50" s="127">
        <f t="shared" si="58"/>
        <v>-0.10833997039688889</v>
      </c>
      <c r="X50" s="116">
        <v>251.34800000000001</v>
      </c>
      <c r="Y50" s="117">
        <v>259.827</v>
      </c>
      <c r="Z50" s="118">
        <v>412.75369000000001</v>
      </c>
      <c r="AA50" s="125">
        <f t="shared" si="37"/>
        <v>0.10125524098513515</v>
      </c>
      <c r="AB50" s="126">
        <f t="shared" si="59"/>
        <v>1.6517038096630063E-2</v>
      </c>
      <c r="AC50" s="127">
        <f t="shared" si="60"/>
        <v>9.3403302072684186E-3</v>
      </c>
      <c r="AD50" s="116">
        <v>5393.2420000000002</v>
      </c>
      <c r="AE50" s="117">
        <v>5421.8630000000003</v>
      </c>
      <c r="AF50" s="117">
        <v>5070.6799399999991</v>
      </c>
      <c r="AG50" s="117">
        <f t="shared" si="61"/>
        <v>-322.56206000000111</v>
      </c>
      <c r="AH50" s="118">
        <f t="shared" si="62"/>
        <v>-351.18306000000121</v>
      </c>
      <c r="AI50" s="116">
        <v>5052.2889999999998</v>
      </c>
      <c r="AJ50" s="117">
        <v>4962.6547099999998</v>
      </c>
      <c r="AK50" s="117">
        <v>4593.3879999999999</v>
      </c>
      <c r="AL50" s="117">
        <f t="shared" si="63"/>
        <v>-458.90099999999984</v>
      </c>
      <c r="AM50" s="118">
        <f t="shared" si="64"/>
        <v>-369.26670999999988</v>
      </c>
      <c r="AN50" s="125">
        <f t="shared" si="39"/>
        <v>1.1581378182055739</v>
      </c>
      <c r="AO50" s="126">
        <f t="shared" si="65"/>
        <v>-0.46781070970323002</v>
      </c>
      <c r="AP50" s="127">
        <f t="shared" si="66"/>
        <v>-0.66475870374639356</v>
      </c>
      <c r="AQ50" s="125">
        <f t="shared" si="42"/>
        <v>1.0491248549384218</v>
      </c>
      <c r="AR50" s="126">
        <f t="shared" si="67"/>
        <v>-0.47403354628292949</v>
      </c>
      <c r="AS50" s="127">
        <f t="shared" si="68"/>
        <v>-0.61938023464195857</v>
      </c>
      <c r="AT50" s="126">
        <f t="shared" si="44"/>
        <v>1.1268333152351173</v>
      </c>
      <c r="AU50" s="126">
        <f t="shared" si="69"/>
        <v>-0.57647003443690092</v>
      </c>
      <c r="AV50" s="126">
        <f t="shared" si="70"/>
        <v>-0.62872698023459939</v>
      </c>
      <c r="AW50" s="116">
        <v>3226</v>
      </c>
      <c r="AX50" s="117">
        <v>1907</v>
      </c>
      <c r="AY50" s="118">
        <v>2895</v>
      </c>
      <c r="AZ50" s="116">
        <v>35</v>
      </c>
      <c r="BA50" s="117">
        <v>33</v>
      </c>
      <c r="BB50" s="118">
        <v>33</v>
      </c>
      <c r="BC50" s="116">
        <v>52</v>
      </c>
      <c r="BD50" s="117">
        <v>48</v>
      </c>
      <c r="BE50" s="118">
        <v>48</v>
      </c>
      <c r="BF50" s="129">
        <f t="shared" si="71"/>
        <v>9.7474747474747474</v>
      </c>
      <c r="BG50" s="129">
        <f t="shared" si="72"/>
        <v>-0.49379509379509479</v>
      </c>
      <c r="BH50" s="129">
        <f t="shared" si="46"/>
        <v>0.11616161616161591</v>
      </c>
      <c r="BI50" s="130">
        <f t="shared" si="73"/>
        <v>6.7013888888888893</v>
      </c>
      <c r="BJ50" s="129">
        <f t="shared" si="74"/>
        <v>-0.19177350427350426</v>
      </c>
      <c r="BK50" s="131">
        <f t="shared" si="47"/>
        <v>7.9861111111111605E-2</v>
      </c>
      <c r="BL50" s="117">
        <v>96</v>
      </c>
      <c r="BM50" s="117">
        <v>93</v>
      </c>
      <c r="BN50" s="117">
        <v>93</v>
      </c>
      <c r="BO50" s="116">
        <v>11757</v>
      </c>
      <c r="BP50" s="117">
        <v>7604</v>
      </c>
      <c r="BQ50" s="118">
        <v>11559</v>
      </c>
      <c r="BR50" s="117">
        <f t="shared" si="48"/>
        <v>352.6575525564495</v>
      </c>
      <c r="BS50" s="117">
        <f t="shared" si="75"/>
        <v>100.36776774739957</v>
      </c>
      <c r="BT50" s="117">
        <f t="shared" si="76"/>
        <v>-19.096918774428957</v>
      </c>
      <c r="BU50" s="116">
        <f t="shared" si="49"/>
        <v>1408.0720725388601</v>
      </c>
      <c r="BV50" s="117">
        <f t="shared" si="77"/>
        <v>488.61423000941181</v>
      </c>
      <c r="BW50" s="118">
        <f t="shared" si="78"/>
        <v>-74.267203811428317</v>
      </c>
      <c r="BX50" s="129">
        <f t="shared" si="50"/>
        <v>3.9927461139896372</v>
      </c>
      <c r="BY50" s="129">
        <f t="shared" si="79"/>
        <v>0.3482947810696122</v>
      </c>
      <c r="BZ50" s="129">
        <f t="shared" si="80"/>
        <v>5.331326365095812E-3</v>
      </c>
      <c r="CA50" s="125">
        <f t="shared" si="81"/>
        <v>0.45527590688881014</v>
      </c>
      <c r="CB50" s="126">
        <f t="shared" si="82"/>
        <v>6.672427035330275E-3</v>
      </c>
      <c r="CC50" s="132">
        <f t="shared" si="83"/>
        <v>3.5441894290584308E-3</v>
      </c>
      <c r="CD50" s="26"/>
    </row>
    <row r="51" spans="1:82" s="14" customFormat="1" ht="15" customHeight="1" x14ac:dyDescent="0.2">
      <c r="A51" s="13" t="s">
        <v>156</v>
      </c>
      <c r="B51" s="19" t="s">
        <v>157</v>
      </c>
      <c r="C51" s="116">
        <v>2107.6770000000001</v>
      </c>
      <c r="D51" s="117">
        <v>1997.0920000000001</v>
      </c>
      <c r="E51" s="118">
        <v>3223.8809999999999</v>
      </c>
      <c r="F51" s="116">
        <v>2230.9949999999999</v>
      </c>
      <c r="G51" s="117">
        <v>2197.1619999999998</v>
      </c>
      <c r="H51" s="118">
        <v>3282.6840000000002</v>
      </c>
      <c r="I51" s="119">
        <f t="shared" si="33"/>
        <v>0.98208691424456318</v>
      </c>
      <c r="J51" s="120">
        <f t="shared" si="53"/>
        <v>3.7361802803255517E-2</v>
      </c>
      <c r="K51" s="121">
        <f t="shared" si="54"/>
        <v>7.3145288638440276E-2</v>
      </c>
      <c r="L51" s="116">
        <v>1561.9359999999999</v>
      </c>
      <c r="M51" s="117">
        <v>1811.441</v>
      </c>
      <c r="N51" s="117">
        <v>2624.0639999999999</v>
      </c>
      <c r="O51" s="122">
        <f t="shared" si="34"/>
        <v>0.79936539733949408</v>
      </c>
      <c r="P51" s="123">
        <f t="shared" si="55"/>
        <v>9.9258046135210831E-2</v>
      </c>
      <c r="Q51" s="124">
        <f t="shared" si="56"/>
        <v>-2.5080410479865756E-2</v>
      </c>
      <c r="R51" s="116">
        <v>542.09100000000001</v>
      </c>
      <c r="S51" s="117">
        <v>216.11499999999978</v>
      </c>
      <c r="T51" s="118">
        <v>393.916</v>
      </c>
      <c r="U51" s="125">
        <f t="shared" si="35"/>
        <v>0.11999814785705842</v>
      </c>
      <c r="V51" s="126">
        <f t="shared" si="57"/>
        <v>-0.12298357106207858</v>
      </c>
      <c r="W51" s="127">
        <f t="shared" si="58"/>
        <v>2.1637171288193771E-2</v>
      </c>
      <c r="X51" s="116">
        <v>126.968</v>
      </c>
      <c r="Y51" s="117">
        <v>169.60599999999999</v>
      </c>
      <c r="Z51" s="118">
        <v>264.70400000000001</v>
      </c>
      <c r="AA51" s="125">
        <f t="shared" si="37"/>
        <v>8.0636454803447416E-2</v>
      </c>
      <c r="AB51" s="126">
        <f t="shared" si="59"/>
        <v>2.3725524926867678E-2</v>
      </c>
      <c r="AC51" s="127">
        <f t="shared" si="60"/>
        <v>3.4432391916718597E-3</v>
      </c>
      <c r="AD51" s="116">
        <v>601.09500000000003</v>
      </c>
      <c r="AE51" s="117">
        <v>575.03599999999994</v>
      </c>
      <c r="AF51" s="117">
        <v>516.03300000000002</v>
      </c>
      <c r="AG51" s="117">
        <f t="shared" si="61"/>
        <v>-85.062000000000012</v>
      </c>
      <c r="AH51" s="118">
        <f t="shared" si="62"/>
        <v>-59.002999999999929</v>
      </c>
      <c r="AI51" s="116">
        <v>0</v>
      </c>
      <c r="AJ51" s="117">
        <v>7.0830000000000002</v>
      </c>
      <c r="AK51" s="117">
        <v>7.7619999999999996</v>
      </c>
      <c r="AL51" s="117">
        <f t="shared" si="63"/>
        <v>7.7619999999999996</v>
      </c>
      <c r="AM51" s="118">
        <f t="shared" si="64"/>
        <v>0.67899999999999938</v>
      </c>
      <c r="AN51" s="125">
        <f t="shared" si="39"/>
        <v>0.16006577165844521</v>
      </c>
      <c r="AO51" s="126">
        <f t="shared" si="65"/>
        <v>-0.12512735802888353</v>
      </c>
      <c r="AP51" s="127">
        <f t="shared" si="66"/>
        <v>-0.12787088824505444</v>
      </c>
      <c r="AQ51" s="125">
        <f t="shared" si="42"/>
        <v>2.4076571064502693E-3</v>
      </c>
      <c r="AR51" s="126">
        <f t="shared" si="67"/>
        <v>2.4076571064502693E-3</v>
      </c>
      <c r="AS51" s="127">
        <f t="shared" si="68"/>
        <v>-1.1389997325937005E-3</v>
      </c>
      <c r="AT51" s="126">
        <f t="shared" si="44"/>
        <v>2.3645285382327386E-3</v>
      </c>
      <c r="AU51" s="126">
        <f t="shared" si="69"/>
        <v>2.3645285382327386E-3</v>
      </c>
      <c r="AV51" s="126">
        <f t="shared" si="70"/>
        <v>-8.5917549451496088E-4</v>
      </c>
      <c r="AW51" s="116">
        <v>1666</v>
      </c>
      <c r="AX51" s="117">
        <v>1080</v>
      </c>
      <c r="AY51" s="118">
        <v>1653</v>
      </c>
      <c r="AZ51" s="116">
        <v>24</v>
      </c>
      <c r="BA51" s="117">
        <v>15</v>
      </c>
      <c r="BB51" s="118">
        <v>21</v>
      </c>
      <c r="BC51" s="116">
        <v>49</v>
      </c>
      <c r="BD51" s="117">
        <v>47</v>
      </c>
      <c r="BE51" s="118">
        <v>51</v>
      </c>
      <c r="BF51" s="129">
        <f t="shared" si="71"/>
        <v>8.7460317460317452</v>
      </c>
      <c r="BG51" s="129">
        <f t="shared" si="72"/>
        <v>1.0330687830687815</v>
      </c>
      <c r="BH51" s="129">
        <f t="shared" si="46"/>
        <v>-3.2539682539682548</v>
      </c>
      <c r="BI51" s="130">
        <f t="shared" si="73"/>
        <v>3.6013071895424837</v>
      </c>
      <c r="BJ51" s="129">
        <f t="shared" si="74"/>
        <v>-0.17647058823529393</v>
      </c>
      <c r="BK51" s="131">
        <f t="shared" si="47"/>
        <v>-0.22848004450006965</v>
      </c>
      <c r="BL51" s="117">
        <v>90</v>
      </c>
      <c r="BM51" s="117">
        <v>90</v>
      </c>
      <c r="BN51" s="117">
        <v>90</v>
      </c>
      <c r="BO51" s="116">
        <v>7466</v>
      </c>
      <c r="BP51" s="117">
        <v>6079</v>
      </c>
      <c r="BQ51" s="118">
        <v>9056</v>
      </c>
      <c r="BR51" s="117">
        <f t="shared" si="48"/>
        <v>362.48719081272083</v>
      </c>
      <c r="BS51" s="117">
        <f t="shared" si="75"/>
        <v>63.666537182932473</v>
      </c>
      <c r="BT51" s="117">
        <f t="shared" si="76"/>
        <v>1.052415356231279</v>
      </c>
      <c r="BU51" s="116">
        <f t="shared" si="49"/>
        <v>1985.8947368421052</v>
      </c>
      <c r="BV51" s="117">
        <f t="shared" si="77"/>
        <v>646.76208378088063</v>
      </c>
      <c r="BW51" s="118">
        <f t="shared" si="78"/>
        <v>-48.514522417154012</v>
      </c>
      <c r="BX51" s="129">
        <f t="shared" si="50"/>
        <v>5.478523895946763</v>
      </c>
      <c r="BY51" s="129">
        <f t="shared" si="79"/>
        <v>0.99713133892395422</v>
      </c>
      <c r="BZ51" s="129">
        <f t="shared" si="80"/>
        <v>-0.15017980775694095</v>
      </c>
      <c r="CA51" s="125">
        <f t="shared" si="81"/>
        <v>0.36857956857956858</v>
      </c>
      <c r="CB51" s="126">
        <f t="shared" si="82"/>
        <v>6.4713064713064761E-2</v>
      </c>
      <c r="CC51" s="132">
        <f t="shared" si="83"/>
        <v>-4.5941576328317191E-3</v>
      </c>
      <c r="CD51" s="26"/>
    </row>
    <row r="52" spans="1:82" s="14" customFormat="1" ht="15" customHeight="1" x14ac:dyDescent="0.2">
      <c r="A52" s="13" t="s">
        <v>158</v>
      </c>
      <c r="B52" s="19" t="s">
        <v>159</v>
      </c>
      <c r="C52" s="116">
        <v>1633.4559999999999</v>
      </c>
      <c r="D52" s="117">
        <v>1656.1</v>
      </c>
      <c r="E52" s="118">
        <v>2370.1790000000001</v>
      </c>
      <c r="F52" s="116">
        <v>1683.0940000000001</v>
      </c>
      <c r="G52" s="117">
        <v>1656.375</v>
      </c>
      <c r="H52" s="118">
        <v>2370.4540000000002</v>
      </c>
      <c r="I52" s="119">
        <f t="shared" si="33"/>
        <v>0.99988398846803184</v>
      </c>
      <c r="J52" s="120">
        <f t="shared" si="53"/>
        <v>2.9376102396309278E-2</v>
      </c>
      <c r="K52" s="121">
        <f t="shared" si="54"/>
        <v>5.0013673676740922E-5</v>
      </c>
      <c r="L52" s="116">
        <v>1335.3150000000001</v>
      </c>
      <c r="M52" s="117">
        <v>1354.2650000000001</v>
      </c>
      <c r="N52" s="117">
        <v>1644.8889999999999</v>
      </c>
      <c r="O52" s="122">
        <f t="shared" si="34"/>
        <v>0.69391306475468406</v>
      </c>
      <c r="P52" s="123">
        <f t="shared" si="55"/>
        <v>-9.9456170712853731E-2</v>
      </c>
      <c r="Q52" s="124">
        <f t="shared" si="56"/>
        <v>-0.1236946629639788</v>
      </c>
      <c r="R52" s="116">
        <v>217.40899999999999</v>
      </c>
      <c r="S52" s="117">
        <v>176.684</v>
      </c>
      <c r="T52" s="118">
        <v>369.38099999999997</v>
      </c>
      <c r="U52" s="125">
        <f t="shared" si="35"/>
        <v>0.15582711159971885</v>
      </c>
      <c r="V52" s="126">
        <f t="shared" si="57"/>
        <v>2.6654884736572765E-2</v>
      </c>
      <c r="W52" s="127">
        <f t="shared" si="58"/>
        <v>4.9158030020970078E-2</v>
      </c>
      <c r="X52" s="116">
        <v>130.37</v>
      </c>
      <c r="Y52" s="117">
        <v>125.426</v>
      </c>
      <c r="Z52" s="118">
        <v>356.18400000000003</v>
      </c>
      <c r="AA52" s="125">
        <f t="shared" si="37"/>
        <v>0.15025982364559701</v>
      </c>
      <c r="AB52" s="126">
        <f t="shared" si="59"/>
        <v>7.2801285976280855E-2</v>
      </c>
      <c r="AC52" s="127">
        <f t="shared" si="60"/>
        <v>7.4536632943008524E-2</v>
      </c>
      <c r="AD52" s="116">
        <v>243.53100000000001</v>
      </c>
      <c r="AE52" s="117">
        <v>339.19499999999999</v>
      </c>
      <c r="AF52" s="117">
        <v>355.255</v>
      </c>
      <c r="AG52" s="117">
        <f t="shared" si="61"/>
        <v>111.72399999999999</v>
      </c>
      <c r="AH52" s="118">
        <f t="shared" si="62"/>
        <v>16.060000000000002</v>
      </c>
      <c r="AI52" s="116">
        <v>4.6189999999999998</v>
      </c>
      <c r="AJ52" s="117">
        <v>0</v>
      </c>
      <c r="AK52" s="117">
        <v>0</v>
      </c>
      <c r="AL52" s="117">
        <f t="shared" si="63"/>
        <v>-4.6189999999999998</v>
      </c>
      <c r="AM52" s="118">
        <f t="shared" si="64"/>
        <v>0</v>
      </c>
      <c r="AN52" s="125">
        <f t="shared" si="39"/>
        <v>0.14988530402134184</v>
      </c>
      <c r="AO52" s="126">
        <f t="shared" si="65"/>
        <v>7.9588869579894084E-4</v>
      </c>
      <c r="AP52" s="127">
        <f t="shared" si="66"/>
        <v>-5.4930226441794461E-2</v>
      </c>
      <c r="AQ52" s="125">
        <f>IF(E52=0,"0",(AK52/E52))</f>
        <v>0</v>
      </c>
      <c r="AR52" s="126">
        <f t="shared" si="67"/>
        <v>-2.8277468141168173E-3</v>
      </c>
      <c r="AS52" s="127">
        <f t="shared" si="68"/>
        <v>0</v>
      </c>
      <c r="AT52" s="126">
        <f>IF(H52=0,"0",(AK52/H52))</f>
        <v>0</v>
      </c>
      <c r="AU52" s="126">
        <f t="shared" si="69"/>
        <v>-2.7443505829145608E-3</v>
      </c>
      <c r="AV52" s="126">
        <f t="shared" si="70"/>
        <v>0</v>
      </c>
      <c r="AW52" s="116">
        <v>1671</v>
      </c>
      <c r="AX52" s="117">
        <v>1043</v>
      </c>
      <c r="AY52" s="118">
        <v>1570</v>
      </c>
      <c r="AZ52" s="116">
        <v>19</v>
      </c>
      <c r="BA52" s="117">
        <v>18</v>
      </c>
      <c r="BB52" s="118">
        <v>18</v>
      </c>
      <c r="BC52" s="116">
        <v>26</v>
      </c>
      <c r="BD52" s="117">
        <v>43</v>
      </c>
      <c r="BE52" s="118">
        <v>43</v>
      </c>
      <c r="BF52" s="129">
        <f t="shared" si="71"/>
        <v>9.6913580246913593</v>
      </c>
      <c r="BG52" s="129">
        <f t="shared" si="72"/>
        <v>-8.0571799870044813E-2</v>
      </c>
      <c r="BH52" s="129">
        <f t="shared" si="46"/>
        <v>3.3950617283952766E-2</v>
      </c>
      <c r="BI52" s="130">
        <f t="shared" si="73"/>
        <v>4.0568475452196378</v>
      </c>
      <c r="BJ52" s="129">
        <f t="shared" si="74"/>
        <v>-3.0841780958060037</v>
      </c>
      <c r="BK52" s="131">
        <f t="shared" si="47"/>
        <v>1.4211886304908994E-2</v>
      </c>
      <c r="BL52" s="117">
        <v>75</v>
      </c>
      <c r="BM52" s="117">
        <v>75</v>
      </c>
      <c r="BN52" s="117">
        <v>75</v>
      </c>
      <c r="BO52" s="116">
        <v>10352</v>
      </c>
      <c r="BP52" s="117">
        <v>6722</v>
      </c>
      <c r="BQ52" s="118">
        <v>10163</v>
      </c>
      <c r="BR52" s="117">
        <f t="shared" si="48"/>
        <v>233.24353045360621</v>
      </c>
      <c r="BS52" s="117">
        <f t="shared" si="75"/>
        <v>70.657170329958603</v>
      </c>
      <c r="BT52" s="117">
        <f t="shared" si="76"/>
        <v>-13.167507927827899</v>
      </c>
      <c r="BU52" s="116">
        <f t="shared" si="49"/>
        <v>1509.8433121019109</v>
      </c>
      <c r="BV52" s="117">
        <f t="shared" si="77"/>
        <v>502.6057298158546</v>
      </c>
      <c r="BW52" s="118">
        <f t="shared" si="78"/>
        <v>-78.243936220236719</v>
      </c>
      <c r="BX52" s="129">
        <f t="shared" si="50"/>
        <v>6.4732484076433119</v>
      </c>
      <c r="BY52" s="129">
        <f t="shared" si="79"/>
        <v>0.27815564881626198</v>
      </c>
      <c r="BZ52" s="129">
        <f t="shared" si="80"/>
        <v>2.8377841967377471E-2</v>
      </c>
      <c r="CA52" s="125">
        <f t="shared" si="81"/>
        <v>0.49636141636141634</v>
      </c>
      <c r="CB52" s="126">
        <f t="shared" si="82"/>
        <v>-9.2307692307693201E-3</v>
      </c>
      <c r="CC52" s="132">
        <f t="shared" si="83"/>
        <v>1.1864624019319869E-3</v>
      </c>
      <c r="CD52" s="26"/>
    </row>
    <row r="53" spans="1:82" s="14" customFormat="1" ht="15" customHeight="1" x14ac:dyDescent="0.2">
      <c r="A53" s="13" t="s">
        <v>158</v>
      </c>
      <c r="B53" s="19" t="s">
        <v>160</v>
      </c>
      <c r="C53" s="116">
        <v>2654.76</v>
      </c>
      <c r="D53" s="117">
        <v>2354.212</v>
      </c>
      <c r="E53" s="118">
        <v>3379.0569999999998</v>
      </c>
      <c r="F53" s="116">
        <v>2637.2</v>
      </c>
      <c r="G53" s="117">
        <v>2264.5140000000001</v>
      </c>
      <c r="H53" s="118">
        <v>3293.2620000000002</v>
      </c>
      <c r="I53" s="119">
        <f t="shared" si="33"/>
        <v>1.0260516776375519</v>
      </c>
      <c r="J53" s="120">
        <f t="shared" si="53"/>
        <v>1.939310035861963E-2</v>
      </c>
      <c r="K53" s="121">
        <f t="shared" si="54"/>
        <v>-1.3558587523096133E-2</v>
      </c>
      <c r="L53" s="116">
        <v>2072.1260000000002</v>
      </c>
      <c r="M53" s="117">
        <v>1757.1120000000001</v>
      </c>
      <c r="N53" s="117">
        <v>2529.8110000000001</v>
      </c>
      <c r="O53" s="122">
        <f t="shared" si="34"/>
        <v>0.76817787348835287</v>
      </c>
      <c r="P53" s="123">
        <f t="shared" si="55"/>
        <v>-1.7551688167949386E-2</v>
      </c>
      <c r="Q53" s="124">
        <f t="shared" si="56"/>
        <v>-7.7555055943112627E-3</v>
      </c>
      <c r="R53" s="116">
        <v>389.089</v>
      </c>
      <c r="S53" s="117">
        <v>334.89000000000004</v>
      </c>
      <c r="T53" s="118">
        <v>505.95800000000003</v>
      </c>
      <c r="U53" s="125">
        <f t="shared" si="35"/>
        <v>0.15363429936640327</v>
      </c>
      <c r="V53" s="126">
        <f t="shared" si="57"/>
        <v>6.095621981297844E-3</v>
      </c>
      <c r="W53" s="127">
        <f t="shared" si="58"/>
        <v>5.7482628923518631E-3</v>
      </c>
      <c r="X53" s="116">
        <v>175.98500000000001</v>
      </c>
      <c r="Y53" s="117">
        <v>172.512</v>
      </c>
      <c r="Z53" s="118">
        <v>257.49299999999999</v>
      </c>
      <c r="AA53" s="125">
        <f t="shared" si="37"/>
        <v>7.8187827145243832E-2</v>
      </c>
      <c r="AB53" s="126">
        <f t="shared" si="59"/>
        <v>1.1456066186651376E-2</v>
      </c>
      <c r="AC53" s="127">
        <f t="shared" si="60"/>
        <v>2.0072427019593164E-3</v>
      </c>
      <c r="AD53" s="116">
        <v>391.49200000000002</v>
      </c>
      <c r="AE53" s="117">
        <v>343.11099999999999</v>
      </c>
      <c r="AF53" s="117">
        <v>361.01900000000001</v>
      </c>
      <c r="AG53" s="117">
        <f t="shared" si="61"/>
        <v>-30.473000000000013</v>
      </c>
      <c r="AH53" s="118">
        <f t="shared" si="62"/>
        <v>17.908000000000015</v>
      </c>
      <c r="AI53" s="116">
        <v>0</v>
      </c>
      <c r="AJ53" s="117">
        <v>0</v>
      </c>
      <c r="AK53" s="117">
        <v>0</v>
      </c>
      <c r="AL53" s="117">
        <f t="shared" si="63"/>
        <v>0</v>
      </c>
      <c r="AM53" s="118">
        <f t="shared" si="64"/>
        <v>0</v>
      </c>
      <c r="AN53" s="125">
        <f t="shared" si="39"/>
        <v>0.10684016280281748</v>
      </c>
      <c r="AO53" s="126">
        <f t="shared" si="65"/>
        <v>-4.0627781568801799E-2</v>
      </c>
      <c r="AP53" s="127">
        <f t="shared" si="66"/>
        <v>-3.8903296154999392E-2</v>
      </c>
      <c r="AQ53" s="125">
        <f t="shared" si="42"/>
        <v>0</v>
      </c>
      <c r="AR53" s="126">
        <f t="shared" si="67"/>
        <v>0</v>
      </c>
      <c r="AS53" s="127">
        <f t="shared" si="68"/>
        <v>0</v>
      </c>
      <c r="AT53" s="126">
        <f t="shared" si="44"/>
        <v>0</v>
      </c>
      <c r="AU53" s="126">
        <f t="shared" si="69"/>
        <v>0</v>
      </c>
      <c r="AV53" s="126">
        <f t="shared" si="70"/>
        <v>0</v>
      </c>
      <c r="AW53" s="116">
        <v>2523</v>
      </c>
      <c r="AX53" s="117">
        <v>1556</v>
      </c>
      <c r="AY53" s="118">
        <v>2509</v>
      </c>
      <c r="AZ53" s="116">
        <v>22</v>
      </c>
      <c r="BA53" s="117">
        <v>22</v>
      </c>
      <c r="BB53" s="118">
        <v>21</v>
      </c>
      <c r="BC53" s="116">
        <v>38</v>
      </c>
      <c r="BD53" s="117">
        <v>37</v>
      </c>
      <c r="BE53" s="118">
        <v>37</v>
      </c>
      <c r="BF53" s="129">
        <f t="shared" si="71"/>
        <v>13.275132275132275</v>
      </c>
      <c r="BG53" s="129">
        <f t="shared" si="72"/>
        <v>0.53270803270803313</v>
      </c>
      <c r="BH53" s="129">
        <f t="shared" si="46"/>
        <v>1.4872534872534864</v>
      </c>
      <c r="BI53" s="130">
        <f t="shared" si="73"/>
        <v>7.5345345345345338</v>
      </c>
      <c r="BJ53" s="129">
        <f t="shared" si="74"/>
        <v>0.1573415520783934</v>
      </c>
      <c r="BK53" s="131">
        <f t="shared" si="47"/>
        <v>0.52552552552552445</v>
      </c>
      <c r="BL53" s="117">
        <v>107</v>
      </c>
      <c r="BM53" s="117">
        <v>92</v>
      </c>
      <c r="BN53" s="117">
        <v>90</v>
      </c>
      <c r="BO53" s="116">
        <v>10381</v>
      </c>
      <c r="BP53" s="117">
        <v>6959</v>
      </c>
      <c r="BQ53" s="118">
        <v>10706</v>
      </c>
      <c r="BR53" s="117">
        <f t="shared" si="48"/>
        <v>307.60900429665605</v>
      </c>
      <c r="BS53" s="117">
        <f t="shared" si="75"/>
        <v>53.567967787649224</v>
      </c>
      <c r="BT53" s="117">
        <f t="shared" si="76"/>
        <v>-17.798956617268345</v>
      </c>
      <c r="BU53" s="116">
        <f t="shared" si="49"/>
        <v>1312.5795137504981</v>
      </c>
      <c r="BV53" s="117">
        <f t="shared" si="77"/>
        <v>267.31593864150091</v>
      </c>
      <c r="BW53" s="118">
        <f t="shared" si="78"/>
        <v>-142.76367391017038</v>
      </c>
      <c r="BX53" s="129">
        <f t="shared" si="50"/>
        <v>4.2670386608210444</v>
      </c>
      <c r="BY53" s="129">
        <f t="shared" si="79"/>
        <v>0.15249248563277629</v>
      </c>
      <c r="BZ53" s="129">
        <f t="shared" si="80"/>
        <v>-0.20532637773936724</v>
      </c>
      <c r="CA53" s="125">
        <f t="shared" si="81"/>
        <v>0.43573463573463572</v>
      </c>
      <c r="CB53" s="126">
        <f t="shared" si="82"/>
        <v>8.0354813065093456E-2</v>
      </c>
      <c r="CC53" s="132">
        <f t="shared" si="83"/>
        <v>1.7826876906867239E-2</v>
      </c>
      <c r="CD53" s="26"/>
    </row>
    <row r="54" spans="1:82" s="14" customFormat="1" ht="15" customHeight="1" x14ac:dyDescent="0.2">
      <c r="A54" s="13" t="s">
        <v>158</v>
      </c>
      <c r="B54" s="19" t="s">
        <v>161</v>
      </c>
      <c r="C54" s="116">
        <v>1610.624</v>
      </c>
      <c r="D54" s="117">
        <v>1598.635</v>
      </c>
      <c r="E54" s="118">
        <v>2322.9110000000001</v>
      </c>
      <c r="F54" s="116">
        <v>1396.16</v>
      </c>
      <c r="G54" s="117">
        <v>1550.193</v>
      </c>
      <c r="H54" s="118">
        <v>2294.3110000000001</v>
      </c>
      <c r="I54" s="119">
        <f t="shared" si="33"/>
        <v>1.0124656160389764</v>
      </c>
      <c r="J54" s="120">
        <f t="shared" si="53"/>
        <v>-0.14114428540498403</v>
      </c>
      <c r="K54" s="121">
        <f t="shared" si="54"/>
        <v>-1.8783396180792389E-2</v>
      </c>
      <c r="L54" s="116">
        <v>976.93700000000001</v>
      </c>
      <c r="M54" s="117">
        <v>1037.26</v>
      </c>
      <c r="N54" s="117">
        <v>1553.9659999999999</v>
      </c>
      <c r="O54" s="122">
        <f t="shared" si="34"/>
        <v>0.67731270956727307</v>
      </c>
      <c r="P54" s="123">
        <f t="shared" si="55"/>
        <v>-2.2418696575289387E-2</v>
      </c>
      <c r="Q54" s="124">
        <f t="shared" si="56"/>
        <v>8.1960253866580901E-3</v>
      </c>
      <c r="R54" s="116">
        <v>353.84399999999999</v>
      </c>
      <c r="S54" s="117">
        <v>421.69799999999998</v>
      </c>
      <c r="T54" s="118">
        <v>625.32500000000005</v>
      </c>
      <c r="U54" s="125">
        <f t="shared" si="35"/>
        <v>0.27255459264240983</v>
      </c>
      <c r="V54" s="126">
        <f t="shared" si="57"/>
        <v>1.911372626606328E-2</v>
      </c>
      <c r="W54" s="127">
        <f t="shared" si="58"/>
        <v>5.2523887807209846E-4</v>
      </c>
      <c r="X54" s="116">
        <v>65.379000000000005</v>
      </c>
      <c r="Y54" s="117">
        <v>91.234999999999999</v>
      </c>
      <c r="Z54" s="118">
        <v>115.02</v>
      </c>
      <c r="AA54" s="125">
        <f t="shared" si="37"/>
        <v>5.0132697790317003E-2</v>
      </c>
      <c r="AB54" s="126">
        <f t="shared" si="59"/>
        <v>3.3049703092260102E-3</v>
      </c>
      <c r="AC54" s="127">
        <f t="shared" si="60"/>
        <v>-8.7212642647303343E-3</v>
      </c>
      <c r="AD54" s="116">
        <v>1970</v>
      </c>
      <c r="AE54" s="117">
        <v>1712.1780000000001</v>
      </c>
      <c r="AF54" s="117">
        <v>1644.7909999999999</v>
      </c>
      <c r="AG54" s="117">
        <f t="shared" si="61"/>
        <v>-325.20900000000006</v>
      </c>
      <c r="AH54" s="118">
        <f t="shared" si="62"/>
        <v>-67.387000000000171</v>
      </c>
      <c r="AI54" s="116">
        <v>954.39200000000005</v>
      </c>
      <c r="AJ54" s="117">
        <v>805.71400000000006</v>
      </c>
      <c r="AK54" s="117">
        <v>778.24599999999998</v>
      </c>
      <c r="AL54" s="117">
        <f t="shared" si="63"/>
        <v>-176.14600000000007</v>
      </c>
      <c r="AM54" s="118">
        <f t="shared" si="64"/>
        <v>-27.468000000000075</v>
      </c>
      <c r="AN54" s="125">
        <f t="shared" si="39"/>
        <v>0.70807318920096374</v>
      </c>
      <c r="AO54" s="126">
        <f t="shared" si="65"/>
        <v>-0.51505523804214204</v>
      </c>
      <c r="AP54" s="127">
        <f t="shared" si="66"/>
        <v>-0.36295177897501141</v>
      </c>
      <c r="AQ54" s="125">
        <f t="shared" si="42"/>
        <v>0.33503048545553399</v>
      </c>
      <c r="AR54" s="126">
        <f t="shared" si="67"/>
        <v>-0.25752991349543158</v>
      </c>
      <c r="AS54" s="127">
        <f t="shared" si="68"/>
        <v>-0.16897074059043654</v>
      </c>
      <c r="AT54" s="126">
        <f t="shared" si="44"/>
        <v>0.33920684684857455</v>
      </c>
      <c r="AU54" s="126">
        <f t="shared" si="69"/>
        <v>-0.34437669658484277</v>
      </c>
      <c r="AV54" s="126">
        <f t="shared" si="70"/>
        <v>-0.18054391966888489</v>
      </c>
      <c r="AW54" s="116">
        <v>948</v>
      </c>
      <c r="AX54" s="117">
        <v>803</v>
      </c>
      <c r="AY54" s="118">
        <v>1135</v>
      </c>
      <c r="AZ54" s="116">
        <v>19</v>
      </c>
      <c r="BA54" s="117">
        <v>16</v>
      </c>
      <c r="BB54" s="118">
        <v>16</v>
      </c>
      <c r="BC54" s="116">
        <v>31</v>
      </c>
      <c r="BD54" s="117">
        <v>27</v>
      </c>
      <c r="BE54" s="118">
        <v>27</v>
      </c>
      <c r="BF54" s="129">
        <f t="shared" si="71"/>
        <v>7.8819444444444446</v>
      </c>
      <c r="BG54" s="129">
        <f t="shared" si="72"/>
        <v>2.3380847953216382</v>
      </c>
      <c r="BH54" s="129">
        <f t="shared" si="46"/>
        <v>-0.48263888888888928</v>
      </c>
      <c r="BI54" s="130">
        <f t="shared" si="73"/>
        <v>4.6707818930041149</v>
      </c>
      <c r="BJ54" s="129">
        <f t="shared" si="74"/>
        <v>1.2729324306385235</v>
      </c>
      <c r="BK54" s="131">
        <f t="shared" si="47"/>
        <v>-0.28600823045267543</v>
      </c>
      <c r="BL54" s="117">
        <v>85</v>
      </c>
      <c r="BM54" s="117">
        <v>83</v>
      </c>
      <c r="BN54" s="117">
        <v>83</v>
      </c>
      <c r="BO54" s="116">
        <v>4534</v>
      </c>
      <c r="BP54" s="117">
        <v>5325</v>
      </c>
      <c r="BQ54" s="118">
        <v>7535</v>
      </c>
      <c r="BR54" s="117">
        <f t="shared" si="48"/>
        <v>304.48719309887196</v>
      </c>
      <c r="BS54" s="117">
        <f t="shared" si="75"/>
        <v>-3.4439934913353909</v>
      </c>
      <c r="BT54" s="117">
        <f t="shared" si="76"/>
        <v>13.371136760843797</v>
      </c>
      <c r="BU54" s="116">
        <f t="shared" si="49"/>
        <v>2021.4193832599119</v>
      </c>
      <c r="BV54" s="117">
        <f t="shared" si="77"/>
        <v>548.6767672261567</v>
      </c>
      <c r="BW54" s="118">
        <f t="shared" si="78"/>
        <v>90.917515264893154</v>
      </c>
      <c r="BX54" s="129">
        <f t="shared" si="50"/>
        <v>6.6387665198237888</v>
      </c>
      <c r="BY54" s="129">
        <f t="shared" si="79"/>
        <v>1.8560660978828603</v>
      </c>
      <c r="BZ54" s="129">
        <f t="shared" si="80"/>
        <v>7.3842035099653813E-3</v>
      </c>
      <c r="CA54" s="125">
        <f t="shared" si="81"/>
        <v>0.33253894699677833</v>
      </c>
      <c r="CB54" s="126">
        <f t="shared" si="82"/>
        <v>0.13715002219608882</v>
      </c>
      <c r="CC54" s="132">
        <f t="shared" si="83"/>
        <v>-2.1917553036504001E-2</v>
      </c>
      <c r="CD54" s="26"/>
    </row>
    <row r="55" spans="1:82" ht="15" customHeight="1" x14ac:dyDescent="0.2">
      <c r="A55" s="12" t="s">
        <v>162</v>
      </c>
      <c r="B55" s="20" t="s">
        <v>163</v>
      </c>
      <c r="C55" s="116">
        <v>8694.2330000000002</v>
      </c>
      <c r="D55" s="117">
        <v>9195.7209999999995</v>
      </c>
      <c r="E55" s="118">
        <v>13018.85</v>
      </c>
      <c r="F55" s="116">
        <v>8739.0030000000006</v>
      </c>
      <c r="G55" s="117">
        <v>9193.5650000000005</v>
      </c>
      <c r="H55" s="118">
        <v>13012.087</v>
      </c>
      <c r="I55" s="119">
        <f t="shared" si="33"/>
        <v>1.0005197475239753</v>
      </c>
      <c r="J55" s="120">
        <f t="shared" si="53"/>
        <v>5.6427575515494155E-3</v>
      </c>
      <c r="K55" s="121">
        <f t="shared" si="54"/>
        <v>2.8523566704063974E-4</v>
      </c>
      <c r="L55" s="116">
        <v>6106.05</v>
      </c>
      <c r="M55" s="117">
        <v>6280.3429999999998</v>
      </c>
      <c r="N55" s="117">
        <v>9110.5040000000008</v>
      </c>
      <c r="O55" s="122">
        <f t="shared" si="34"/>
        <v>0.70015701555023424</v>
      </c>
      <c r="P55" s="123">
        <f t="shared" si="55"/>
        <v>1.4445880570751468E-3</v>
      </c>
      <c r="Q55" s="124">
        <f t="shared" si="56"/>
        <v>1.7033221896738615E-2</v>
      </c>
      <c r="R55" s="116">
        <v>1830.569</v>
      </c>
      <c r="S55" s="117">
        <v>1417.9540000000006</v>
      </c>
      <c r="T55" s="118">
        <v>1663.7370000000001</v>
      </c>
      <c r="U55" s="125">
        <f t="shared" si="35"/>
        <v>0.12786088811118462</v>
      </c>
      <c r="V55" s="126">
        <f t="shared" si="57"/>
        <v>-8.1610260943232676E-2</v>
      </c>
      <c r="W55" s="127">
        <f t="shared" si="58"/>
        <v>-2.6372426168966817E-2</v>
      </c>
      <c r="X55" s="116">
        <v>802.38400000000001</v>
      </c>
      <c r="Y55" s="117">
        <v>1495.268</v>
      </c>
      <c r="Z55" s="118">
        <v>2237.846</v>
      </c>
      <c r="AA55" s="125">
        <f t="shared" si="37"/>
        <v>0.17198209633858119</v>
      </c>
      <c r="AB55" s="126">
        <f t="shared" si="59"/>
        <v>8.0165672886157613E-2</v>
      </c>
      <c r="AC55" s="127">
        <f t="shared" si="60"/>
        <v>9.3392042722282576E-3</v>
      </c>
      <c r="AD55" s="116">
        <v>2395.6750000000002</v>
      </c>
      <c r="AE55" s="117">
        <v>3028.855</v>
      </c>
      <c r="AF55" s="117">
        <v>2841.5239999999999</v>
      </c>
      <c r="AG55" s="117">
        <f t="shared" si="61"/>
        <v>445.84899999999971</v>
      </c>
      <c r="AH55" s="118">
        <f t="shared" si="62"/>
        <v>-187.33100000000013</v>
      </c>
      <c r="AI55" s="116">
        <v>57.652999999999999</v>
      </c>
      <c r="AJ55" s="117">
        <v>95.69</v>
      </c>
      <c r="AK55" s="117">
        <v>48.442</v>
      </c>
      <c r="AL55" s="117">
        <f t="shared" si="63"/>
        <v>-9.2109999999999985</v>
      </c>
      <c r="AM55" s="118">
        <f t="shared" si="64"/>
        <v>-47.247999999999998</v>
      </c>
      <c r="AN55" s="125">
        <f t="shared" si="39"/>
        <v>0.21826228891184704</v>
      </c>
      <c r="AO55" s="126">
        <f t="shared" si="65"/>
        <v>-5.7285306833516597E-2</v>
      </c>
      <c r="AP55" s="127">
        <f t="shared" si="66"/>
        <v>-0.11111427655811448</v>
      </c>
      <c r="AQ55" s="125">
        <f t="shared" si="42"/>
        <v>3.7209123693721026E-3</v>
      </c>
      <c r="AR55" s="126">
        <f t="shared" si="67"/>
        <v>-2.9102648719095607E-3</v>
      </c>
      <c r="AS55" s="127">
        <f t="shared" si="68"/>
        <v>-6.6850144742109079E-3</v>
      </c>
      <c r="AT55" s="126">
        <f t="shared" si="44"/>
        <v>3.7228463043630128E-3</v>
      </c>
      <c r="AU55" s="126">
        <f t="shared" si="69"/>
        <v>-2.8743593494169428E-3</v>
      </c>
      <c r="AV55" s="126">
        <f t="shared" si="70"/>
        <v>-6.6855208524472121E-3</v>
      </c>
      <c r="AW55" s="116">
        <v>9476</v>
      </c>
      <c r="AX55" s="117">
        <v>5070</v>
      </c>
      <c r="AY55" s="118">
        <v>7641</v>
      </c>
      <c r="AZ55" s="116">
        <v>133</v>
      </c>
      <c r="BA55" s="117">
        <v>138</v>
      </c>
      <c r="BB55" s="118">
        <v>137</v>
      </c>
      <c r="BC55" s="116">
        <v>146</v>
      </c>
      <c r="BD55" s="117">
        <v>137</v>
      </c>
      <c r="BE55" s="118">
        <v>144</v>
      </c>
      <c r="BF55" s="129">
        <f t="shared" si="71"/>
        <v>6.1970802919708028</v>
      </c>
      <c r="BG55" s="129">
        <f t="shared" si="72"/>
        <v>-1.7193775192238503</v>
      </c>
      <c r="BH55" s="129">
        <f t="shared" si="46"/>
        <v>7.3891886173701238E-2</v>
      </c>
      <c r="BI55" s="130">
        <f t="shared" si="73"/>
        <v>5.895833333333333</v>
      </c>
      <c r="BJ55" s="129">
        <f t="shared" si="74"/>
        <v>-1.3157343987823449</v>
      </c>
      <c r="BK55" s="131">
        <f t="shared" si="47"/>
        <v>-0.27204987834549854</v>
      </c>
      <c r="BL55" s="117">
        <v>224</v>
      </c>
      <c r="BM55" s="117">
        <v>243</v>
      </c>
      <c r="BN55" s="117">
        <v>243</v>
      </c>
      <c r="BO55" s="116">
        <v>32127</v>
      </c>
      <c r="BP55" s="117">
        <v>21746</v>
      </c>
      <c r="BQ55" s="118">
        <v>31064</v>
      </c>
      <c r="BR55" s="117">
        <f t="shared" si="48"/>
        <v>418.87995750708217</v>
      </c>
      <c r="BS55" s="117">
        <f t="shared" si="75"/>
        <v>146.86567045880503</v>
      </c>
      <c r="BT55" s="117">
        <f t="shared" si="76"/>
        <v>-3.8904370482383683</v>
      </c>
      <c r="BU55" s="116">
        <f t="shared" si="49"/>
        <v>1702.9298521135977</v>
      </c>
      <c r="BV55" s="117">
        <f t="shared" si="77"/>
        <v>780.70496819633297</v>
      </c>
      <c r="BW55" s="118">
        <f t="shared" si="78"/>
        <v>-110.3965778666784</v>
      </c>
      <c r="BX55" s="129">
        <f t="shared" si="50"/>
        <v>4.0654364611961782</v>
      </c>
      <c r="BY55" s="129">
        <f t="shared" si="79"/>
        <v>0.67508188120462043</v>
      </c>
      <c r="BZ55" s="129">
        <f t="shared" si="80"/>
        <v>-0.22371541257107985</v>
      </c>
      <c r="CA55" s="125">
        <f t="shared" si="81"/>
        <v>0.46826150529854232</v>
      </c>
      <c r="CB55" s="126">
        <f t="shared" si="82"/>
        <v>-5.7101524528773207E-2</v>
      </c>
      <c r="CC55" s="132">
        <f t="shared" si="83"/>
        <v>-2.6156792680222196E-2</v>
      </c>
      <c r="CD55" s="26"/>
    </row>
    <row r="56" spans="1:82" s="14" customFormat="1" ht="15" customHeight="1" x14ac:dyDescent="0.2">
      <c r="A56" s="13" t="s">
        <v>162</v>
      </c>
      <c r="B56" s="19" t="s">
        <v>164</v>
      </c>
      <c r="C56" s="116">
        <v>7089.4989999999998</v>
      </c>
      <c r="D56" s="117">
        <v>5574.2979999999998</v>
      </c>
      <c r="E56" s="118">
        <v>8138.0569999999998</v>
      </c>
      <c r="F56" s="116">
        <v>6761.1989999999996</v>
      </c>
      <c r="G56" s="117">
        <v>5550.7039999999997</v>
      </c>
      <c r="H56" s="118">
        <v>8120.3580000000002</v>
      </c>
      <c r="I56" s="119">
        <f t="shared" si="33"/>
        <v>1.002179583708009</v>
      </c>
      <c r="J56" s="120">
        <f t="shared" si="53"/>
        <v>-4.6376892739437681E-2</v>
      </c>
      <c r="K56" s="121">
        <f t="shared" si="54"/>
        <v>-2.0710482838970368E-3</v>
      </c>
      <c r="L56" s="116">
        <v>4869.7049999999999</v>
      </c>
      <c r="M56" s="117">
        <v>3961.7669999999998</v>
      </c>
      <c r="N56" s="117">
        <v>5851.0720000000001</v>
      </c>
      <c r="O56" s="122">
        <f t="shared" si="34"/>
        <v>0.72054360164908982</v>
      </c>
      <c r="P56" s="123">
        <f t="shared" si="55"/>
        <v>3.0078672824507269E-4</v>
      </c>
      <c r="Q56" s="124">
        <f t="shared" si="56"/>
        <v>6.8022455976772811E-3</v>
      </c>
      <c r="R56" s="116">
        <v>1063.386</v>
      </c>
      <c r="S56" s="117">
        <v>788.94299999999987</v>
      </c>
      <c r="T56" s="118">
        <v>1280.2760000000001</v>
      </c>
      <c r="U56" s="125">
        <f t="shared" si="35"/>
        <v>0.15766250699784418</v>
      </c>
      <c r="V56" s="126">
        <f t="shared" si="57"/>
        <v>3.8478155299334627E-4</v>
      </c>
      <c r="W56" s="127">
        <f t="shared" si="58"/>
        <v>1.5528644338260844E-2</v>
      </c>
      <c r="X56" s="116">
        <v>828.10799999999995</v>
      </c>
      <c r="Y56" s="117">
        <v>799.99400000000003</v>
      </c>
      <c r="Z56" s="118">
        <v>989.01</v>
      </c>
      <c r="AA56" s="125">
        <f t="shared" si="37"/>
        <v>0.12179389135306595</v>
      </c>
      <c r="AB56" s="126">
        <f t="shared" si="59"/>
        <v>-6.8556828123855773E-4</v>
      </c>
      <c r="AC56" s="127">
        <f t="shared" si="60"/>
        <v>-2.2330889935938125E-2</v>
      </c>
      <c r="AD56" s="116">
        <v>1776.375</v>
      </c>
      <c r="AE56" s="117">
        <v>1731.318</v>
      </c>
      <c r="AF56" s="117">
        <v>1723.664</v>
      </c>
      <c r="AG56" s="117">
        <f t="shared" si="61"/>
        <v>-52.711000000000013</v>
      </c>
      <c r="AH56" s="118">
        <f t="shared" si="62"/>
        <v>-7.6539999999999964</v>
      </c>
      <c r="AI56" s="116">
        <v>75.391000000000005</v>
      </c>
      <c r="AJ56" s="117">
        <v>69.840999999999994</v>
      </c>
      <c r="AK56" s="117">
        <v>66.477000000000004</v>
      </c>
      <c r="AL56" s="117">
        <f t="shared" si="63"/>
        <v>-8.9140000000000015</v>
      </c>
      <c r="AM56" s="118">
        <f t="shared" si="64"/>
        <v>-3.3639999999999901</v>
      </c>
      <c r="AN56" s="125">
        <f t="shared" si="39"/>
        <v>0.21180289103406377</v>
      </c>
      <c r="AO56" s="126">
        <f t="shared" si="65"/>
        <v>-3.876135899263064E-2</v>
      </c>
      <c r="AP56" s="127">
        <f t="shared" si="66"/>
        <v>-9.8786532064593674E-2</v>
      </c>
      <c r="AQ56" s="125">
        <f t="shared" si="42"/>
        <v>8.1686574571792764E-3</v>
      </c>
      <c r="AR56" s="126">
        <f t="shared" si="67"/>
        <v>-2.4655213472750317E-3</v>
      </c>
      <c r="AS56" s="127">
        <f t="shared" si="68"/>
        <v>-4.3604538318117309E-3</v>
      </c>
      <c r="AT56" s="126">
        <f t="shared" si="44"/>
        <v>8.1864617298892488E-3</v>
      </c>
      <c r="AU56" s="126">
        <f t="shared" si="69"/>
        <v>-2.9640753272214809E-3</v>
      </c>
      <c r="AV56" s="126">
        <f t="shared" si="70"/>
        <v>-4.3959062003768937E-3</v>
      </c>
      <c r="AW56" s="116">
        <v>5408</v>
      </c>
      <c r="AX56" s="117">
        <v>3423</v>
      </c>
      <c r="AY56" s="118">
        <v>5188</v>
      </c>
      <c r="AZ56" s="116">
        <v>80</v>
      </c>
      <c r="BA56" s="117">
        <v>84</v>
      </c>
      <c r="BB56" s="118">
        <v>81</v>
      </c>
      <c r="BC56" s="116">
        <v>94</v>
      </c>
      <c r="BD56" s="117">
        <v>96</v>
      </c>
      <c r="BE56" s="118">
        <v>91</v>
      </c>
      <c r="BF56" s="129">
        <f t="shared" si="71"/>
        <v>7.116598079561042</v>
      </c>
      <c r="BG56" s="129">
        <f t="shared" si="72"/>
        <v>-0.39451303155006823</v>
      </c>
      <c r="BH56" s="129">
        <f t="shared" si="46"/>
        <v>0.32493141289437499</v>
      </c>
      <c r="BI56" s="130">
        <f t="shared" si="73"/>
        <v>6.3345543345543351</v>
      </c>
      <c r="BJ56" s="129">
        <f t="shared" si="74"/>
        <v>-5.7880653625334233E-2</v>
      </c>
      <c r="BK56" s="131">
        <f t="shared" si="47"/>
        <v>0.3918460012210021</v>
      </c>
      <c r="BL56" s="117">
        <v>179</v>
      </c>
      <c r="BM56" s="117">
        <v>172</v>
      </c>
      <c r="BN56" s="117">
        <v>172</v>
      </c>
      <c r="BO56" s="116">
        <v>20972</v>
      </c>
      <c r="BP56" s="117">
        <v>14616</v>
      </c>
      <c r="BQ56" s="118">
        <v>21848</v>
      </c>
      <c r="BR56" s="117">
        <f t="shared" si="48"/>
        <v>371.67511900402781</v>
      </c>
      <c r="BS56" s="117">
        <f t="shared" si="75"/>
        <v>49.283406244157504</v>
      </c>
      <c r="BT56" s="117">
        <f t="shared" si="76"/>
        <v>-8.0939012477510914</v>
      </c>
      <c r="BU56" s="116">
        <f t="shared" si="49"/>
        <v>1565.2193523515805</v>
      </c>
      <c r="BV56" s="117">
        <f t="shared" si="77"/>
        <v>314.9976437716989</v>
      </c>
      <c r="BW56" s="118">
        <f t="shared" si="78"/>
        <v>-56.371065410616438</v>
      </c>
      <c r="BX56" s="129">
        <f t="shared" si="50"/>
        <v>4.2112567463377024</v>
      </c>
      <c r="BY56" s="129">
        <f t="shared" si="79"/>
        <v>0.33329816645604549</v>
      </c>
      <c r="BZ56" s="129">
        <f t="shared" si="80"/>
        <v>-5.8681903969046267E-2</v>
      </c>
      <c r="CA56" s="125">
        <f t="shared" si="81"/>
        <v>0.46528665133316294</v>
      </c>
      <c r="CB56" s="126">
        <f t="shared" si="82"/>
        <v>3.6121775240912535E-2</v>
      </c>
      <c r="CC56" s="132">
        <f t="shared" si="83"/>
        <v>-4.1981231753813741E-3</v>
      </c>
      <c r="CD56" s="26"/>
    </row>
    <row r="57" spans="1:82" s="14" customFormat="1" ht="15" customHeight="1" x14ac:dyDescent="0.2">
      <c r="A57" s="13" t="s">
        <v>162</v>
      </c>
      <c r="B57" s="19" t="s">
        <v>165</v>
      </c>
      <c r="C57" s="116">
        <v>2511.8780000000002</v>
      </c>
      <c r="D57" s="117">
        <v>2937.009</v>
      </c>
      <c r="E57" s="118">
        <v>4115.0469999999996</v>
      </c>
      <c r="F57" s="116">
        <v>2820.9209999999998</v>
      </c>
      <c r="G57" s="117">
        <v>3142.6320000000001</v>
      </c>
      <c r="H57" s="118">
        <v>4323.5159999999996</v>
      </c>
      <c r="I57" s="119">
        <f t="shared" si="33"/>
        <v>0.95178253069955099</v>
      </c>
      <c r="J57" s="120">
        <f t="shared" si="53"/>
        <v>6.1336467162145913E-2</v>
      </c>
      <c r="K57" s="121">
        <f t="shared" si="54"/>
        <v>1.7212717880232709E-2</v>
      </c>
      <c r="L57" s="116">
        <v>2017.6780000000001</v>
      </c>
      <c r="M57" s="117">
        <v>2427.779</v>
      </c>
      <c r="N57" s="117">
        <v>3353.6759999999999</v>
      </c>
      <c r="O57" s="122">
        <f t="shared" si="34"/>
        <v>0.77568256946429714</v>
      </c>
      <c r="P57" s="123">
        <f t="shared" si="55"/>
        <v>6.0427516238772516E-2</v>
      </c>
      <c r="Q57" s="124">
        <f t="shared" si="56"/>
        <v>3.152091826444603E-3</v>
      </c>
      <c r="R57" s="116">
        <v>688.91300000000001</v>
      </c>
      <c r="S57" s="117">
        <v>580.75600000000009</v>
      </c>
      <c r="T57" s="118">
        <v>792.32600000000002</v>
      </c>
      <c r="U57" s="125">
        <f t="shared" si="35"/>
        <v>0.18325964330882552</v>
      </c>
      <c r="V57" s="126">
        <f t="shared" si="57"/>
        <v>-6.0955986976460763E-2</v>
      </c>
      <c r="W57" s="127">
        <f t="shared" si="58"/>
        <v>-1.539595036612329E-3</v>
      </c>
      <c r="X57" s="116">
        <v>114.303</v>
      </c>
      <c r="Y57" s="117">
        <v>134.09700000000001</v>
      </c>
      <c r="Z57" s="118">
        <v>177.51400000000001</v>
      </c>
      <c r="AA57" s="125">
        <f t="shared" si="37"/>
        <v>4.105778722687739E-2</v>
      </c>
      <c r="AB57" s="126">
        <f t="shared" si="59"/>
        <v>5.3804207981371366E-4</v>
      </c>
      <c r="AC57" s="127">
        <f t="shared" si="60"/>
        <v>-1.6124967898321699E-3</v>
      </c>
      <c r="AD57" s="116">
        <v>1697.7660000000001</v>
      </c>
      <c r="AE57" s="117">
        <v>2243.9349999999999</v>
      </c>
      <c r="AF57" s="117">
        <v>2057.5509999999999</v>
      </c>
      <c r="AG57" s="117">
        <f t="shared" si="61"/>
        <v>359.78499999999985</v>
      </c>
      <c r="AH57" s="118">
        <f t="shared" si="62"/>
        <v>-186.38400000000001</v>
      </c>
      <c r="AI57" s="116">
        <v>471.40499999999997</v>
      </c>
      <c r="AJ57" s="117">
        <v>759.505</v>
      </c>
      <c r="AK57" s="117">
        <v>816.654</v>
      </c>
      <c r="AL57" s="117">
        <f t="shared" si="63"/>
        <v>345.24900000000002</v>
      </c>
      <c r="AM57" s="118">
        <f t="shared" si="64"/>
        <v>57.149000000000001</v>
      </c>
      <c r="AN57" s="125">
        <f t="shared" si="39"/>
        <v>0.5000066827912294</v>
      </c>
      <c r="AO57" s="126">
        <f t="shared" si="65"/>
        <v>-0.17588840447017418</v>
      </c>
      <c r="AP57" s="127">
        <f t="shared" si="66"/>
        <v>-0.26401378837518508</v>
      </c>
      <c r="AQ57" s="125">
        <f t="shared" si="42"/>
        <v>0.19845557049530663</v>
      </c>
      <c r="AR57" s="126">
        <f t="shared" si="67"/>
        <v>1.0785229817932979E-2</v>
      </c>
      <c r="AS57" s="127">
        <f t="shared" si="68"/>
        <v>-6.0142547522036877E-2</v>
      </c>
      <c r="AT57" s="126">
        <f t="shared" si="44"/>
        <v>0.1888865451174461</v>
      </c>
      <c r="AU57" s="126">
        <f t="shared" si="69"/>
        <v>2.1776229018554999E-2</v>
      </c>
      <c r="AV57" s="126">
        <f t="shared" si="70"/>
        <v>-5.2791449633450588E-2</v>
      </c>
      <c r="AW57" s="116">
        <v>2350</v>
      </c>
      <c r="AX57" s="117">
        <v>1598</v>
      </c>
      <c r="AY57" s="118">
        <v>2385</v>
      </c>
      <c r="AZ57" s="116">
        <v>43</v>
      </c>
      <c r="BA57" s="117">
        <v>41</v>
      </c>
      <c r="BB57" s="118">
        <v>41</v>
      </c>
      <c r="BC57" s="116">
        <v>67</v>
      </c>
      <c r="BD57" s="117">
        <v>65</v>
      </c>
      <c r="BE57" s="118">
        <v>63</v>
      </c>
      <c r="BF57" s="129">
        <f t="shared" si="71"/>
        <v>6.4634146341463419</v>
      </c>
      <c r="BG57" s="129">
        <f t="shared" si="72"/>
        <v>0.39106321295771096</v>
      </c>
      <c r="BH57" s="129">
        <f t="shared" si="46"/>
        <v>-3.2520325203251765E-2</v>
      </c>
      <c r="BI57" s="130">
        <f t="shared" si="73"/>
        <v>4.2063492063492056</v>
      </c>
      <c r="BJ57" s="129">
        <f t="shared" si="74"/>
        <v>0.30916844349680117</v>
      </c>
      <c r="BK57" s="131">
        <f t="shared" si="47"/>
        <v>0.10891330891330764</v>
      </c>
      <c r="BL57" s="117">
        <v>75</v>
      </c>
      <c r="BM57" s="117">
        <v>75</v>
      </c>
      <c r="BN57" s="117">
        <v>75</v>
      </c>
      <c r="BO57" s="116">
        <v>8825</v>
      </c>
      <c r="BP57" s="117">
        <v>7897</v>
      </c>
      <c r="BQ57" s="118">
        <v>11102</v>
      </c>
      <c r="BR57" s="117">
        <f t="shared" si="48"/>
        <v>389.43577733741671</v>
      </c>
      <c r="BS57" s="117">
        <f t="shared" si="75"/>
        <v>69.784672521552693</v>
      </c>
      <c r="BT57" s="117">
        <f t="shared" si="76"/>
        <v>-8.5168629057135945</v>
      </c>
      <c r="BU57" s="116">
        <f t="shared" si="49"/>
        <v>1812.7949685534591</v>
      </c>
      <c r="BV57" s="117">
        <f t="shared" si="77"/>
        <v>612.40305365984204</v>
      </c>
      <c r="BW57" s="118">
        <f t="shared" si="78"/>
        <v>-153.80828551412537</v>
      </c>
      <c r="BX57" s="129">
        <f t="shared" si="50"/>
        <v>4.6549266247379455</v>
      </c>
      <c r="BY57" s="129">
        <f t="shared" si="79"/>
        <v>0.89960747580177536</v>
      </c>
      <c r="BZ57" s="129">
        <f t="shared" si="80"/>
        <v>-0.28687562807807421</v>
      </c>
      <c r="CA57" s="125">
        <f t="shared" si="81"/>
        <v>0.54222222222222227</v>
      </c>
      <c r="CB57" s="126">
        <f t="shared" si="82"/>
        <v>0.11120879120879124</v>
      </c>
      <c r="CC57" s="132">
        <f t="shared" si="83"/>
        <v>-3.9508901166359744E-2</v>
      </c>
      <c r="CD57" s="26"/>
    </row>
    <row r="58" spans="1:82" s="14" customFormat="1" ht="15" customHeight="1" x14ac:dyDescent="0.2">
      <c r="A58" s="13" t="s">
        <v>162</v>
      </c>
      <c r="B58" s="19" t="s">
        <v>166</v>
      </c>
      <c r="C58" s="116">
        <v>10722.066999999999</v>
      </c>
      <c r="D58" s="117">
        <v>9806.2010200000004</v>
      </c>
      <c r="E58" s="118">
        <v>14358.584640000003</v>
      </c>
      <c r="F58" s="116">
        <v>10287.223</v>
      </c>
      <c r="G58" s="117">
        <v>9633.5024400000002</v>
      </c>
      <c r="H58" s="118">
        <v>14027.236340000001</v>
      </c>
      <c r="I58" s="119">
        <f t="shared" si="33"/>
        <v>1.0236217806536225</v>
      </c>
      <c r="J58" s="120">
        <f t="shared" si="53"/>
        <v>-1.8648519115323836E-2</v>
      </c>
      <c r="K58" s="121">
        <f t="shared" si="54"/>
        <v>5.6949071124974271E-3</v>
      </c>
      <c r="L58" s="116">
        <v>6284.7460000000001</v>
      </c>
      <c r="M58" s="117">
        <v>6146.3385799999996</v>
      </c>
      <c r="N58" s="117">
        <v>9011.6155800000015</v>
      </c>
      <c r="O58" s="122">
        <f t="shared" si="34"/>
        <v>0.64243699625296258</v>
      </c>
      <c r="P58" s="123">
        <f t="shared" si="55"/>
        <v>3.1509635195464347E-2</v>
      </c>
      <c r="Q58" s="124">
        <f t="shared" si="56"/>
        <v>4.4199699137862369E-3</v>
      </c>
      <c r="R58" s="116">
        <v>2149.3440000000001</v>
      </c>
      <c r="S58" s="117">
        <v>1564.5600600000007</v>
      </c>
      <c r="T58" s="118">
        <v>2215.4669800000006</v>
      </c>
      <c r="U58" s="125">
        <f t="shared" si="35"/>
        <v>0.15794037587307097</v>
      </c>
      <c r="V58" s="126">
        <f t="shared" si="57"/>
        <v>-5.0992977666557748E-2</v>
      </c>
      <c r="W58" s="127">
        <f t="shared" si="58"/>
        <v>-4.4678520528048382E-3</v>
      </c>
      <c r="X58" s="116">
        <v>1853.133</v>
      </c>
      <c r="Y58" s="117">
        <v>1922.6037999999999</v>
      </c>
      <c r="Z58" s="118">
        <v>2800.1537799999992</v>
      </c>
      <c r="AA58" s="125">
        <f t="shared" si="37"/>
        <v>0.19962262787396642</v>
      </c>
      <c r="AB58" s="126">
        <f t="shared" si="59"/>
        <v>1.9483342471093373E-2</v>
      </c>
      <c r="AC58" s="127">
        <f t="shared" si="60"/>
        <v>4.7882139018573522E-5</v>
      </c>
      <c r="AD58" s="116">
        <v>4378.9219999999996</v>
      </c>
      <c r="AE58" s="117">
        <v>4567.7512800000004</v>
      </c>
      <c r="AF58" s="117">
        <v>4606.7603399999998</v>
      </c>
      <c r="AG58" s="117">
        <f t="shared" si="61"/>
        <v>227.83834000000024</v>
      </c>
      <c r="AH58" s="118">
        <f t="shared" si="62"/>
        <v>39.009059999999408</v>
      </c>
      <c r="AI58" s="116">
        <v>3093.55</v>
      </c>
      <c r="AJ58" s="117">
        <v>2883.4268400000005</v>
      </c>
      <c r="AK58" s="117">
        <v>2827.8276200000005</v>
      </c>
      <c r="AL58" s="117">
        <f t="shared" si="63"/>
        <v>-265.7223799999997</v>
      </c>
      <c r="AM58" s="118">
        <f t="shared" si="64"/>
        <v>-55.599220000000059</v>
      </c>
      <c r="AN58" s="125">
        <f t="shared" si="39"/>
        <v>0.32083666012362616</v>
      </c>
      <c r="AO58" s="126">
        <f t="shared" si="65"/>
        <v>-8.7566122660700796E-2</v>
      </c>
      <c r="AP58" s="127">
        <f t="shared" si="66"/>
        <v>-0.14496566951289197</v>
      </c>
      <c r="AQ58" s="125">
        <f t="shared" si="42"/>
        <v>0.19694334023161769</v>
      </c>
      <c r="AR58" s="126">
        <f t="shared" si="67"/>
        <v>-9.1578453187505737E-2</v>
      </c>
      <c r="AS58" s="127">
        <f t="shared" si="68"/>
        <v>-9.7097831687984693E-2</v>
      </c>
      <c r="AT58" s="126">
        <f t="shared" si="44"/>
        <v>0.20159549261576071</v>
      </c>
      <c r="AU58" s="126">
        <f t="shared" si="69"/>
        <v>-9.9122203501063044E-2</v>
      </c>
      <c r="AV58" s="126">
        <f t="shared" si="70"/>
        <v>-9.7716918208728631E-2</v>
      </c>
      <c r="AW58" s="116">
        <v>7896</v>
      </c>
      <c r="AX58" s="117">
        <v>4743</v>
      </c>
      <c r="AY58" s="118">
        <v>7329</v>
      </c>
      <c r="AZ58" s="116">
        <v>134</v>
      </c>
      <c r="BA58" s="117">
        <v>136</v>
      </c>
      <c r="BB58" s="118">
        <v>135</v>
      </c>
      <c r="BC58" s="116">
        <v>167</v>
      </c>
      <c r="BD58" s="117">
        <v>167</v>
      </c>
      <c r="BE58" s="118">
        <v>166</v>
      </c>
      <c r="BF58" s="129">
        <f t="shared" si="71"/>
        <v>6.0320987654320994</v>
      </c>
      <c r="BG58" s="129">
        <f t="shared" si="72"/>
        <v>-0.51516491615994031</v>
      </c>
      <c r="BH58" s="129">
        <f t="shared" si="46"/>
        <v>0.21959876543209944</v>
      </c>
      <c r="BI58" s="130">
        <f t="shared" si="73"/>
        <v>4.9056224899598391</v>
      </c>
      <c r="BJ58" s="129">
        <f t="shared" si="74"/>
        <v>-0.34787052401221707</v>
      </c>
      <c r="BK58" s="131">
        <f t="shared" si="47"/>
        <v>0.17208955582810237</v>
      </c>
      <c r="BL58" s="117">
        <v>374</v>
      </c>
      <c r="BM58" s="117">
        <v>370</v>
      </c>
      <c r="BN58" s="117">
        <v>367</v>
      </c>
      <c r="BO58" s="116">
        <v>36516</v>
      </c>
      <c r="BP58" s="117">
        <v>27150</v>
      </c>
      <c r="BQ58" s="118">
        <v>40442</v>
      </c>
      <c r="BR58" s="117">
        <f t="shared" si="48"/>
        <v>346.8482354977499</v>
      </c>
      <c r="BS58" s="117">
        <f t="shared" si="75"/>
        <v>65.130002394452731</v>
      </c>
      <c r="BT58" s="117">
        <f t="shared" si="76"/>
        <v>-7.9769004138523201</v>
      </c>
      <c r="BU58" s="116">
        <f t="shared" si="49"/>
        <v>1913.9359175876657</v>
      </c>
      <c r="BV58" s="117">
        <f t="shared" si="77"/>
        <v>611.09612528776711</v>
      </c>
      <c r="BW58" s="118">
        <f t="shared" si="78"/>
        <v>-117.16305774440252</v>
      </c>
      <c r="BX58" s="129">
        <f t="shared" si="50"/>
        <v>5.5180788647837362</v>
      </c>
      <c r="BY58" s="129">
        <f t="shared" si="79"/>
        <v>0.89345880399346278</v>
      </c>
      <c r="BZ58" s="129">
        <f t="shared" si="80"/>
        <v>-0.20614630915680809</v>
      </c>
      <c r="CA58" s="125">
        <f t="shared" si="81"/>
        <v>0.40364903035202765</v>
      </c>
      <c r="CB58" s="126">
        <f t="shared" si="82"/>
        <v>4.6006672709670016E-2</v>
      </c>
      <c r="CC58" s="132">
        <f t="shared" si="83"/>
        <v>-1.7563750533777234E-3</v>
      </c>
      <c r="CD58" s="26"/>
    </row>
    <row r="59" spans="1:82" s="14" customFormat="1" ht="15" customHeight="1" x14ac:dyDescent="0.2">
      <c r="A59" s="13" t="s">
        <v>167</v>
      </c>
      <c r="B59" s="19" t="s">
        <v>168</v>
      </c>
      <c r="C59" s="116">
        <v>3995.9789999999998</v>
      </c>
      <c r="D59" s="117">
        <v>3808.8362599999996</v>
      </c>
      <c r="E59" s="118">
        <v>5356.1507199999996</v>
      </c>
      <c r="F59" s="116">
        <v>3680.221</v>
      </c>
      <c r="G59" s="117">
        <v>3501.5724</v>
      </c>
      <c r="H59" s="118">
        <v>5010.9927200000002</v>
      </c>
      <c r="I59" s="119">
        <f t="shared" si="33"/>
        <v>1.068880163928875</v>
      </c>
      <c r="J59" s="120">
        <f t="shared" si="53"/>
        <v>-1.6918487836874885E-2</v>
      </c>
      <c r="K59" s="121">
        <f t="shared" si="54"/>
        <v>-1.8870087929404367E-2</v>
      </c>
      <c r="L59" s="116">
        <v>2467.364</v>
      </c>
      <c r="M59" s="117">
        <v>2475.933</v>
      </c>
      <c r="N59" s="117">
        <v>3544.4290000000001</v>
      </c>
      <c r="O59" s="122">
        <f t="shared" si="34"/>
        <v>0.70733070232838013</v>
      </c>
      <c r="P59" s="123">
        <f t="shared" si="55"/>
        <v>3.6891617284302569E-2</v>
      </c>
      <c r="Q59" s="124">
        <f t="shared" si="56"/>
        <v>2.3893978193101351E-4</v>
      </c>
      <c r="R59" s="116">
        <v>747.28300000000002</v>
      </c>
      <c r="S59" s="117">
        <v>447.44323000000009</v>
      </c>
      <c r="T59" s="118">
        <v>648.93772000000001</v>
      </c>
      <c r="U59" s="125">
        <f t="shared" si="35"/>
        <v>0.12950282633817117</v>
      </c>
      <c r="V59" s="126">
        <f t="shared" si="57"/>
        <v>-7.355101200468922E-2</v>
      </c>
      <c r="W59" s="127">
        <f t="shared" si="58"/>
        <v>1.7193111379713855E-3</v>
      </c>
      <c r="X59" s="116">
        <v>465.57400000000001</v>
      </c>
      <c r="Y59" s="117">
        <v>578.19616999999994</v>
      </c>
      <c r="Z59" s="118">
        <v>817.62599999999998</v>
      </c>
      <c r="AA59" s="125">
        <f t="shared" si="37"/>
        <v>0.16316647133344866</v>
      </c>
      <c r="AB59" s="126">
        <f t="shared" si="59"/>
        <v>3.6659394720386568E-2</v>
      </c>
      <c r="AC59" s="127">
        <f t="shared" si="60"/>
        <v>-1.958250919902399E-3</v>
      </c>
      <c r="AD59" s="116">
        <v>1708.6</v>
      </c>
      <c r="AE59" s="117">
        <v>2104.9644199999998</v>
      </c>
      <c r="AF59" s="117">
        <v>1943.51271</v>
      </c>
      <c r="AG59" s="117">
        <f t="shared" si="61"/>
        <v>234.91271000000006</v>
      </c>
      <c r="AH59" s="118">
        <f t="shared" si="62"/>
        <v>-161.45170999999982</v>
      </c>
      <c r="AI59" s="116">
        <v>231.172</v>
      </c>
      <c r="AJ59" s="117">
        <v>32.982330000000005</v>
      </c>
      <c r="AK59" s="117">
        <v>15.308020000000001</v>
      </c>
      <c r="AL59" s="117">
        <f t="shared" si="63"/>
        <v>-215.86398</v>
      </c>
      <c r="AM59" s="118">
        <f t="shared" si="64"/>
        <v>-17.674310000000006</v>
      </c>
      <c r="AN59" s="125">
        <f t="shared" si="39"/>
        <v>0.36285623978856218</v>
      </c>
      <c r="AO59" s="126">
        <f t="shared" si="65"/>
        <v>-6.4723584830135739E-2</v>
      </c>
      <c r="AP59" s="127">
        <f t="shared" si="66"/>
        <v>-0.18979666422469677</v>
      </c>
      <c r="AQ59" s="125">
        <f t="shared" si="42"/>
        <v>2.8580263701018485E-3</v>
      </c>
      <c r="AR59" s="126">
        <f t="shared" si="67"/>
        <v>-5.4993128503334675E-2</v>
      </c>
      <c r="AS59" s="127">
        <f t="shared" si="68"/>
        <v>-5.8013981229846599E-3</v>
      </c>
      <c r="AT59" s="126">
        <f t="shared" si="44"/>
        <v>3.0548876949875116E-3</v>
      </c>
      <c r="AU59" s="126">
        <f t="shared" si="69"/>
        <v>-5.9759818269681457E-2</v>
      </c>
      <c r="AV59" s="126">
        <f t="shared" si="70"/>
        <v>-6.36440347831509E-3</v>
      </c>
      <c r="AW59" s="116">
        <v>4301</v>
      </c>
      <c r="AX59" s="117">
        <v>2734</v>
      </c>
      <c r="AY59" s="118">
        <v>3979</v>
      </c>
      <c r="AZ59" s="116">
        <v>38</v>
      </c>
      <c r="BA59" s="117">
        <v>37</v>
      </c>
      <c r="BB59" s="118">
        <v>37</v>
      </c>
      <c r="BC59" s="116">
        <v>78</v>
      </c>
      <c r="BD59" s="117">
        <v>74</v>
      </c>
      <c r="BE59" s="118">
        <v>74</v>
      </c>
      <c r="BF59" s="129">
        <f t="shared" si="71"/>
        <v>11.948948948948949</v>
      </c>
      <c r="BG59" s="129">
        <f t="shared" si="72"/>
        <v>-0.62707444286391656</v>
      </c>
      <c r="BH59" s="129">
        <f t="shared" si="46"/>
        <v>-0.36636636636636588</v>
      </c>
      <c r="BI59" s="130">
        <f t="shared" si="73"/>
        <v>5.9744744744744747</v>
      </c>
      <c r="BJ59" s="129">
        <f t="shared" si="74"/>
        <v>-0.15230615230615197</v>
      </c>
      <c r="BK59" s="131">
        <f t="shared" si="47"/>
        <v>-0.18318318318318294</v>
      </c>
      <c r="BL59" s="117">
        <v>115</v>
      </c>
      <c r="BM59" s="117">
        <v>115</v>
      </c>
      <c r="BN59" s="117">
        <v>115</v>
      </c>
      <c r="BO59" s="116">
        <v>19493</v>
      </c>
      <c r="BP59" s="117">
        <v>13334</v>
      </c>
      <c r="BQ59" s="118">
        <v>19305</v>
      </c>
      <c r="BR59" s="117">
        <f t="shared" si="48"/>
        <v>259.56968246568243</v>
      </c>
      <c r="BS59" s="117">
        <f t="shared" si="75"/>
        <v>70.772627112478716</v>
      </c>
      <c r="BT59" s="117">
        <f t="shared" si="76"/>
        <v>-3.0351172943295524</v>
      </c>
      <c r="BU59" s="116">
        <f t="shared" si="49"/>
        <v>1259.3598190500124</v>
      </c>
      <c r="BV59" s="117">
        <f t="shared" si="77"/>
        <v>403.69346238877085</v>
      </c>
      <c r="BW59" s="118">
        <f t="shared" si="78"/>
        <v>-21.390875902438211</v>
      </c>
      <c r="BX59" s="129">
        <f t="shared" si="50"/>
        <v>4.8517215380748935</v>
      </c>
      <c r="BY59" s="129">
        <f t="shared" si="79"/>
        <v>0.31951972454315669</v>
      </c>
      <c r="BZ59" s="129">
        <f t="shared" si="80"/>
        <v>-2.5381607499356917E-2</v>
      </c>
      <c r="CA59" s="125">
        <f t="shared" si="81"/>
        <v>0.6149068322981367</v>
      </c>
      <c r="CB59" s="126">
        <f t="shared" si="82"/>
        <v>-5.9882146838667882E-3</v>
      </c>
      <c r="CC59" s="132">
        <f t="shared" si="83"/>
        <v>-2.5688891939192215E-2</v>
      </c>
      <c r="CD59" s="26"/>
    </row>
    <row r="60" spans="1:82" s="14" customFormat="1" ht="15" customHeight="1" x14ac:dyDescent="0.2">
      <c r="A60" s="13" t="s">
        <v>167</v>
      </c>
      <c r="B60" s="19" t="s">
        <v>169</v>
      </c>
      <c r="C60" s="116">
        <v>1915.7080000000001</v>
      </c>
      <c r="D60" s="117">
        <v>1795.521</v>
      </c>
      <c r="E60" s="118">
        <v>2610.4949999999999</v>
      </c>
      <c r="F60" s="116">
        <v>1745.373</v>
      </c>
      <c r="G60" s="117">
        <v>1717.1189999999999</v>
      </c>
      <c r="H60" s="118">
        <v>2444.3989999999999</v>
      </c>
      <c r="I60" s="119">
        <f t="shared" si="33"/>
        <v>1.0679496268816997</v>
      </c>
      <c r="J60" s="120">
        <f t="shared" si="53"/>
        <v>-2.9642692926157954E-2</v>
      </c>
      <c r="K60" s="121">
        <f t="shared" si="54"/>
        <v>2.2290589855145315E-2</v>
      </c>
      <c r="L60" s="116">
        <v>1276.5070000000001</v>
      </c>
      <c r="M60" s="117">
        <v>1169.52</v>
      </c>
      <c r="N60" s="117">
        <v>1669.681</v>
      </c>
      <c r="O60" s="122">
        <f t="shared" si="34"/>
        <v>0.6830640169628609</v>
      </c>
      <c r="P60" s="123">
        <f t="shared" si="55"/>
        <v>-4.8302286973317843E-2</v>
      </c>
      <c r="Q60" s="124">
        <f t="shared" si="56"/>
        <v>1.9696956024892742E-3</v>
      </c>
      <c r="R60" s="116">
        <v>349.32900000000001</v>
      </c>
      <c r="S60" s="117">
        <v>428.39499999999992</v>
      </c>
      <c r="T60" s="118">
        <v>615.39400000000001</v>
      </c>
      <c r="U60" s="125">
        <f t="shared" si="35"/>
        <v>0.25175677129633911</v>
      </c>
      <c r="V60" s="126">
        <f t="shared" si="57"/>
        <v>5.1611014486763168E-2</v>
      </c>
      <c r="W60" s="127">
        <f t="shared" si="58"/>
        <v>2.2720238792993119E-3</v>
      </c>
      <c r="X60" s="116">
        <v>119.53700000000001</v>
      </c>
      <c r="Y60" s="117">
        <v>119.20399999999999</v>
      </c>
      <c r="Z60" s="118">
        <v>159.32400000000001</v>
      </c>
      <c r="AA60" s="125">
        <f t="shared" si="37"/>
        <v>6.5179211740800103E-2</v>
      </c>
      <c r="AB60" s="126">
        <f t="shared" si="59"/>
        <v>-3.3087275134452698E-3</v>
      </c>
      <c r="AC60" s="127">
        <f t="shared" si="60"/>
        <v>-4.2417194817884335E-3</v>
      </c>
      <c r="AD60" s="116">
        <v>205.10900000000001</v>
      </c>
      <c r="AE60" s="117">
        <v>282.803</v>
      </c>
      <c r="AF60" s="117">
        <v>347.96300000000002</v>
      </c>
      <c r="AG60" s="117">
        <f t="shared" si="61"/>
        <v>142.85400000000001</v>
      </c>
      <c r="AH60" s="118">
        <f t="shared" si="62"/>
        <v>65.160000000000025</v>
      </c>
      <c r="AI60" s="116">
        <v>0</v>
      </c>
      <c r="AJ60" s="117">
        <v>0</v>
      </c>
      <c r="AK60" s="117">
        <v>0</v>
      </c>
      <c r="AL60" s="117">
        <f t="shared" si="63"/>
        <v>0</v>
      </c>
      <c r="AM60" s="118">
        <f t="shared" si="64"/>
        <v>0</v>
      </c>
      <c r="AN60" s="125">
        <f t="shared" si="39"/>
        <v>0.13329387721485772</v>
      </c>
      <c r="AO60" s="126">
        <f t="shared" si="65"/>
        <v>2.6226933818473713E-2</v>
      </c>
      <c r="AP60" s="127">
        <f t="shared" si="66"/>
        <v>-2.4210824763008315E-2</v>
      </c>
      <c r="AQ60" s="125">
        <f t="shared" si="42"/>
        <v>0</v>
      </c>
      <c r="AR60" s="126">
        <f t="shared" si="67"/>
        <v>0</v>
      </c>
      <c r="AS60" s="127">
        <f t="shared" si="68"/>
        <v>0</v>
      </c>
      <c r="AT60" s="126">
        <f t="shared" si="44"/>
        <v>0</v>
      </c>
      <c r="AU60" s="126">
        <f t="shared" si="69"/>
        <v>0</v>
      </c>
      <c r="AV60" s="126">
        <f t="shared" si="70"/>
        <v>0</v>
      </c>
      <c r="AW60" s="116">
        <v>1916</v>
      </c>
      <c r="AX60" s="117">
        <v>766</v>
      </c>
      <c r="AY60" s="118">
        <v>1178</v>
      </c>
      <c r="AZ60" s="116">
        <v>18</v>
      </c>
      <c r="BA60" s="117">
        <v>17.5</v>
      </c>
      <c r="BB60" s="118">
        <v>17</v>
      </c>
      <c r="BC60" s="116">
        <v>27.5</v>
      </c>
      <c r="BD60" s="117">
        <v>28</v>
      </c>
      <c r="BE60" s="118">
        <v>27</v>
      </c>
      <c r="BF60" s="129">
        <f t="shared" si="71"/>
        <v>7.6993464052287583</v>
      </c>
      <c r="BG60" s="129">
        <f t="shared" si="72"/>
        <v>-4.1278140885984014</v>
      </c>
      <c r="BH60" s="129">
        <f t="shared" si="46"/>
        <v>0.40410830999066327</v>
      </c>
      <c r="BI60" s="130">
        <f t="shared" si="73"/>
        <v>4.8477366255144032</v>
      </c>
      <c r="BJ60" s="129">
        <f t="shared" si="74"/>
        <v>-2.8936775158997383</v>
      </c>
      <c r="BK60" s="131">
        <f t="shared" si="47"/>
        <v>0.2882128159905939</v>
      </c>
      <c r="BL60" s="117">
        <v>75</v>
      </c>
      <c r="BM60" s="117">
        <v>75</v>
      </c>
      <c r="BN60" s="117">
        <v>75</v>
      </c>
      <c r="BO60" s="116">
        <v>8595</v>
      </c>
      <c r="BP60" s="117">
        <v>4608</v>
      </c>
      <c r="BQ60" s="118">
        <v>6981</v>
      </c>
      <c r="BR60" s="117">
        <f t="shared" si="48"/>
        <v>350.15026500501364</v>
      </c>
      <c r="BS60" s="117">
        <f t="shared" si="75"/>
        <v>147.08185313764889</v>
      </c>
      <c r="BT60" s="117">
        <f t="shared" si="76"/>
        <v>-22.488406869986363</v>
      </c>
      <c r="BU60" s="116">
        <f t="shared" si="49"/>
        <v>2075.0415959252973</v>
      </c>
      <c r="BV60" s="117">
        <f t="shared" si="77"/>
        <v>1164.0953537541072</v>
      </c>
      <c r="BW60" s="118">
        <f t="shared" si="78"/>
        <v>-166.62811686843634</v>
      </c>
      <c r="BX60" s="129">
        <f t="shared" si="50"/>
        <v>5.9261460101867574</v>
      </c>
      <c r="BY60" s="129">
        <f t="shared" si="79"/>
        <v>1.4402378682243357</v>
      </c>
      <c r="BZ60" s="129">
        <f t="shared" si="80"/>
        <v>-8.9519786157890024E-2</v>
      </c>
      <c r="CA60" s="125">
        <f t="shared" si="81"/>
        <v>0.34095238095238095</v>
      </c>
      <c r="CB60" s="126">
        <f t="shared" si="82"/>
        <v>-7.8827838827838781E-2</v>
      </c>
      <c r="CC60" s="132">
        <f t="shared" si="83"/>
        <v>1.5048671402262404E-3</v>
      </c>
      <c r="CD60" s="26"/>
    </row>
    <row r="61" spans="1:82" s="14" customFormat="1" ht="15" customHeight="1" x14ac:dyDescent="0.2">
      <c r="A61" s="13" t="s">
        <v>167</v>
      </c>
      <c r="B61" s="19" t="s">
        <v>170</v>
      </c>
      <c r="C61" s="116">
        <v>2315.0549999999998</v>
      </c>
      <c r="D61" s="117">
        <v>2181.2109999999998</v>
      </c>
      <c r="E61" s="118">
        <v>3489.2139999999999</v>
      </c>
      <c r="F61" s="116">
        <v>2176.2840000000001</v>
      </c>
      <c r="G61" s="117">
        <v>2276.9202199999995</v>
      </c>
      <c r="H61" s="118">
        <v>3420.377</v>
      </c>
      <c r="I61" s="119">
        <f t="shared" si="33"/>
        <v>1.0201255592585261</v>
      </c>
      <c r="J61" s="120">
        <f t="shared" si="53"/>
        <v>-4.3639555956215936E-2</v>
      </c>
      <c r="K61" s="121">
        <f t="shared" si="54"/>
        <v>6.2160066730201913E-2</v>
      </c>
      <c r="L61" s="116">
        <v>1710.5619999999999</v>
      </c>
      <c r="M61" s="117">
        <v>1388.5239999999999</v>
      </c>
      <c r="N61" s="117">
        <v>1985.413</v>
      </c>
      <c r="O61" s="122">
        <f t="shared" si="34"/>
        <v>0.5804661299032241</v>
      </c>
      <c r="P61" s="123">
        <f t="shared" si="55"/>
        <v>-0.20553514566558939</v>
      </c>
      <c r="Q61" s="124">
        <f t="shared" si="56"/>
        <v>-2.93593649926841E-2</v>
      </c>
      <c r="R61" s="116">
        <v>322.94799999999998</v>
      </c>
      <c r="S61" s="117">
        <v>641.40950999999961</v>
      </c>
      <c r="T61" s="118">
        <v>1117.4690000000001</v>
      </c>
      <c r="U61" s="125">
        <f t="shared" si="35"/>
        <v>0.32670930719040625</v>
      </c>
      <c r="V61" s="126">
        <f t="shared" si="57"/>
        <v>0.17831507187920609</v>
      </c>
      <c r="W61" s="127">
        <f t="shared" si="58"/>
        <v>4.5008831097308966E-2</v>
      </c>
      <c r="X61" s="116">
        <v>142.774</v>
      </c>
      <c r="Y61" s="117">
        <v>246.98670999999999</v>
      </c>
      <c r="Z61" s="118">
        <v>317.495</v>
      </c>
      <c r="AA61" s="125">
        <f t="shared" si="37"/>
        <v>9.2824562906369687E-2</v>
      </c>
      <c r="AB61" s="126">
        <f t="shared" si="59"/>
        <v>2.7220073786383511E-2</v>
      </c>
      <c r="AC61" s="127">
        <f t="shared" si="60"/>
        <v>-1.5649466104624837E-2</v>
      </c>
      <c r="AD61" s="116">
        <v>328.19200000000001</v>
      </c>
      <c r="AE61" s="117">
        <v>385.75700000000001</v>
      </c>
      <c r="AF61" s="117">
        <v>435.66899999999998</v>
      </c>
      <c r="AG61" s="117">
        <f t="shared" si="61"/>
        <v>107.47699999999998</v>
      </c>
      <c r="AH61" s="118">
        <f t="shared" si="62"/>
        <v>49.911999999999978</v>
      </c>
      <c r="AI61" s="116">
        <v>128.96</v>
      </c>
      <c r="AJ61" s="117">
        <v>139.37100000000001</v>
      </c>
      <c r="AK61" s="117">
        <v>139.37100000000001</v>
      </c>
      <c r="AL61" s="117">
        <f t="shared" si="63"/>
        <v>10.411000000000001</v>
      </c>
      <c r="AM61" s="118">
        <f t="shared" si="64"/>
        <v>0</v>
      </c>
      <c r="AN61" s="125">
        <f t="shared" si="39"/>
        <v>0.1248616450581707</v>
      </c>
      <c r="AO61" s="126">
        <f t="shared" si="65"/>
        <v>-1.6902589484853139E-2</v>
      </c>
      <c r="AP61" s="127">
        <f t="shared" si="66"/>
        <v>-5.1992863744508191E-2</v>
      </c>
      <c r="AQ61" s="125">
        <f t="shared" si="42"/>
        <v>3.9943379798430254E-2</v>
      </c>
      <c r="AR61" s="126">
        <f t="shared" si="67"/>
        <v>-1.5761560256989604E-2</v>
      </c>
      <c r="AS61" s="127">
        <f t="shared" si="68"/>
        <v>-2.3952776969530312E-2</v>
      </c>
      <c r="AT61" s="126">
        <f t="shared" si="44"/>
        <v>4.0747262655549378E-2</v>
      </c>
      <c r="AU61" s="126">
        <f t="shared" si="69"/>
        <v>-1.8509709320534626E-2</v>
      </c>
      <c r="AV61" s="126">
        <f t="shared" si="70"/>
        <v>-2.0463050633336977E-2</v>
      </c>
      <c r="AW61" s="116">
        <v>2240</v>
      </c>
      <c r="AX61" s="117">
        <v>1248</v>
      </c>
      <c r="AY61" s="118">
        <v>1912</v>
      </c>
      <c r="AZ61" s="116">
        <v>31</v>
      </c>
      <c r="BA61" s="117">
        <v>32</v>
      </c>
      <c r="BB61" s="118">
        <v>32</v>
      </c>
      <c r="BC61" s="116">
        <v>51</v>
      </c>
      <c r="BD61" s="117">
        <v>47</v>
      </c>
      <c r="BE61" s="118">
        <v>48</v>
      </c>
      <c r="BF61" s="129">
        <f t="shared" si="71"/>
        <v>6.6388888888888893</v>
      </c>
      <c r="BG61" s="129">
        <f t="shared" si="72"/>
        <v>-1.3897849462365599</v>
      </c>
      <c r="BH61" s="129">
        <f t="shared" si="46"/>
        <v>0.13888888888888928</v>
      </c>
      <c r="BI61" s="130">
        <f t="shared" si="73"/>
        <v>4.4259259259259265</v>
      </c>
      <c r="BJ61" s="129">
        <f t="shared" si="74"/>
        <v>-0.45424836601307117</v>
      </c>
      <c r="BK61" s="131">
        <f t="shared" si="47"/>
        <v>3.940110323092938E-4</v>
      </c>
      <c r="BL61" s="117">
        <v>82</v>
      </c>
      <c r="BM61" s="117">
        <v>84</v>
      </c>
      <c r="BN61" s="117">
        <v>82</v>
      </c>
      <c r="BO61" s="116">
        <v>9580</v>
      </c>
      <c r="BP61" s="117">
        <v>6118</v>
      </c>
      <c r="BQ61" s="118">
        <v>9069</v>
      </c>
      <c r="BR61" s="117">
        <f t="shared" si="48"/>
        <v>377.15040246995261</v>
      </c>
      <c r="BS61" s="117">
        <f t="shared" si="75"/>
        <v>149.98088263696724</v>
      </c>
      <c r="BT61" s="117">
        <f t="shared" si="76"/>
        <v>4.9829915513518017</v>
      </c>
      <c r="BU61" s="116">
        <f t="shared" si="49"/>
        <v>1788.9001046025105</v>
      </c>
      <c r="BV61" s="117">
        <f t="shared" si="77"/>
        <v>817.34474745965338</v>
      </c>
      <c r="BW61" s="118">
        <f t="shared" si="78"/>
        <v>-35.555199884668809</v>
      </c>
      <c r="BX61" s="129">
        <f t="shared" si="50"/>
        <v>4.7432008368200833</v>
      </c>
      <c r="BY61" s="129">
        <f t="shared" si="79"/>
        <v>0.4664151225343689</v>
      </c>
      <c r="BZ61" s="129">
        <f t="shared" si="80"/>
        <v>-0.15904275292350611</v>
      </c>
      <c r="CA61" s="125">
        <f t="shared" si="81"/>
        <v>0.40511927097292949</v>
      </c>
      <c r="CB61" s="126">
        <f t="shared" si="82"/>
        <v>-2.282676672920575E-2</v>
      </c>
      <c r="CC61" s="132">
        <f t="shared" si="83"/>
        <v>2.7251641589332021E-3</v>
      </c>
      <c r="CD61" s="26"/>
    </row>
    <row r="62" spans="1:82" s="14" customFormat="1" ht="15" customHeight="1" x14ac:dyDescent="0.2">
      <c r="A62" s="13" t="s">
        <v>167</v>
      </c>
      <c r="B62" s="19" t="s">
        <v>171</v>
      </c>
      <c r="C62" s="116">
        <v>2235.62</v>
      </c>
      <c r="D62" s="117">
        <v>2089.6390000000001</v>
      </c>
      <c r="E62" s="118">
        <v>3024.6923999999999</v>
      </c>
      <c r="F62" s="116">
        <v>1963.2909999999999</v>
      </c>
      <c r="G62" s="117">
        <v>2089.6390000000001</v>
      </c>
      <c r="H62" s="118">
        <v>3050.0830000000001</v>
      </c>
      <c r="I62" s="119">
        <f t="shared" si="33"/>
        <v>0.99167543965197003</v>
      </c>
      <c r="J62" s="120">
        <f t="shared" si="53"/>
        <v>-0.14703502150737924</v>
      </c>
      <c r="K62" s="121">
        <f t="shared" si="54"/>
        <v>-8.3245603480299746E-3</v>
      </c>
      <c r="L62" s="116">
        <v>1471.8720000000001</v>
      </c>
      <c r="M62" s="117">
        <v>1363.5709999999999</v>
      </c>
      <c r="N62" s="117">
        <v>2287.723</v>
      </c>
      <c r="O62" s="122">
        <f t="shared" si="34"/>
        <v>0.75005270348380682</v>
      </c>
      <c r="P62" s="123">
        <f t="shared" si="55"/>
        <v>3.5640273165127301E-4</v>
      </c>
      <c r="Q62" s="124">
        <f t="shared" si="56"/>
        <v>9.7513676407838257E-2</v>
      </c>
      <c r="R62" s="116">
        <v>402.29399999999998</v>
      </c>
      <c r="S62" s="117">
        <v>526.19600000000014</v>
      </c>
      <c r="T62" s="118">
        <v>487.13299999999998</v>
      </c>
      <c r="U62" s="125">
        <f t="shared" si="35"/>
        <v>0.15971139146049468</v>
      </c>
      <c r="V62" s="126">
        <f t="shared" si="57"/>
        <v>-4.5196592124210788E-2</v>
      </c>
      <c r="W62" s="127">
        <f t="shared" si="58"/>
        <v>-9.2100524377599913E-2</v>
      </c>
      <c r="X62" s="116">
        <v>89.125</v>
      </c>
      <c r="Y62" s="117">
        <v>199.87200000000001</v>
      </c>
      <c r="Z62" s="118">
        <v>275.22699999999998</v>
      </c>
      <c r="AA62" s="125">
        <f t="shared" si="37"/>
        <v>9.0235905055698479E-2</v>
      </c>
      <c r="AB62" s="126">
        <f t="shared" si="59"/>
        <v>4.484018939255939E-2</v>
      </c>
      <c r="AC62" s="127">
        <f t="shared" si="60"/>
        <v>-5.4131520302383718E-3</v>
      </c>
      <c r="AD62" s="116">
        <v>176.38300000000001</v>
      </c>
      <c r="AE62" s="117">
        <v>295.66475000000003</v>
      </c>
      <c r="AF62" s="117">
        <v>255.15657999999999</v>
      </c>
      <c r="AG62" s="117">
        <f t="shared" si="61"/>
        <v>78.773579999999981</v>
      </c>
      <c r="AH62" s="118">
        <f t="shared" si="62"/>
        <v>-40.508170000000035</v>
      </c>
      <c r="AI62" s="116">
        <v>0</v>
      </c>
      <c r="AJ62" s="117">
        <v>0</v>
      </c>
      <c r="AK62" s="117">
        <v>0</v>
      </c>
      <c r="AL62" s="117">
        <f t="shared" si="63"/>
        <v>0</v>
      </c>
      <c r="AM62" s="118">
        <f t="shared" si="64"/>
        <v>0</v>
      </c>
      <c r="AN62" s="125">
        <f t="shared" si="39"/>
        <v>8.4357860653863512E-2</v>
      </c>
      <c r="AO62" s="126">
        <f t="shared" si="65"/>
        <v>5.4611787490675134E-3</v>
      </c>
      <c r="AP62" s="127">
        <f t="shared" si="66"/>
        <v>-5.7132966230588791E-2</v>
      </c>
      <c r="AQ62" s="125">
        <f t="shared" si="42"/>
        <v>0</v>
      </c>
      <c r="AR62" s="126">
        <f t="shared" si="67"/>
        <v>0</v>
      </c>
      <c r="AS62" s="127">
        <f t="shared" si="68"/>
        <v>0</v>
      </c>
      <c r="AT62" s="126">
        <f t="shared" si="44"/>
        <v>0</v>
      </c>
      <c r="AU62" s="126">
        <f t="shared" si="69"/>
        <v>0</v>
      </c>
      <c r="AV62" s="126">
        <f t="shared" si="70"/>
        <v>0</v>
      </c>
      <c r="AW62" s="116">
        <v>2498</v>
      </c>
      <c r="AX62" s="117">
        <v>1295</v>
      </c>
      <c r="AY62" s="118">
        <v>2110</v>
      </c>
      <c r="AZ62" s="116">
        <v>26</v>
      </c>
      <c r="BA62" s="117">
        <v>24</v>
      </c>
      <c r="BB62" s="118">
        <v>27.5</v>
      </c>
      <c r="BC62" s="116">
        <v>35</v>
      </c>
      <c r="BD62" s="117">
        <v>49</v>
      </c>
      <c r="BE62" s="118">
        <v>41.14</v>
      </c>
      <c r="BF62" s="129">
        <f t="shared" si="71"/>
        <v>8.525252525252526</v>
      </c>
      <c r="BG62" s="129">
        <f t="shared" si="72"/>
        <v>-2.1499611499611504</v>
      </c>
      <c r="BH62" s="129">
        <f t="shared" si="46"/>
        <v>-0.46780303030302939</v>
      </c>
      <c r="BI62" s="130">
        <f t="shared" si="73"/>
        <v>5.6986982120671961</v>
      </c>
      <c r="BJ62" s="129">
        <f t="shared" si="74"/>
        <v>-2.2314605180915335</v>
      </c>
      <c r="BK62" s="131">
        <f t="shared" si="47"/>
        <v>1.2939363073052919</v>
      </c>
      <c r="BL62" s="117">
        <v>84</v>
      </c>
      <c r="BM62" s="117">
        <v>84</v>
      </c>
      <c r="BN62" s="117">
        <v>84</v>
      </c>
      <c r="BO62" s="116">
        <v>10117</v>
      </c>
      <c r="BP62" s="117">
        <v>5988</v>
      </c>
      <c r="BQ62" s="118">
        <v>9503</v>
      </c>
      <c r="BR62" s="117">
        <f t="shared" si="48"/>
        <v>320.96001262759131</v>
      </c>
      <c r="BS62" s="117">
        <f t="shared" si="75"/>
        <v>126.9013984138916</v>
      </c>
      <c r="BT62" s="117">
        <f t="shared" si="76"/>
        <v>-28.011096256844269</v>
      </c>
      <c r="BU62" s="116">
        <f t="shared" si="49"/>
        <v>1445.5369668246447</v>
      </c>
      <c r="BV62" s="117">
        <f t="shared" si="77"/>
        <v>659.59181069974477</v>
      </c>
      <c r="BW62" s="118">
        <f t="shared" si="78"/>
        <v>-168.08388259620506</v>
      </c>
      <c r="BX62" s="129">
        <f t="shared" si="50"/>
        <v>4.5037914691943124</v>
      </c>
      <c r="BY62" s="129">
        <f t="shared" si="79"/>
        <v>0.45375143716869193</v>
      </c>
      <c r="BZ62" s="129">
        <f t="shared" si="80"/>
        <v>-0.1201467547439119</v>
      </c>
      <c r="CA62" s="125">
        <f t="shared" si="81"/>
        <v>0.41439909297052152</v>
      </c>
      <c r="CB62" s="126">
        <f t="shared" si="82"/>
        <v>-2.6774812489098243E-2</v>
      </c>
      <c r="CC62" s="132">
        <f t="shared" si="83"/>
        <v>2.0555367635083421E-2</v>
      </c>
      <c r="CD62" s="26"/>
    </row>
    <row r="63" spans="1:82" s="14" customFormat="1" ht="15" customHeight="1" x14ac:dyDescent="0.2">
      <c r="A63" s="13" t="s">
        <v>167</v>
      </c>
      <c r="B63" s="19" t="s">
        <v>172</v>
      </c>
      <c r="C63" s="116">
        <v>5303.0529999999999</v>
      </c>
      <c r="D63" s="117">
        <v>5383.338569999999</v>
      </c>
      <c r="E63" s="118">
        <v>7466.6895000000013</v>
      </c>
      <c r="F63" s="116">
        <v>4588.1319999999996</v>
      </c>
      <c r="G63" s="117">
        <v>4948.6598600000007</v>
      </c>
      <c r="H63" s="118">
        <v>6907.8591699999997</v>
      </c>
      <c r="I63" s="119">
        <f t="shared" si="33"/>
        <v>1.0808977595297447</v>
      </c>
      <c r="J63" s="120">
        <f t="shared" si="53"/>
        <v>-7.4921863794083166E-2</v>
      </c>
      <c r="K63" s="121">
        <f t="shared" si="54"/>
        <v>-6.9399020386942123E-3</v>
      </c>
      <c r="L63" s="116">
        <v>2841.5189999999998</v>
      </c>
      <c r="M63" s="117">
        <v>3396.1151199999999</v>
      </c>
      <c r="N63" s="117">
        <v>4685.4120800000001</v>
      </c>
      <c r="O63" s="122">
        <f t="shared" si="34"/>
        <v>0.6782726695338811</v>
      </c>
      <c r="P63" s="123">
        <f t="shared" si="55"/>
        <v>5.8953303831237869E-2</v>
      </c>
      <c r="Q63" s="124">
        <f t="shared" si="56"/>
        <v>-7.9969905514252204E-3</v>
      </c>
      <c r="R63" s="116">
        <v>1175.7349999999999</v>
      </c>
      <c r="S63" s="117">
        <v>874.86293000000069</v>
      </c>
      <c r="T63" s="118">
        <v>1236.9163800000001</v>
      </c>
      <c r="U63" s="125">
        <f t="shared" si="35"/>
        <v>0.17905929312684588</v>
      </c>
      <c r="V63" s="126">
        <f t="shared" si="57"/>
        <v>-7.7196411809280663E-2</v>
      </c>
      <c r="W63" s="127">
        <f t="shared" si="58"/>
        <v>2.2714445475740253E-3</v>
      </c>
      <c r="X63" s="116">
        <v>570.87900000000002</v>
      </c>
      <c r="Y63" s="117">
        <v>677.68181000000004</v>
      </c>
      <c r="Z63" s="118">
        <v>985.53071</v>
      </c>
      <c r="AA63" s="125">
        <f t="shared" si="37"/>
        <v>0.14266803733927311</v>
      </c>
      <c r="AB63" s="126">
        <f t="shared" si="59"/>
        <v>1.824289002441816E-2</v>
      </c>
      <c r="AC63" s="127">
        <f t="shared" si="60"/>
        <v>5.7255460038512507E-3</v>
      </c>
      <c r="AD63" s="116">
        <v>420.072</v>
      </c>
      <c r="AE63" s="117">
        <v>661.46942999999999</v>
      </c>
      <c r="AF63" s="117">
        <v>689.27629999999999</v>
      </c>
      <c r="AG63" s="117">
        <f t="shared" si="61"/>
        <v>269.20429999999999</v>
      </c>
      <c r="AH63" s="118">
        <f t="shared" si="62"/>
        <v>27.806870000000004</v>
      </c>
      <c r="AI63" s="116">
        <v>0</v>
      </c>
      <c r="AJ63" s="117">
        <v>0</v>
      </c>
      <c r="AK63" s="117">
        <v>0</v>
      </c>
      <c r="AL63" s="117">
        <f t="shared" si="63"/>
        <v>0</v>
      </c>
      <c r="AM63" s="118">
        <f t="shared" si="64"/>
        <v>0</v>
      </c>
      <c r="AN63" s="125">
        <f t="shared" si="39"/>
        <v>9.23135078805674E-2</v>
      </c>
      <c r="AO63" s="126">
        <f t="shared" si="65"/>
        <v>1.3100269770369363E-2</v>
      </c>
      <c r="AP63" s="127">
        <f t="shared" si="66"/>
        <v>-3.0559950921783222E-2</v>
      </c>
      <c r="AQ63" s="125">
        <f t="shared" si="42"/>
        <v>0</v>
      </c>
      <c r="AR63" s="126">
        <f t="shared" si="67"/>
        <v>0</v>
      </c>
      <c r="AS63" s="127">
        <f t="shared" si="68"/>
        <v>0</v>
      </c>
      <c r="AT63" s="126">
        <f t="shared" si="44"/>
        <v>0</v>
      </c>
      <c r="AU63" s="126">
        <f t="shared" si="69"/>
        <v>0</v>
      </c>
      <c r="AV63" s="126">
        <f t="shared" si="70"/>
        <v>0</v>
      </c>
      <c r="AW63" s="116">
        <v>5679</v>
      </c>
      <c r="AX63" s="117">
        <v>3826</v>
      </c>
      <c r="AY63" s="118">
        <v>5444</v>
      </c>
      <c r="AZ63" s="116">
        <v>51</v>
      </c>
      <c r="BA63" s="117">
        <v>50.58</v>
      </c>
      <c r="BB63" s="118">
        <v>51.5</v>
      </c>
      <c r="BC63" s="116">
        <v>54</v>
      </c>
      <c r="BD63" s="117">
        <v>54.88</v>
      </c>
      <c r="BE63" s="118">
        <v>48</v>
      </c>
      <c r="BF63" s="129">
        <f t="shared" si="71"/>
        <v>11.745415318230853</v>
      </c>
      <c r="BG63" s="129">
        <f t="shared" si="72"/>
        <v>-0.62713370137699087</v>
      </c>
      <c r="BH63" s="129">
        <f t="shared" si="46"/>
        <v>-0.86167575861111523</v>
      </c>
      <c r="BI63" s="130">
        <f t="shared" si="73"/>
        <v>12.601851851851853</v>
      </c>
      <c r="BJ63" s="129">
        <f t="shared" si="74"/>
        <v>0.91666666666666785</v>
      </c>
      <c r="BK63" s="131">
        <f t="shared" si="47"/>
        <v>0.98256127847964692</v>
      </c>
      <c r="BL63" s="117">
        <v>228</v>
      </c>
      <c r="BM63" s="117">
        <v>216</v>
      </c>
      <c r="BN63" s="117">
        <v>216</v>
      </c>
      <c r="BO63" s="116">
        <v>27983</v>
      </c>
      <c r="BP63" s="117">
        <v>23098</v>
      </c>
      <c r="BQ63" s="118">
        <v>31590</v>
      </c>
      <c r="BR63" s="117">
        <f t="shared" si="48"/>
        <v>218.67233839822728</v>
      </c>
      <c r="BS63" s="117">
        <f t="shared" si="75"/>
        <v>54.710933259392988</v>
      </c>
      <c r="BT63" s="117">
        <f t="shared" si="76"/>
        <v>4.4260893723375716</v>
      </c>
      <c r="BU63" s="116">
        <f t="shared" si="49"/>
        <v>1268.8940429831007</v>
      </c>
      <c r="BV63" s="117">
        <f t="shared" si="77"/>
        <v>460.98208665276081</v>
      </c>
      <c r="BW63" s="118">
        <f t="shared" si="78"/>
        <v>-24.535089269905257</v>
      </c>
      <c r="BX63" s="129">
        <f t="shared" si="50"/>
        <v>5.8027185892725939</v>
      </c>
      <c r="BY63" s="129">
        <f t="shared" si="79"/>
        <v>0.87526657307255906</v>
      </c>
      <c r="BZ63" s="129">
        <f t="shared" si="80"/>
        <v>-0.23439589060194876</v>
      </c>
      <c r="CA63" s="125">
        <f t="shared" si="81"/>
        <v>0.5357142857142857</v>
      </c>
      <c r="CB63" s="126">
        <f t="shared" si="82"/>
        <v>8.614484930274402E-2</v>
      </c>
      <c r="CC63" s="132">
        <f t="shared" si="83"/>
        <v>-5.5087842380660113E-2</v>
      </c>
      <c r="CD63" s="26"/>
    </row>
    <row r="64" spans="1:82" s="14" customFormat="1" ht="15" customHeight="1" x14ac:dyDescent="0.2">
      <c r="A64" s="13" t="s">
        <v>167</v>
      </c>
      <c r="B64" s="19" t="s">
        <v>173</v>
      </c>
      <c r="C64" s="116">
        <v>1972.8330000000001</v>
      </c>
      <c r="D64" s="117">
        <v>2019.492</v>
      </c>
      <c r="E64" s="118">
        <v>2840.623</v>
      </c>
      <c r="F64" s="116">
        <v>1789.21</v>
      </c>
      <c r="G64" s="117">
        <v>1955.335</v>
      </c>
      <c r="H64" s="118">
        <v>2709.56</v>
      </c>
      <c r="I64" s="119">
        <f t="shared" si="33"/>
        <v>1.0483705841538848</v>
      </c>
      <c r="J64" s="120">
        <f t="shared" si="53"/>
        <v>-5.4257391321324899E-2</v>
      </c>
      <c r="K64" s="121">
        <f t="shared" si="54"/>
        <v>1.5559326747864866E-2</v>
      </c>
      <c r="L64" s="116">
        <v>1185.817</v>
      </c>
      <c r="M64" s="117">
        <v>1338.1020000000001</v>
      </c>
      <c r="N64" s="117">
        <v>1857.23</v>
      </c>
      <c r="O64" s="122">
        <f t="shared" ref="O64:O119" si="84">IF(H64=0,"0",(N64/H64))</f>
        <v>0.68543601175098545</v>
      </c>
      <c r="P64" s="123">
        <f t="shared" si="55"/>
        <v>2.2675910924363607E-2</v>
      </c>
      <c r="Q64" s="124">
        <f t="shared" si="56"/>
        <v>1.1021252302613194E-3</v>
      </c>
      <c r="R64" s="116">
        <v>459.86500000000001</v>
      </c>
      <c r="S64" s="117">
        <v>391.07599999999991</v>
      </c>
      <c r="T64" s="118">
        <v>555.24699999999996</v>
      </c>
      <c r="U64" s="125">
        <f t="shared" si="35"/>
        <v>0.20492146326340807</v>
      </c>
      <c r="V64" s="126">
        <f t="shared" si="57"/>
        <v>-5.2099791927430333E-2</v>
      </c>
      <c r="W64" s="127">
        <f t="shared" si="58"/>
        <v>4.916860471559148E-3</v>
      </c>
      <c r="X64" s="116">
        <v>143.52799999999999</v>
      </c>
      <c r="Y64" s="117">
        <v>226.15700000000001</v>
      </c>
      <c r="Z64" s="118">
        <v>297.08300000000003</v>
      </c>
      <c r="AA64" s="125">
        <f t="shared" si="37"/>
        <v>0.10964252498560653</v>
      </c>
      <c r="AB64" s="126">
        <f t="shared" si="59"/>
        <v>2.9423881003066754E-2</v>
      </c>
      <c r="AC64" s="127">
        <f t="shared" si="60"/>
        <v>-6.0189857018204396E-3</v>
      </c>
      <c r="AD64" s="116">
        <v>684.74300000000005</v>
      </c>
      <c r="AE64" s="117">
        <v>709.99300000000005</v>
      </c>
      <c r="AF64" s="117">
        <v>551.29499999999996</v>
      </c>
      <c r="AG64" s="117">
        <f t="shared" si="61"/>
        <v>-133.44800000000009</v>
      </c>
      <c r="AH64" s="118">
        <f t="shared" si="62"/>
        <v>-158.69800000000009</v>
      </c>
      <c r="AI64" s="116">
        <v>0</v>
      </c>
      <c r="AJ64" s="117">
        <v>0</v>
      </c>
      <c r="AK64" s="117">
        <v>0</v>
      </c>
      <c r="AL64" s="117">
        <f t="shared" si="63"/>
        <v>0</v>
      </c>
      <c r="AM64" s="118">
        <f t="shared" si="64"/>
        <v>0</v>
      </c>
      <c r="AN64" s="125">
        <f t="shared" ref="AN64:AN124" si="85">IF(E64=0,"0",(AF64/E64))</f>
        <v>0.19407538416748718</v>
      </c>
      <c r="AO64" s="126">
        <f t="shared" si="65"/>
        <v>-0.153010760478309</v>
      </c>
      <c r="AP64" s="127">
        <f t="shared" si="66"/>
        <v>-0.15749471365909498</v>
      </c>
      <c r="AQ64" s="125">
        <f t="shared" ref="AQ64:AQ124" si="86">IF(E64=0,"0",(AK64/E64))</f>
        <v>0</v>
      </c>
      <c r="AR64" s="126">
        <f t="shared" si="67"/>
        <v>0</v>
      </c>
      <c r="AS64" s="127">
        <f t="shared" si="68"/>
        <v>0</v>
      </c>
      <c r="AT64" s="126">
        <f t="shared" si="44"/>
        <v>0</v>
      </c>
      <c r="AU64" s="126">
        <f t="shared" si="69"/>
        <v>0</v>
      </c>
      <c r="AV64" s="126">
        <f t="shared" si="70"/>
        <v>0</v>
      </c>
      <c r="AW64" s="116">
        <v>2279</v>
      </c>
      <c r="AX64" s="117">
        <v>1314</v>
      </c>
      <c r="AY64" s="118">
        <v>1921</v>
      </c>
      <c r="AZ64" s="116">
        <v>25.5</v>
      </c>
      <c r="BA64" s="117">
        <v>24.25</v>
      </c>
      <c r="BB64" s="118">
        <v>24</v>
      </c>
      <c r="BC64" s="116">
        <v>27</v>
      </c>
      <c r="BD64" s="117">
        <v>26.25</v>
      </c>
      <c r="BE64" s="118">
        <v>26</v>
      </c>
      <c r="BF64" s="129">
        <f t="shared" si="71"/>
        <v>8.893518518518519</v>
      </c>
      <c r="BG64" s="129">
        <f t="shared" si="72"/>
        <v>-1.0367647058823533</v>
      </c>
      <c r="BH64" s="129">
        <f t="shared" si="46"/>
        <v>-0.13740931653302724</v>
      </c>
      <c r="BI64" s="130">
        <f t="shared" si="73"/>
        <v>8.2094017094017104</v>
      </c>
      <c r="BJ64" s="129">
        <f t="shared" si="74"/>
        <v>-1.1691991136435576</v>
      </c>
      <c r="BK64" s="131">
        <f t="shared" si="47"/>
        <v>-0.13345543345543298</v>
      </c>
      <c r="BL64" s="117">
        <v>85</v>
      </c>
      <c r="BM64" s="117">
        <v>85</v>
      </c>
      <c r="BN64" s="117">
        <v>85</v>
      </c>
      <c r="BO64" s="116">
        <v>11382</v>
      </c>
      <c r="BP64" s="117">
        <v>7986</v>
      </c>
      <c r="BQ64" s="118">
        <v>11162</v>
      </c>
      <c r="BR64" s="117">
        <f t="shared" si="48"/>
        <v>242.74861135997133</v>
      </c>
      <c r="BS64" s="117">
        <f t="shared" si="75"/>
        <v>85.552160824037401</v>
      </c>
      <c r="BT64" s="117">
        <f t="shared" si="76"/>
        <v>-2.0967430101764251</v>
      </c>
      <c r="BU64" s="116">
        <f t="shared" si="49"/>
        <v>1410.4945340968245</v>
      </c>
      <c r="BV64" s="117">
        <f t="shared" si="77"/>
        <v>625.40897025303332</v>
      </c>
      <c r="BW64" s="118">
        <f t="shared" si="78"/>
        <v>-77.583852508959353</v>
      </c>
      <c r="BX64" s="129">
        <f t="shared" si="50"/>
        <v>5.8105153565851122</v>
      </c>
      <c r="BY64" s="129">
        <f t="shared" si="79"/>
        <v>0.81621961283785449</v>
      </c>
      <c r="BZ64" s="129">
        <f t="shared" si="80"/>
        <v>-0.26711021419114367</v>
      </c>
      <c r="CA64" s="125">
        <f t="shared" si="81"/>
        <v>0.48101702219349274</v>
      </c>
      <c r="CB64" s="126">
        <f t="shared" si="82"/>
        <v>-9.4807153630683261E-3</v>
      </c>
      <c r="CC64" s="132">
        <f t="shared" si="83"/>
        <v>-3.8060000880930422E-2</v>
      </c>
      <c r="CD64" s="26"/>
    </row>
    <row r="65" spans="1:82" s="14" customFormat="1" ht="15" customHeight="1" x14ac:dyDescent="0.2">
      <c r="A65" s="13" t="s">
        <v>167</v>
      </c>
      <c r="B65" s="19" t="s">
        <v>174</v>
      </c>
      <c r="C65" s="116">
        <v>2036.6569999999999</v>
      </c>
      <c r="D65" s="117">
        <v>2429.8833799999998</v>
      </c>
      <c r="E65" s="118">
        <v>3259.1884599999998</v>
      </c>
      <c r="F65" s="116">
        <v>1911.4490000000001</v>
      </c>
      <c r="G65" s="117">
        <v>2299.1828399999999</v>
      </c>
      <c r="H65" s="118">
        <v>3221.377</v>
      </c>
      <c r="I65" s="119">
        <f t="shared" si="33"/>
        <v>1.011737669946734</v>
      </c>
      <c r="J65" s="120">
        <f t="shared" si="53"/>
        <v>-5.376656270608593E-2</v>
      </c>
      <c r="K65" s="121">
        <f t="shared" si="54"/>
        <v>-4.5108848618966357E-2</v>
      </c>
      <c r="L65" s="116">
        <v>1367.739</v>
      </c>
      <c r="M65" s="117">
        <v>1645.7631399999998</v>
      </c>
      <c r="N65" s="117">
        <v>2361.6460899999997</v>
      </c>
      <c r="O65" s="122">
        <f t="shared" si="84"/>
        <v>0.73311695278137257</v>
      </c>
      <c r="P65" s="123">
        <f t="shared" si="55"/>
        <v>1.7566080118800897E-2</v>
      </c>
      <c r="Q65" s="124">
        <f t="shared" si="56"/>
        <v>1.7313445827571661E-2</v>
      </c>
      <c r="R65" s="116">
        <v>391.065</v>
      </c>
      <c r="S65" s="117">
        <v>399.52761000000015</v>
      </c>
      <c r="T65" s="118">
        <v>522.31707000000006</v>
      </c>
      <c r="U65" s="125">
        <f t="shared" si="35"/>
        <v>0.16214093227833937</v>
      </c>
      <c r="V65" s="126">
        <f t="shared" si="57"/>
        <v>-4.2449930465055824E-2</v>
      </c>
      <c r="W65" s="127">
        <f t="shared" si="58"/>
        <v>-1.1628462242715853E-2</v>
      </c>
      <c r="X65" s="116">
        <v>152.64599999999999</v>
      </c>
      <c r="Y65" s="117">
        <v>253.89209</v>
      </c>
      <c r="Z65" s="118">
        <v>337.41383999999999</v>
      </c>
      <c r="AA65" s="125">
        <f t="shared" si="37"/>
        <v>0.10474211494028796</v>
      </c>
      <c r="AB65" s="126">
        <f t="shared" si="59"/>
        <v>2.4883327182937384E-2</v>
      </c>
      <c r="AC65" s="127">
        <f t="shared" si="60"/>
        <v>-5.6849835848558766E-3</v>
      </c>
      <c r="AD65" s="116">
        <v>2774.5509999999999</v>
      </c>
      <c r="AE65" s="117">
        <v>2882.2401199999999</v>
      </c>
      <c r="AF65" s="117">
        <v>2910.6467299999999</v>
      </c>
      <c r="AG65" s="117">
        <f t="shared" si="61"/>
        <v>136.09573</v>
      </c>
      <c r="AH65" s="118">
        <f t="shared" si="62"/>
        <v>28.406610000000001</v>
      </c>
      <c r="AI65" s="116">
        <v>242.399</v>
      </c>
      <c r="AJ65" s="117">
        <v>243.83793</v>
      </c>
      <c r="AK65" s="117">
        <v>235.69</v>
      </c>
      <c r="AL65" s="117">
        <f t="shared" si="63"/>
        <v>-6.7090000000000032</v>
      </c>
      <c r="AM65" s="118">
        <f t="shared" si="64"/>
        <v>-8.1479300000000023</v>
      </c>
      <c r="AN65" s="125">
        <f t="shared" si="85"/>
        <v>0.89305873708205263</v>
      </c>
      <c r="AO65" s="126">
        <f t="shared" si="65"/>
        <v>-0.46924772885698385</v>
      </c>
      <c r="AP65" s="127">
        <f t="shared" si="66"/>
        <v>-0.29310523429339685</v>
      </c>
      <c r="AQ65" s="125">
        <f t="shared" si="86"/>
        <v>7.2315548147221909E-2</v>
      </c>
      <c r="AR65" s="126">
        <f t="shared" si="67"/>
        <v>-4.6702529025321141E-2</v>
      </c>
      <c r="AS65" s="127">
        <f t="shared" si="68"/>
        <v>-2.8034094970218582E-2</v>
      </c>
      <c r="AT65" s="126">
        <f t="shared" si="44"/>
        <v>7.3164364183391145E-2</v>
      </c>
      <c r="AU65" s="126">
        <f t="shared" si="69"/>
        <v>-5.3649900806153422E-2</v>
      </c>
      <c r="AV65" s="126">
        <f t="shared" si="70"/>
        <v>-3.2889806784586334E-2</v>
      </c>
      <c r="AW65" s="116">
        <v>1594</v>
      </c>
      <c r="AX65" s="117">
        <v>976</v>
      </c>
      <c r="AY65" s="118">
        <v>1413</v>
      </c>
      <c r="AZ65" s="116">
        <v>22</v>
      </c>
      <c r="BA65" s="117">
        <v>21</v>
      </c>
      <c r="BB65" s="118">
        <v>22</v>
      </c>
      <c r="BC65" s="116">
        <v>33.19</v>
      </c>
      <c r="BD65" s="117">
        <v>35</v>
      </c>
      <c r="BE65" s="118">
        <v>34</v>
      </c>
      <c r="BF65" s="129">
        <f t="shared" si="71"/>
        <v>7.1363636363636367</v>
      </c>
      <c r="BG65" s="129">
        <f t="shared" si="72"/>
        <v>-0.91414141414141348</v>
      </c>
      <c r="BH65" s="129">
        <f t="shared" si="46"/>
        <v>-0.60966810966810936</v>
      </c>
      <c r="BI65" s="130">
        <f t="shared" si="73"/>
        <v>4.6176470588235299</v>
      </c>
      <c r="BJ65" s="129">
        <f t="shared" si="74"/>
        <v>-0.718632275648031</v>
      </c>
      <c r="BK65" s="131">
        <f t="shared" si="47"/>
        <v>-2.9971988795518101E-2</v>
      </c>
      <c r="BL65" s="117">
        <v>76</v>
      </c>
      <c r="BM65" s="117">
        <v>76</v>
      </c>
      <c r="BN65" s="117">
        <v>76</v>
      </c>
      <c r="BO65" s="116">
        <v>8954</v>
      </c>
      <c r="BP65" s="117">
        <v>6699</v>
      </c>
      <c r="BQ65" s="118">
        <v>9234</v>
      </c>
      <c r="BR65" s="117">
        <f t="shared" si="48"/>
        <v>348.86040719081655</v>
      </c>
      <c r="BS65" s="117">
        <f t="shared" si="75"/>
        <v>135.38609403468521</v>
      </c>
      <c r="BT65" s="117">
        <f t="shared" si="76"/>
        <v>5.6475634828004218</v>
      </c>
      <c r="BU65" s="116">
        <f t="shared" si="49"/>
        <v>2279.8138711960369</v>
      </c>
      <c r="BV65" s="117">
        <f t="shared" si="77"/>
        <v>1080.6614245210055</v>
      </c>
      <c r="BW65" s="118">
        <f t="shared" si="78"/>
        <v>-75.906251754782716</v>
      </c>
      <c r="BX65" s="129">
        <f t="shared" si="50"/>
        <v>6.5350318471337578</v>
      </c>
      <c r="BY65" s="129">
        <f t="shared" si="79"/>
        <v>0.91771691614254092</v>
      </c>
      <c r="BZ65" s="129">
        <f t="shared" si="80"/>
        <v>-0.3286976610629635</v>
      </c>
      <c r="CA65" s="125">
        <f t="shared" si="81"/>
        <v>0.44505494505494503</v>
      </c>
      <c r="CB65" s="126">
        <f t="shared" si="82"/>
        <v>1.3495276653171406E-2</v>
      </c>
      <c r="CC65" s="132">
        <f t="shared" si="83"/>
        <v>-4.1932551310277399E-2</v>
      </c>
      <c r="CD65" s="26"/>
    </row>
    <row r="66" spans="1:82" s="14" customFormat="1" ht="15" customHeight="1" x14ac:dyDescent="0.2">
      <c r="A66" s="13" t="s">
        <v>175</v>
      </c>
      <c r="B66" s="19" t="s">
        <v>176</v>
      </c>
      <c r="C66" s="116">
        <v>2492.1950000000002</v>
      </c>
      <c r="D66" s="117">
        <v>2916.0630000000001</v>
      </c>
      <c r="E66" s="118">
        <v>3968.7939999999999</v>
      </c>
      <c r="F66" s="116">
        <v>2328.6089999999999</v>
      </c>
      <c r="G66" s="117">
        <v>2600.52</v>
      </c>
      <c r="H66" s="118">
        <v>3683.27</v>
      </c>
      <c r="I66" s="119">
        <f t="shared" si="33"/>
        <v>1.0775191609629486</v>
      </c>
      <c r="J66" s="120">
        <f t="shared" si="53"/>
        <v>7.2686380112636506E-3</v>
      </c>
      <c r="K66" s="121">
        <f t="shared" si="54"/>
        <v>-4.3819263659819141E-2</v>
      </c>
      <c r="L66" s="116">
        <v>1820.36</v>
      </c>
      <c r="M66" s="117">
        <v>2173.9490000000001</v>
      </c>
      <c r="N66" s="117">
        <v>3053.9059999999999</v>
      </c>
      <c r="O66" s="122">
        <f t="shared" si="84"/>
        <v>0.82912900764809527</v>
      </c>
      <c r="P66" s="123">
        <f t="shared" si="55"/>
        <v>4.739192770036682E-2</v>
      </c>
      <c r="Q66" s="124">
        <f t="shared" si="56"/>
        <v>-6.8380297136632073E-3</v>
      </c>
      <c r="R66" s="116">
        <v>313.803</v>
      </c>
      <c r="S66" s="117">
        <v>249.4319999999999</v>
      </c>
      <c r="T66" s="118">
        <v>368.04</v>
      </c>
      <c r="U66" s="125">
        <f t="shared" si="35"/>
        <v>9.9922080108164765E-2</v>
      </c>
      <c r="V66" s="126">
        <f t="shared" si="57"/>
        <v>-3.4837770085663397E-2</v>
      </c>
      <c r="W66" s="127">
        <f t="shared" si="58"/>
        <v>4.0058787330552043E-3</v>
      </c>
      <c r="X66" s="116">
        <v>194.446</v>
      </c>
      <c r="Y66" s="117">
        <v>177.13900000000001</v>
      </c>
      <c r="Z66" s="118">
        <v>261.32400000000001</v>
      </c>
      <c r="AA66" s="125">
        <f t="shared" si="37"/>
        <v>7.0948912243739948E-2</v>
      </c>
      <c r="AB66" s="126">
        <f t="shared" si="59"/>
        <v>-1.2554157614703437E-2</v>
      </c>
      <c r="AC66" s="127">
        <f t="shared" si="60"/>
        <v>2.8321509806079476E-3</v>
      </c>
      <c r="AD66" s="116">
        <v>281.06</v>
      </c>
      <c r="AE66" s="117">
        <v>427.22699999999998</v>
      </c>
      <c r="AF66" s="117">
        <v>479.08199999999999</v>
      </c>
      <c r="AG66" s="117">
        <f t="shared" si="61"/>
        <v>198.02199999999999</v>
      </c>
      <c r="AH66" s="118">
        <f t="shared" si="62"/>
        <v>51.855000000000018</v>
      </c>
      <c r="AI66" s="116">
        <v>0.39300000000000002</v>
      </c>
      <c r="AJ66" s="117">
        <v>0.39300000000000002</v>
      </c>
      <c r="AK66" s="117">
        <v>0.39300000000000002</v>
      </c>
      <c r="AL66" s="117">
        <f t="shared" si="63"/>
        <v>0</v>
      </c>
      <c r="AM66" s="118">
        <f t="shared" si="64"/>
        <v>0</v>
      </c>
      <c r="AN66" s="125">
        <f t="shared" si="85"/>
        <v>0.12071223651315741</v>
      </c>
      <c r="AO66" s="126">
        <f t="shared" si="65"/>
        <v>7.9361495697199969E-3</v>
      </c>
      <c r="AP66" s="127">
        <f t="shared" si="66"/>
        <v>-2.5795915059699553E-2</v>
      </c>
      <c r="AQ66" s="125">
        <f t="shared" si="86"/>
        <v>9.9022524222723581E-5</v>
      </c>
      <c r="AR66" s="126">
        <f t="shared" si="67"/>
        <v>-5.8669791185982401E-5</v>
      </c>
      <c r="AS66" s="127">
        <f t="shared" si="68"/>
        <v>-3.5748226614964082E-5</v>
      </c>
      <c r="AT66" s="126">
        <f t="shared" si="44"/>
        <v>1.0669866721690237E-4</v>
      </c>
      <c r="AU66" s="126">
        <f t="shared" si="69"/>
        <v>-6.2071615814727251E-5</v>
      </c>
      <c r="AV66" s="126">
        <f t="shared" si="70"/>
        <v>-4.4424954212657884E-5</v>
      </c>
      <c r="AW66" s="116">
        <v>2545</v>
      </c>
      <c r="AX66" s="117">
        <v>1814</v>
      </c>
      <c r="AY66" s="118">
        <v>2635</v>
      </c>
      <c r="AZ66" s="116">
        <v>25</v>
      </c>
      <c r="BA66" s="117">
        <v>25</v>
      </c>
      <c r="BB66" s="118">
        <v>24.7</v>
      </c>
      <c r="BC66" s="116">
        <v>57</v>
      </c>
      <c r="BD66" s="117">
        <v>54</v>
      </c>
      <c r="BE66" s="118">
        <v>54</v>
      </c>
      <c r="BF66" s="129">
        <f t="shared" si="71"/>
        <v>11.853351327035538</v>
      </c>
      <c r="BG66" s="129">
        <f t="shared" si="72"/>
        <v>0.54224021592442817</v>
      </c>
      <c r="BH66" s="129">
        <f t="shared" si="46"/>
        <v>-0.23998200629779554</v>
      </c>
      <c r="BI66" s="130">
        <f t="shared" si="73"/>
        <v>5.4218106995884776</v>
      </c>
      <c r="BJ66" s="129">
        <f t="shared" si="74"/>
        <v>0.46079705436430629</v>
      </c>
      <c r="BK66" s="131">
        <f t="shared" si="47"/>
        <v>-0.17695473251028826</v>
      </c>
      <c r="BL66" s="117">
        <v>102</v>
      </c>
      <c r="BM66" s="117">
        <v>111</v>
      </c>
      <c r="BN66" s="117">
        <v>101</v>
      </c>
      <c r="BO66" s="116">
        <v>11950</v>
      </c>
      <c r="BP66" s="117">
        <v>10387</v>
      </c>
      <c r="BQ66" s="118">
        <v>14612</v>
      </c>
      <c r="BR66" s="117">
        <f t="shared" si="48"/>
        <v>252.07158499863127</v>
      </c>
      <c r="BS66" s="117">
        <f t="shared" si="75"/>
        <v>57.208907174363475</v>
      </c>
      <c r="BT66" s="117">
        <f t="shared" si="76"/>
        <v>1.7086313065161107</v>
      </c>
      <c r="BU66" s="116">
        <f t="shared" si="49"/>
        <v>1397.8254269449715</v>
      </c>
      <c r="BV66" s="117">
        <f t="shared" si="77"/>
        <v>482.85136014732905</v>
      </c>
      <c r="BW66" s="118">
        <f t="shared" si="78"/>
        <v>-35.757814510375738</v>
      </c>
      <c r="BX66" s="129">
        <f t="shared" si="50"/>
        <v>5.5453510436432634</v>
      </c>
      <c r="BY66" s="129">
        <f t="shared" si="79"/>
        <v>0.8498697076904147</v>
      </c>
      <c r="BZ66" s="129">
        <f t="shared" si="80"/>
        <v>-0.18066880200171997</v>
      </c>
      <c r="CA66" s="125">
        <f t="shared" si="81"/>
        <v>0.52993870815652999</v>
      </c>
      <c r="CB66" s="126">
        <f t="shared" si="82"/>
        <v>0.10079269077521852</v>
      </c>
      <c r="CC66" s="132">
        <f t="shared" si="83"/>
        <v>1.2941047512460502E-2</v>
      </c>
      <c r="CD66" s="26"/>
    </row>
    <row r="67" spans="1:82" s="14" customFormat="1" ht="15.75" customHeight="1" x14ac:dyDescent="0.2">
      <c r="A67" s="13" t="s">
        <v>175</v>
      </c>
      <c r="B67" s="19" t="s">
        <v>177</v>
      </c>
      <c r="C67" s="116">
        <v>6832.26</v>
      </c>
      <c r="D67" s="117">
        <v>7216.5455400000001</v>
      </c>
      <c r="E67" s="118">
        <v>10396.214480000001</v>
      </c>
      <c r="F67" s="116">
        <v>6548.4390000000003</v>
      </c>
      <c r="G67" s="117">
        <v>7699.866</v>
      </c>
      <c r="H67" s="118">
        <v>10608.692419999999</v>
      </c>
      <c r="I67" s="119">
        <f t="shared" si="33"/>
        <v>0.97997133561913574</v>
      </c>
      <c r="J67" s="120">
        <f t="shared" si="53"/>
        <v>-6.3370444001931148E-2</v>
      </c>
      <c r="K67" s="121">
        <f t="shared" si="54"/>
        <v>4.2741318888974478E-2</v>
      </c>
      <c r="L67" s="116">
        <v>3848.1419999999998</v>
      </c>
      <c r="M67" s="117">
        <v>5938.009</v>
      </c>
      <c r="N67" s="117">
        <v>8081.0654199999999</v>
      </c>
      <c r="O67" s="122">
        <f t="shared" si="84"/>
        <v>0.76174000527767216</v>
      </c>
      <c r="P67" s="123">
        <f t="shared" si="55"/>
        <v>0.17409736250433339</v>
      </c>
      <c r="Q67" s="124">
        <f t="shared" si="56"/>
        <v>-9.4434153169200563E-3</v>
      </c>
      <c r="R67" s="116">
        <v>1975.2829999999999</v>
      </c>
      <c r="S67" s="117">
        <v>971.11599999999999</v>
      </c>
      <c r="T67" s="118">
        <v>1393.8910000000001</v>
      </c>
      <c r="U67" s="125">
        <f t="shared" si="35"/>
        <v>0.13139140478539768</v>
      </c>
      <c r="V67" s="126">
        <f t="shared" si="57"/>
        <v>-0.17025040633936039</v>
      </c>
      <c r="W67" s="127">
        <f t="shared" si="58"/>
        <v>5.2702489107370187E-3</v>
      </c>
      <c r="X67" s="116">
        <v>725.01400000000001</v>
      </c>
      <c r="Y67" s="117">
        <v>790.74099999999999</v>
      </c>
      <c r="Z67" s="118">
        <v>1133.7360000000001</v>
      </c>
      <c r="AA67" s="125">
        <f t="shared" si="37"/>
        <v>0.10686858993693024</v>
      </c>
      <c r="AB67" s="126">
        <f t="shared" si="59"/>
        <v>-3.8469561649728257E-3</v>
      </c>
      <c r="AC67" s="127">
        <f t="shared" si="60"/>
        <v>4.1731664061830792E-3</v>
      </c>
      <c r="AD67" s="116">
        <v>2656.6559999999999</v>
      </c>
      <c r="AE67" s="117">
        <v>3006.5822300000004</v>
      </c>
      <c r="AF67" s="117">
        <v>3253.1705800000004</v>
      </c>
      <c r="AG67" s="117">
        <f t="shared" si="61"/>
        <v>596.51458000000048</v>
      </c>
      <c r="AH67" s="118">
        <f t="shared" si="62"/>
        <v>246.58834999999999</v>
      </c>
      <c r="AI67" s="116">
        <v>466.60500000000002</v>
      </c>
      <c r="AJ67" s="117">
        <v>402.57299999999998</v>
      </c>
      <c r="AK67" s="117">
        <v>547.20000000000005</v>
      </c>
      <c r="AL67" s="117">
        <f t="shared" si="63"/>
        <v>80.595000000000027</v>
      </c>
      <c r="AM67" s="118">
        <f t="shared" si="64"/>
        <v>144.62700000000007</v>
      </c>
      <c r="AN67" s="125">
        <f t="shared" si="85"/>
        <v>0.31291876348437941</v>
      </c>
      <c r="AO67" s="126">
        <f t="shared" si="65"/>
        <v>-7.5921239677092744E-2</v>
      </c>
      <c r="AP67" s="127">
        <f t="shared" si="66"/>
        <v>-0.10370470453575037</v>
      </c>
      <c r="AQ67" s="125">
        <f t="shared" si="86"/>
        <v>5.2634543184222574E-2</v>
      </c>
      <c r="AR67" s="126">
        <f t="shared" si="67"/>
        <v>-1.5659842568076079E-2</v>
      </c>
      <c r="AS67" s="127">
        <f t="shared" si="68"/>
        <v>-3.1501806519412812E-3</v>
      </c>
      <c r="AT67" s="126">
        <f t="shared" si="44"/>
        <v>5.158034358394567E-2</v>
      </c>
      <c r="AU67" s="126">
        <f t="shared" si="69"/>
        <v>-1.9674042384985241E-2</v>
      </c>
      <c r="AV67" s="126">
        <f t="shared" si="70"/>
        <v>-7.0277407030960859E-4</v>
      </c>
      <c r="AW67" s="116">
        <v>6950</v>
      </c>
      <c r="AX67" s="117">
        <v>4232</v>
      </c>
      <c r="AY67" s="118">
        <v>6230</v>
      </c>
      <c r="AZ67" s="116">
        <v>73</v>
      </c>
      <c r="BA67" s="117">
        <v>77</v>
      </c>
      <c r="BB67" s="118">
        <v>77</v>
      </c>
      <c r="BC67" s="116">
        <v>141</v>
      </c>
      <c r="BD67" s="117">
        <v>140</v>
      </c>
      <c r="BE67" s="118">
        <v>136</v>
      </c>
      <c r="BF67" s="129">
        <f t="shared" si="71"/>
        <v>8.9898989898989896</v>
      </c>
      <c r="BG67" s="129">
        <f t="shared" si="72"/>
        <v>-1.5884876158848762</v>
      </c>
      <c r="BH67" s="129">
        <f t="shared" si="46"/>
        <v>-0.1702741702741708</v>
      </c>
      <c r="BI67" s="130">
        <f t="shared" si="73"/>
        <v>5.0898692810457522</v>
      </c>
      <c r="BJ67" s="129">
        <f t="shared" si="74"/>
        <v>-0.38688406804802256</v>
      </c>
      <c r="BK67" s="131">
        <f t="shared" si="47"/>
        <v>5.1774042950514243E-2</v>
      </c>
      <c r="BL67" s="117">
        <v>240</v>
      </c>
      <c r="BM67" s="117">
        <v>229</v>
      </c>
      <c r="BN67" s="117">
        <v>204</v>
      </c>
      <c r="BO67" s="116">
        <v>30765</v>
      </c>
      <c r="BP67" s="117">
        <v>20652</v>
      </c>
      <c r="BQ67" s="118">
        <v>30980</v>
      </c>
      <c r="BR67" s="117">
        <f t="shared" si="48"/>
        <v>342.43681149128469</v>
      </c>
      <c r="BS67" s="117">
        <f t="shared" si="75"/>
        <v>129.5832766302413</v>
      </c>
      <c r="BT67" s="117">
        <f t="shared" si="76"/>
        <v>-30.401945045612479</v>
      </c>
      <c r="BU67" s="116">
        <f t="shared" si="49"/>
        <v>1702.8398747993579</v>
      </c>
      <c r="BV67" s="117">
        <f t="shared" si="77"/>
        <v>760.61843595043695</v>
      </c>
      <c r="BW67" s="118">
        <f t="shared" si="78"/>
        <v>-116.59916111746634</v>
      </c>
      <c r="BX67" s="129">
        <f t="shared" si="50"/>
        <v>4.9727126805778488</v>
      </c>
      <c r="BY67" s="129">
        <f t="shared" si="79"/>
        <v>0.54609397554187744</v>
      </c>
      <c r="BZ67" s="129">
        <f t="shared" si="80"/>
        <v>9.2750487761213307E-2</v>
      </c>
      <c r="CA67" s="125">
        <f t="shared" si="81"/>
        <v>0.55627379156790924</v>
      </c>
      <c r="CB67" s="126">
        <f t="shared" si="82"/>
        <v>8.6722509516627189E-2</v>
      </c>
      <c r="CC67" s="132">
        <f t="shared" si="83"/>
        <v>5.8022929062179318E-2</v>
      </c>
      <c r="CD67" s="26"/>
    </row>
    <row r="68" spans="1:82" s="14" customFormat="1" ht="15" customHeight="1" x14ac:dyDescent="0.2">
      <c r="A68" s="13" t="s">
        <v>175</v>
      </c>
      <c r="B68" s="19" t="s">
        <v>178</v>
      </c>
      <c r="C68" s="116">
        <v>1580.3440000000001</v>
      </c>
      <c r="D68" s="117">
        <v>812.28</v>
      </c>
      <c r="E68" s="118">
        <v>826.73699999999997</v>
      </c>
      <c r="F68" s="116">
        <v>1453.347</v>
      </c>
      <c r="G68" s="117">
        <v>904.44601999999998</v>
      </c>
      <c r="H68" s="118">
        <v>1035.1860200000001</v>
      </c>
      <c r="I68" s="119">
        <f t="shared" si="33"/>
        <v>0.79863617169018564</v>
      </c>
      <c r="J68" s="120">
        <f t="shared" si="53"/>
        <v>-0.28874626347498833</v>
      </c>
      <c r="K68" s="121">
        <f t="shared" si="54"/>
        <v>-9.9460543910376176E-2</v>
      </c>
      <c r="L68" s="116">
        <v>854.649</v>
      </c>
      <c r="M68" s="117">
        <v>612.58299999999997</v>
      </c>
      <c r="N68" s="117">
        <v>701.71299999999997</v>
      </c>
      <c r="O68" s="122">
        <f t="shared" si="84"/>
        <v>0.67786174314834724</v>
      </c>
      <c r="P68" s="123">
        <f t="shared" si="55"/>
        <v>8.9806034497901033E-2</v>
      </c>
      <c r="Q68" s="124">
        <f t="shared" si="56"/>
        <v>5.5985176515560564E-4</v>
      </c>
      <c r="R68" s="116">
        <v>527.44399999999996</v>
      </c>
      <c r="S68" s="117">
        <v>269.81700000000001</v>
      </c>
      <c r="T68" s="118">
        <v>311.42700000000002</v>
      </c>
      <c r="U68" s="125">
        <f t="shared" si="35"/>
        <v>0.30084158207623396</v>
      </c>
      <c r="V68" s="126">
        <f t="shared" si="57"/>
        <v>-6.2075188660554947E-2</v>
      </c>
      <c r="W68" s="127">
        <f t="shared" si="58"/>
        <v>2.5186373857370992E-3</v>
      </c>
      <c r="X68" s="116">
        <v>71.254000000000005</v>
      </c>
      <c r="Y68" s="117">
        <v>22.046020000000002</v>
      </c>
      <c r="Z68" s="118">
        <v>22.046020000000002</v>
      </c>
      <c r="AA68" s="125">
        <f t="shared" si="37"/>
        <v>2.1296674775418623E-2</v>
      </c>
      <c r="AB68" s="126">
        <f t="shared" si="59"/>
        <v>-2.7730845837346262E-2</v>
      </c>
      <c r="AC68" s="127">
        <f t="shared" si="60"/>
        <v>-3.0784891508928679E-3</v>
      </c>
      <c r="AD68" s="116">
        <v>1402.673</v>
      </c>
      <c r="AE68" s="117">
        <v>1290.5791499999998</v>
      </c>
      <c r="AF68" s="117">
        <v>1365.4031499999999</v>
      </c>
      <c r="AG68" s="117">
        <f t="shared" si="61"/>
        <v>-37.269850000000133</v>
      </c>
      <c r="AH68" s="118">
        <f t="shared" si="62"/>
        <v>74.824000000000069</v>
      </c>
      <c r="AI68" s="116">
        <v>1283.3140000000001</v>
      </c>
      <c r="AJ68" s="117">
        <v>1236.51223</v>
      </c>
      <c r="AK68" s="117">
        <v>1234.2443799999999</v>
      </c>
      <c r="AL68" s="117">
        <f t="shared" si="63"/>
        <v>-49.069620000000214</v>
      </c>
      <c r="AM68" s="118">
        <f t="shared" si="64"/>
        <v>-2.2678500000001804</v>
      </c>
      <c r="AN68" s="125">
        <f t="shared" si="85"/>
        <v>1.6515568433492149</v>
      </c>
      <c r="AO68" s="126">
        <f t="shared" si="65"/>
        <v>0.76398236589367363</v>
      </c>
      <c r="AP68" s="127">
        <f t="shared" si="66"/>
        <v>6.2721527940735378E-2</v>
      </c>
      <c r="AQ68" s="125">
        <f t="shared" si="86"/>
        <v>1.4929105386598156</v>
      </c>
      <c r="AR68" s="126">
        <f t="shared" si="67"/>
        <v>0.68086328818776642</v>
      </c>
      <c r="AS68" s="127">
        <f t="shared" si="68"/>
        <v>-2.936285228911828E-2</v>
      </c>
      <c r="AT68" s="126">
        <f t="shared" si="44"/>
        <v>1.1922923572712079</v>
      </c>
      <c r="AU68" s="126">
        <f t="shared" si="69"/>
        <v>0.30928644058372712</v>
      </c>
      <c r="AV68" s="126">
        <f t="shared" si="70"/>
        <v>-0.17485637538615961</v>
      </c>
      <c r="AW68" s="116">
        <v>938</v>
      </c>
      <c r="AX68" s="117">
        <v>282</v>
      </c>
      <c r="AY68" s="118">
        <v>282</v>
      </c>
      <c r="AZ68" s="116">
        <v>19</v>
      </c>
      <c r="BA68" s="117">
        <v>15</v>
      </c>
      <c r="BB68" s="118">
        <v>10</v>
      </c>
      <c r="BC68" s="116">
        <v>20</v>
      </c>
      <c r="BD68" s="117">
        <v>16</v>
      </c>
      <c r="BE68" s="118">
        <v>13</v>
      </c>
      <c r="BF68" s="129">
        <f t="shared" si="71"/>
        <v>3.1333333333333333</v>
      </c>
      <c r="BG68" s="129">
        <f t="shared" si="72"/>
        <v>-2.3520467836257315</v>
      </c>
      <c r="BH68" s="129">
        <f t="shared" si="46"/>
        <v>0</v>
      </c>
      <c r="BI68" s="130">
        <f t="shared" si="73"/>
        <v>2.4102564102564106</v>
      </c>
      <c r="BJ68" s="129">
        <f t="shared" si="74"/>
        <v>-2.8008547008547007</v>
      </c>
      <c r="BK68" s="131">
        <f t="shared" si="47"/>
        <v>-0.52724358974358942</v>
      </c>
      <c r="BL68" s="117">
        <v>132</v>
      </c>
      <c r="BM68" s="117">
        <v>63</v>
      </c>
      <c r="BN68" s="117">
        <v>63</v>
      </c>
      <c r="BO68" s="116">
        <v>11179</v>
      </c>
      <c r="BP68" s="117">
        <v>3139</v>
      </c>
      <c r="BQ68" s="118">
        <v>3139</v>
      </c>
      <c r="BR68" s="117">
        <f t="shared" si="48"/>
        <v>329.7821025804397</v>
      </c>
      <c r="BS68" s="117">
        <f t="shared" si="75"/>
        <v>199.77521466559938</v>
      </c>
      <c r="BT68" s="117">
        <f t="shared" si="76"/>
        <v>41.650207072316107</v>
      </c>
      <c r="BU68" s="116">
        <f t="shared" si="49"/>
        <v>3670.8724113475182</v>
      </c>
      <c r="BV68" s="117">
        <f t="shared" si="77"/>
        <v>2121.4619635863241</v>
      </c>
      <c r="BW68" s="118">
        <f t="shared" si="78"/>
        <v>463.61702127659601</v>
      </c>
      <c r="BX68" s="129">
        <f t="shared" si="50"/>
        <v>11.131205673758865</v>
      </c>
      <c r="BY68" s="129">
        <f t="shared" si="79"/>
        <v>-0.78670477400232919</v>
      </c>
      <c r="BZ68" s="129">
        <f t="shared" si="80"/>
        <v>0</v>
      </c>
      <c r="CA68" s="125">
        <f t="shared" si="81"/>
        <v>0.18251061108203964</v>
      </c>
      <c r="CB68" s="126">
        <f t="shared" si="82"/>
        <v>-0.12770694913552055</v>
      </c>
      <c r="CC68" s="132">
        <f t="shared" si="83"/>
        <v>-9.2767824417390343E-2</v>
      </c>
      <c r="CD68" s="26"/>
    </row>
    <row r="69" spans="1:82" s="14" customFormat="1" ht="15" customHeight="1" x14ac:dyDescent="0.2">
      <c r="A69" s="13" t="s">
        <v>175</v>
      </c>
      <c r="B69" s="19" t="s">
        <v>179</v>
      </c>
      <c r="C69" s="116">
        <v>1564.385</v>
      </c>
      <c r="D69" s="117">
        <v>1735.5509999999999</v>
      </c>
      <c r="E69" s="118">
        <v>2649.95</v>
      </c>
      <c r="F69" s="116">
        <v>1496.424</v>
      </c>
      <c r="G69" s="117">
        <v>1500.7539999999999</v>
      </c>
      <c r="H69" s="118">
        <v>2251.056</v>
      </c>
      <c r="I69" s="119">
        <f t="shared" ref="I69:I119" si="87">IF(H69=0,"0",(E69/H69))</f>
        <v>1.1772030549217789</v>
      </c>
      <c r="J69" s="120">
        <f t="shared" si="53"/>
        <v>0.1317874507881911</v>
      </c>
      <c r="K69" s="121">
        <f t="shared" si="54"/>
        <v>2.0750365140508986E-2</v>
      </c>
      <c r="L69" s="116">
        <v>1060.1020000000001</v>
      </c>
      <c r="M69" s="117">
        <v>1306.2080000000001</v>
      </c>
      <c r="N69" s="117">
        <v>1959.3119999999999</v>
      </c>
      <c r="O69" s="122">
        <f t="shared" si="84"/>
        <v>0.87039682708915278</v>
      </c>
      <c r="P69" s="123">
        <f t="shared" si="55"/>
        <v>0.16197327868308597</v>
      </c>
      <c r="Q69" s="124">
        <f t="shared" si="56"/>
        <v>2.8998650914324742E-5</v>
      </c>
      <c r="R69" s="116">
        <v>328.37200000000001</v>
      </c>
      <c r="S69" s="117">
        <v>142.41899999999981</v>
      </c>
      <c r="T69" s="118">
        <v>213.744</v>
      </c>
      <c r="U69" s="125">
        <f t="shared" ref="U69:U124" si="88">IF(H69=0,"0",(T69/H69))</f>
        <v>9.495276883382732E-2</v>
      </c>
      <c r="V69" s="126">
        <f t="shared" si="57"/>
        <v>-0.12448503756329009</v>
      </c>
      <c r="W69" s="127">
        <f t="shared" si="58"/>
        <v>5.4471044849360717E-5</v>
      </c>
      <c r="X69" s="116">
        <v>107.95</v>
      </c>
      <c r="Y69" s="117">
        <v>52.127000000000002</v>
      </c>
      <c r="Z69" s="118">
        <v>78</v>
      </c>
      <c r="AA69" s="125">
        <f t="shared" ref="AA69:AA124" si="89">IF(H69=0,"0",(Z69/H69))</f>
        <v>3.4650404077019852E-2</v>
      </c>
      <c r="AB69" s="126">
        <f t="shared" si="59"/>
        <v>-3.7488241119796033E-2</v>
      </c>
      <c r="AC69" s="127">
        <f t="shared" si="60"/>
        <v>-8.3469695763699336E-5</v>
      </c>
      <c r="AD69" s="116">
        <v>813.33399999999995</v>
      </c>
      <c r="AE69" s="117">
        <v>843.904</v>
      </c>
      <c r="AF69" s="117">
        <v>799.00400000000002</v>
      </c>
      <c r="AG69" s="117">
        <f t="shared" si="61"/>
        <v>-14.329999999999927</v>
      </c>
      <c r="AH69" s="118">
        <f t="shared" si="62"/>
        <v>-44.899999999999977</v>
      </c>
      <c r="AI69" s="116">
        <v>617.91</v>
      </c>
      <c r="AJ69" s="117">
        <v>544.91999999999996</v>
      </c>
      <c r="AK69" s="117">
        <v>540.67499999999995</v>
      </c>
      <c r="AL69" s="117">
        <f t="shared" si="63"/>
        <v>-77.235000000000014</v>
      </c>
      <c r="AM69" s="118">
        <f t="shared" si="64"/>
        <v>-4.2450000000000045</v>
      </c>
      <c r="AN69" s="125">
        <f t="shared" si="85"/>
        <v>0.30151663238929038</v>
      </c>
      <c r="AO69" s="126">
        <f t="shared" si="65"/>
        <v>-0.21838991235512994</v>
      </c>
      <c r="AP69" s="127">
        <f t="shared" si="66"/>
        <v>-0.18472894610422552</v>
      </c>
      <c r="AQ69" s="125">
        <f t="shared" si="86"/>
        <v>0.20403215155002924</v>
      </c>
      <c r="AR69" s="126">
        <f t="shared" si="67"/>
        <v>-0.19095373747345279</v>
      </c>
      <c r="AS69" s="127">
        <f t="shared" si="68"/>
        <v>-0.1099430643900382</v>
      </c>
      <c r="AT69" s="126">
        <f t="shared" ref="AT69:AT124" si="90">IF(H69=0,"0",(AK69/H69))</f>
        <v>0.24018727210695778</v>
      </c>
      <c r="AU69" s="126">
        <f t="shared" si="69"/>
        <v>-0.17273713969076798</v>
      </c>
      <c r="AV69" s="126">
        <f t="shared" si="70"/>
        <v>-0.12291021089158827</v>
      </c>
      <c r="AW69" s="116">
        <v>1905</v>
      </c>
      <c r="AX69" s="117">
        <v>1169</v>
      </c>
      <c r="AY69" s="118">
        <v>1757</v>
      </c>
      <c r="AZ69" s="116">
        <v>22</v>
      </c>
      <c r="BA69" s="117">
        <v>24</v>
      </c>
      <c r="BB69" s="118">
        <v>24</v>
      </c>
      <c r="BC69" s="116">
        <v>28</v>
      </c>
      <c r="BD69" s="117">
        <v>33</v>
      </c>
      <c r="BE69" s="118">
        <v>33</v>
      </c>
      <c r="BF69" s="129">
        <f t="shared" si="71"/>
        <v>8.1342592592592595</v>
      </c>
      <c r="BG69" s="129">
        <f t="shared" si="72"/>
        <v>-1.4869528619528616</v>
      </c>
      <c r="BH69" s="129">
        <f t="shared" ref="BH69:BH124" si="91">BF69-AX69/BA69/6</f>
        <v>1.6203703703704164E-2</v>
      </c>
      <c r="BI69" s="130">
        <f t="shared" si="73"/>
        <v>5.9158249158249161</v>
      </c>
      <c r="BJ69" s="129">
        <f t="shared" si="74"/>
        <v>-1.6436988936988941</v>
      </c>
      <c r="BK69" s="131">
        <f t="shared" ref="BK69:BK124" si="92">BI69-AX69/BD69/6</f>
        <v>1.1784511784512119E-2</v>
      </c>
      <c r="BL69" s="117">
        <v>100</v>
      </c>
      <c r="BM69" s="117">
        <v>100</v>
      </c>
      <c r="BN69" s="117">
        <v>100</v>
      </c>
      <c r="BO69" s="116">
        <v>8684</v>
      </c>
      <c r="BP69" s="117">
        <v>6635</v>
      </c>
      <c r="BQ69" s="118">
        <v>9190</v>
      </c>
      <c r="BR69" s="117">
        <f t="shared" ref="BR69:BR124" si="93">H69*1000/BQ69</f>
        <v>244.94624591947769</v>
      </c>
      <c r="BS69" s="117">
        <f t="shared" si="75"/>
        <v>72.626577563881199</v>
      </c>
      <c r="BT69" s="117">
        <f t="shared" si="76"/>
        <v>18.758755339221466</v>
      </c>
      <c r="BU69" s="116">
        <f t="shared" ref="BU69:BU124" si="94">H69*1000/AY69</f>
        <v>1281.1929425156516</v>
      </c>
      <c r="BV69" s="117">
        <f t="shared" si="77"/>
        <v>495.66853306683265</v>
      </c>
      <c r="BW69" s="118">
        <f t="shared" si="78"/>
        <v>-2.6000429420046203</v>
      </c>
      <c r="BX69" s="129">
        <f t="shared" ref="BX69:BX124" si="95">BQ69/AY69</f>
        <v>5.2305065452475814</v>
      </c>
      <c r="BY69" s="129">
        <f t="shared" si="79"/>
        <v>0.67197636152054763</v>
      </c>
      <c r="BZ69" s="129">
        <f t="shared" si="80"/>
        <v>-0.44528472934608843</v>
      </c>
      <c r="CA69" s="125">
        <f t="shared" si="81"/>
        <v>0.33663003663003666</v>
      </c>
      <c r="CB69" s="126">
        <f t="shared" si="82"/>
        <v>1.8534798534798558E-2</v>
      </c>
      <c r="CC69" s="132">
        <f t="shared" si="83"/>
        <v>-2.9944549005322452E-2</v>
      </c>
      <c r="CD69" s="26"/>
    </row>
    <row r="70" spans="1:82" s="14" customFormat="1" ht="15" customHeight="1" x14ac:dyDescent="0.2">
      <c r="A70" s="13" t="s">
        <v>180</v>
      </c>
      <c r="B70" s="19" t="s">
        <v>181</v>
      </c>
      <c r="C70" s="116">
        <v>2923.1559999999999</v>
      </c>
      <c r="D70" s="117">
        <v>2773.7860000000001</v>
      </c>
      <c r="E70" s="118">
        <v>4556.4428100000005</v>
      </c>
      <c r="F70" s="116">
        <v>3006.2779999999998</v>
      </c>
      <c r="G70" s="117">
        <v>2826.70991</v>
      </c>
      <c r="H70" s="118">
        <v>4318.2039999999997</v>
      </c>
      <c r="I70" s="119">
        <f t="shared" si="87"/>
        <v>1.0551708094383685</v>
      </c>
      <c r="J70" s="120">
        <f t="shared" ref="J70:J124" si="96">I70-IF(F70=0,"0",(C70/F70))</f>
        <v>8.2820281642868476E-2</v>
      </c>
      <c r="K70" s="121">
        <f t="shared" ref="K70:K124" si="97">I70-IF(G70=0,"0",(D70/G70))</f>
        <v>7.3893604378440725E-2</v>
      </c>
      <c r="L70" s="116">
        <v>2085.337</v>
      </c>
      <c r="M70" s="117">
        <v>1969.8979099999999</v>
      </c>
      <c r="N70" s="117">
        <v>2897.9609999999998</v>
      </c>
      <c r="O70" s="122">
        <f t="shared" si="84"/>
        <v>0.67110331054299421</v>
      </c>
      <c r="P70" s="123">
        <f t="shared" ref="P70:P124" si="98">O70-IF(F70=0,"0",(L70/F70))</f>
        <v>-2.255742209716749E-2</v>
      </c>
      <c r="Q70" s="124">
        <f t="shared" ref="Q70:Q124" si="99">O70-IF(G70=0,"0",(M70/G70))</f>
        <v>-2.5783873752475261E-2</v>
      </c>
      <c r="R70" s="116">
        <v>630.96100000000001</v>
      </c>
      <c r="S70" s="117">
        <v>438.23300000000012</v>
      </c>
      <c r="T70" s="118">
        <v>774.41700000000003</v>
      </c>
      <c r="U70" s="125">
        <f t="shared" si="88"/>
        <v>0.17933775245449268</v>
      </c>
      <c r="V70" s="126">
        <f t="shared" ref="V70:V124" si="100">U70-R70/F70</f>
        <v>-3.0543369650648633E-2</v>
      </c>
      <c r="W70" s="127">
        <f t="shared" ref="W70:W124" si="101">U70-S70/G70</f>
        <v>2.4304864767761475E-2</v>
      </c>
      <c r="X70" s="116">
        <v>289.98</v>
      </c>
      <c r="Y70" s="117">
        <v>418.57900000000001</v>
      </c>
      <c r="Z70" s="118">
        <v>645.82600000000002</v>
      </c>
      <c r="AA70" s="125">
        <f t="shared" si="89"/>
        <v>0.1495589370025131</v>
      </c>
      <c r="AB70" s="126">
        <f t="shared" ref="AB70:AB124" si="102">AA70-X70/F70</f>
        <v>5.3100791747816081E-2</v>
      </c>
      <c r="AC70" s="127">
        <f t="shared" ref="AC70:AC124" si="103">AA70-Y70/G70</f>
        <v>1.4790089847137866E-3</v>
      </c>
      <c r="AD70" s="116">
        <v>1202.7449999999999</v>
      </c>
      <c r="AE70" s="117">
        <v>1337.5340000000001</v>
      </c>
      <c r="AF70" s="117">
        <v>1498.373</v>
      </c>
      <c r="AG70" s="117">
        <f t="shared" ref="AG70:AG124" si="104">AF70-AD70</f>
        <v>295.62800000000016</v>
      </c>
      <c r="AH70" s="118">
        <f t="shared" ref="AH70:AH124" si="105">AF70-AE70</f>
        <v>160.83899999999994</v>
      </c>
      <c r="AI70" s="116">
        <v>687.16200000000003</v>
      </c>
      <c r="AJ70" s="117">
        <v>0</v>
      </c>
      <c r="AK70" s="117">
        <v>680.16099999999994</v>
      </c>
      <c r="AL70" s="117">
        <f t="shared" ref="AL70:AL124" si="106">AK70-AI70</f>
        <v>-7.00100000000009</v>
      </c>
      <c r="AM70" s="118">
        <f t="shared" ref="AM70:AM124" si="107">AK70-AJ70</f>
        <v>680.16099999999994</v>
      </c>
      <c r="AN70" s="125">
        <f t="shared" si="85"/>
        <v>0.32884709903776888</v>
      </c>
      <c r="AO70" s="126">
        <f t="shared" ref="AO70:AO124" si="108">AN70-IF(C70=0,"0",(AD70/C70))</f>
        <v>-8.2607164778462583E-2</v>
      </c>
      <c r="AP70" s="127">
        <f t="shared" ref="AP70:AP124" si="109">AN70-IF(D70=0,"0",(AE70/D70))</f>
        <v>-0.15335808910580101</v>
      </c>
      <c r="AQ70" s="125">
        <f t="shared" si="86"/>
        <v>0.14927456095953937</v>
      </c>
      <c r="AR70" s="126">
        <f t="shared" ref="AR70:AR120" si="110">AQ70-IF(C70=0,"0",(AI70/C70))</f>
        <v>-8.5800816474986885E-2</v>
      </c>
      <c r="AS70" s="127">
        <f t="shared" ref="AS70:AS120" si="111">AQ70-IF(D70=0,"0",(AJ70/D70))</f>
        <v>0.14927456095953937</v>
      </c>
      <c r="AT70" s="126">
        <f t="shared" si="90"/>
        <v>0.15751015931623424</v>
      </c>
      <c r="AU70" s="126">
        <f t="shared" ref="AU70:AU124" si="112">AT70-AI70/F70</f>
        <v>-7.1065508003953726E-2</v>
      </c>
      <c r="AV70" s="126">
        <f t="shared" ref="AV70:AV124" si="113">AT70-AJ70/G70</f>
        <v>0.15751015931623424</v>
      </c>
      <c r="AW70" s="116">
        <v>2465</v>
      </c>
      <c r="AX70" s="117">
        <v>1532</v>
      </c>
      <c r="AY70" s="118">
        <v>2317</v>
      </c>
      <c r="AZ70" s="116">
        <v>33</v>
      </c>
      <c r="BA70" s="117">
        <v>31</v>
      </c>
      <c r="BB70" s="118">
        <v>32</v>
      </c>
      <c r="BC70" s="116">
        <v>50</v>
      </c>
      <c r="BD70" s="117">
        <v>49</v>
      </c>
      <c r="BE70" s="118">
        <v>50</v>
      </c>
      <c r="BF70" s="129">
        <f>AY70/BB70/9</f>
        <v>8.0451388888888893</v>
      </c>
      <c r="BG70" s="129">
        <f t="shared" ref="BG70:BG124" si="114">BF70-AW70/AZ70/9</f>
        <v>-0.25452441077441179</v>
      </c>
      <c r="BH70" s="129">
        <f t="shared" si="91"/>
        <v>-0.19142025089605674</v>
      </c>
      <c r="BI70" s="130">
        <f t="shared" ref="BI70:BI124" si="115">AY70/BE70/9</f>
        <v>5.1488888888888891</v>
      </c>
      <c r="BJ70" s="129">
        <f t="shared" ref="BJ70:BJ124" si="116">BI70-AW70/BC70/9</f>
        <v>-0.32888888888888879</v>
      </c>
      <c r="BK70" s="131">
        <f t="shared" si="92"/>
        <v>-6.199546485260754E-2</v>
      </c>
      <c r="BL70" s="117">
        <v>65</v>
      </c>
      <c r="BM70" s="117">
        <v>65</v>
      </c>
      <c r="BN70" s="117">
        <v>65</v>
      </c>
      <c r="BO70" s="116">
        <v>9881</v>
      </c>
      <c r="BP70" s="117">
        <v>6792</v>
      </c>
      <c r="BQ70" s="118">
        <v>10332</v>
      </c>
      <c r="BR70" s="117">
        <f t="shared" si="93"/>
        <v>417.94463801780876</v>
      </c>
      <c r="BS70" s="117">
        <f t="shared" ref="BS70:BS124" si="117">BR70-F70*1000/BO70</f>
        <v>113.69628258819637</v>
      </c>
      <c r="BT70" s="117">
        <f t="shared" ref="BT70:BT124" si="118">BR70-G70*1000/BP70</f>
        <v>1.7623780060301897</v>
      </c>
      <c r="BU70" s="116">
        <f t="shared" si="94"/>
        <v>1863.7047906776004</v>
      </c>
      <c r="BV70" s="117">
        <f t="shared" ref="BV70:BV124" si="119">BU70-F70*1000/AW70</f>
        <v>644.11939514007508</v>
      </c>
      <c r="BW70" s="118">
        <f t="shared" ref="BW70:BW124" si="120">BU70-G70*1000/AX70</f>
        <v>18.593883366895398</v>
      </c>
      <c r="BX70" s="129">
        <f t="shared" si="95"/>
        <v>4.4592145015105737</v>
      </c>
      <c r="BY70" s="129">
        <f t="shared" ref="BY70:BY124" si="121">BX70-BO70/AW70</f>
        <v>0.45069523173369763</v>
      </c>
      <c r="BZ70" s="129">
        <f t="shared" ref="BZ70:BZ124" si="122">BX70-BP70/AX70</f>
        <v>2.5794135975325538E-2</v>
      </c>
      <c r="CA70" s="125">
        <f t="shared" ref="CA70:CA123" si="123">(BQ70/BN70)/273</f>
        <v>0.58224852071005917</v>
      </c>
      <c r="CB70" s="126">
        <f t="shared" ref="CB70:CB123" si="124">CA70-(BO70/BL70)/273</f>
        <v>2.5415610030994684E-2</v>
      </c>
      <c r="CC70" s="132">
        <f t="shared" ref="CC70:CC124" si="125">CA70-(BP70/BM70)/181</f>
        <v>4.9429533492432176E-3</v>
      </c>
      <c r="CD70" s="26"/>
    </row>
    <row r="71" spans="1:82" s="14" customFormat="1" ht="15" customHeight="1" x14ac:dyDescent="0.2">
      <c r="A71" s="13" t="s">
        <v>180</v>
      </c>
      <c r="B71" s="19" t="s">
        <v>182</v>
      </c>
      <c r="C71" s="116">
        <v>2670.9079999999999</v>
      </c>
      <c r="D71" s="117">
        <v>3376.1689999999999</v>
      </c>
      <c r="E71" s="118">
        <v>4529.4639999999999</v>
      </c>
      <c r="F71" s="116">
        <v>2945.3780000000002</v>
      </c>
      <c r="G71" s="117">
        <v>3391.4609999999998</v>
      </c>
      <c r="H71" s="118">
        <v>4566.8779999999997</v>
      </c>
      <c r="I71" s="119">
        <f t="shared" si="87"/>
        <v>0.99180753241054398</v>
      </c>
      <c r="J71" s="120">
        <f t="shared" si="96"/>
        <v>8.4994213373055461E-2</v>
      </c>
      <c r="K71" s="121">
        <f t="shared" si="97"/>
        <v>-3.6834963820618905E-3</v>
      </c>
      <c r="L71" s="116">
        <v>2262.2550000000001</v>
      </c>
      <c r="M71" s="117">
        <v>2792.2840000000001</v>
      </c>
      <c r="N71" s="117">
        <v>3566.4479999999999</v>
      </c>
      <c r="O71" s="122">
        <f t="shared" si="84"/>
        <v>0.7809378748457918</v>
      </c>
      <c r="P71" s="123">
        <f t="shared" si="98"/>
        <v>1.2868377484162807E-2</v>
      </c>
      <c r="Q71" s="124">
        <f t="shared" si="99"/>
        <v>-4.2389888616621629E-2</v>
      </c>
      <c r="R71" s="116">
        <v>530.678</v>
      </c>
      <c r="S71" s="117">
        <v>346.70199999999966</v>
      </c>
      <c r="T71" s="118">
        <v>490.14299999999997</v>
      </c>
      <c r="U71" s="125">
        <f t="shared" si="88"/>
        <v>0.10732561719406562</v>
      </c>
      <c r="V71" s="126">
        <f t="shared" si="100"/>
        <v>-7.2847521873313822E-2</v>
      </c>
      <c r="W71" s="127">
        <f t="shared" si="101"/>
        <v>5.0976983119084412E-3</v>
      </c>
      <c r="X71" s="116">
        <v>152.45500000000001</v>
      </c>
      <c r="Y71" s="117">
        <v>252.47499999999999</v>
      </c>
      <c r="Z71" s="118">
        <v>510.28699999999998</v>
      </c>
      <c r="AA71" s="125">
        <f t="shared" si="89"/>
        <v>0.11173650796014258</v>
      </c>
      <c r="AB71" s="126">
        <f t="shared" si="102"/>
        <v>5.9975749239190627E-2</v>
      </c>
      <c r="AC71" s="127">
        <f t="shared" si="103"/>
        <v>3.7292190304713244E-2</v>
      </c>
      <c r="AD71" s="116">
        <v>1141.0640000000001</v>
      </c>
      <c r="AE71" s="117">
        <v>1045.527</v>
      </c>
      <c r="AF71" s="117">
        <v>1100.29</v>
      </c>
      <c r="AG71" s="117">
        <f t="shared" si="104"/>
        <v>-40.774000000000115</v>
      </c>
      <c r="AH71" s="118">
        <f t="shared" si="105"/>
        <v>54.76299999999992</v>
      </c>
      <c r="AI71" s="116">
        <v>82.887</v>
      </c>
      <c r="AJ71" s="117">
        <v>29.866</v>
      </c>
      <c r="AK71" s="117">
        <v>26.437000000000001</v>
      </c>
      <c r="AL71" s="117">
        <f t="shared" si="106"/>
        <v>-56.45</v>
      </c>
      <c r="AM71" s="118">
        <f t="shared" si="107"/>
        <v>-3.4289999999999985</v>
      </c>
      <c r="AN71" s="125">
        <f t="shared" si="85"/>
        <v>0.24291836738298395</v>
      </c>
      <c r="AO71" s="126">
        <f t="shared" si="108"/>
        <v>-0.18430113999053849</v>
      </c>
      <c r="AP71" s="127">
        <f t="shared" si="109"/>
        <v>-6.6760146933094455E-2</v>
      </c>
      <c r="AQ71" s="125">
        <f t="shared" si="86"/>
        <v>5.8366729484989836E-3</v>
      </c>
      <c r="AR71" s="126">
        <f t="shared" si="110"/>
        <v>-2.5196593640990438E-2</v>
      </c>
      <c r="AS71" s="127">
        <f t="shared" si="111"/>
        <v>-3.0094482024268145E-3</v>
      </c>
      <c r="AT71" s="126">
        <f t="shared" si="90"/>
        <v>5.7888561945381514E-3</v>
      </c>
      <c r="AU71" s="126">
        <f t="shared" si="112"/>
        <v>-2.235252328205195E-2</v>
      </c>
      <c r="AV71" s="126">
        <f t="shared" si="113"/>
        <v>-3.017378050821003E-3</v>
      </c>
      <c r="AW71" s="116">
        <v>3210</v>
      </c>
      <c r="AX71" s="117">
        <v>1996</v>
      </c>
      <c r="AY71" s="118">
        <v>2977</v>
      </c>
      <c r="AZ71" s="116">
        <v>40</v>
      </c>
      <c r="BA71" s="117">
        <v>42</v>
      </c>
      <c r="BB71" s="118">
        <v>42</v>
      </c>
      <c r="BC71" s="116">
        <v>75</v>
      </c>
      <c r="BD71" s="117">
        <v>70</v>
      </c>
      <c r="BE71" s="118">
        <v>70</v>
      </c>
      <c r="BF71" s="129">
        <f t="shared" ref="BF71:BF124" si="126">AY71/BB71/9</f>
        <v>7.8756613756613758</v>
      </c>
      <c r="BG71" s="129">
        <f t="shared" si="114"/>
        <v>-1.0410052910052903</v>
      </c>
      <c r="BH71" s="129">
        <f t="shared" si="91"/>
        <v>-4.497354497354511E-2</v>
      </c>
      <c r="BI71" s="130">
        <f t="shared" si="115"/>
        <v>4.7253968253968255</v>
      </c>
      <c r="BJ71" s="129">
        <f t="shared" si="116"/>
        <v>-3.0158730158730052E-2</v>
      </c>
      <c r="BK71" s="131">
        <f t="shared" si="92"/>
        <v>-2.6984126984126888E-2</v>
      </c>
      <c r="BL71" s="117">
        <v>119</v>
      </c>
      <c r="BM71" s="117">
        <v>119</v>
      </c>
      <c r="BN71" s="117">
        <v>119</v>
      </c>
      <c r="BO71" s="116">
        <v>17195</v>
      </c>
      <c r="BP71" s="117">
        <v>11738</v>
      </c>
      <c r="BQ71" s="118">
        <v>19623</v>
      </c>
      <c r="BR71" s="117">
        <f t="shared" si="93"/>
        <v>232.73087703205422</v>
      </c>
      <c r="BS71" s="117">
        <f t="shared" si="117"/>
        <v>61.438175665377855</v>
      </c>
      <c r="BT71" s="117">
        <f t="shared" si="118"/>
        <v>-56.199179195582502</v>
      </c>
      <c r="BU71" s="116">
        <f t="shared" si="94"/>
        <v>1534.0537453812562</v>
      </c>
      <c r="BV71" s="117">
        <f t="shared" si="119"/>
        <v>616.49050550586685</v>
      </c>
      <c r="BW71" s="118">
        <f t="shared" si="120"/>
        <v>-165.07501213377373</v>
      </c>
      <c r="BX71" s="129">
        <f t="shared" si="95"/>
        <v>6.5915351024521334</v>
      </c>
      <c r="BY71" s="129">
        <f t="shared" si="121"/>
        <v>1.2348372831374919</v>
      </c>
      <c r="BZ71" s="129">
        <f t="shared" si="122"/>
        <v>0.71077357940604102</v>
      </c>
      <c r="CA71" s="125">
        <f t="shared" si="123"/>
        <v>0.60402622587496535</v>
      </c>
      <c r="CB71" s="126">
        <f t="shared" si="124"/>
        <v>7.4737587342629364E-2</v>
      </c>
      <c r="CC71" s="132">
        <f t="shared" si="125"/>
        <v>5.9061278570076592E-2</v>
      </c>
      <c r="CD71" s="26"/>
    </row>
    <row r="72" spans="1:82" s="14" customFormat="1" ht="15" customHeight="1" x14ac:dyDescent="0.2">
      <c r="A72" s="13" t="s">
        <v>183</v>
      </c>
      <c r="B72" s="19" t="s">
        <v>184</v>
      </c>
      <c r="C72" s="116">
        <v>2831.0169999999998</v>
      </c>
      <c r="D72" s="117">
        <v>2853.4740000000002</v>
      </c>
      <c r="E72" s="118">
        <v>4219.3440000000001</v>
      </c>
      <c r="F72" s="116">
        <v>2947.415</v>
      </c>
      <c r="G72" s="117">
        <v>3073.1170000000002</v>
      </c>
      <c r="H72" s="118">
        <v>4358.308</v>
      </c>
      <c r="I72" s="119">
        <f t="shared" si="87"/>
        <v>0.96811514927352538</v>
      </c>
      <c r="J72" s="120">
        <f t="shared" si="96"/>
        <v>7.6067037373521718E-3</v>
      </c>
      <c r="K72" s="121">
        <f t="shared" si="97"/>
        <v>3.9587533826407673E-2</v>
      </c>
      <c r="L72" s="116">
        <v>2359.1860000000001</v>
      </c>
      <c r="M72" s="117">
        <v>2519.2339999999999</v>
      </c>
      <c r="N72" s="117">
        <v>3540.1320000000001</v>
      </c>
      <c r="O72" s="122">
        <f t="shared" si="84"/>
        <v>0.81227210192579324</v>
      </c>
      <c r="P72" s="123">
        <f t="shared" si="98"/>
        <v>1.1846644363827874E-2</v>
      </c>
      <c r="Q72" s="124">
        <f t="shared" si="99"/>
        <v>-7.4929769826894699E-3</v>
      </c>
      <c r="R72" s="116">
        <v>376.755</v>
      </c>
      <c r="S72" s="117">
        <v>332.52300000000025</v>
      </c>
      <c r="T72" s="118">
        <v>521.22699999999998</v>
      </c>
      <c r="U72" s="125">
        <f t="shared" si="88"/>
        <v>0.11959388827040218</v>
      </c>
      <c r="V72" s="126">
        <f t="shared" si="100"/>
        <v>-8.2316809147990888E-3</v>
      </c>
      <c r="W72" s="127">
        <f t="shared" si="101"/>
        <v>1.1390067849637128E-2</v>
      </c>
      <c r="X72" s="116">
        <v>211.45400000000001</v>
      </c>
      <c r="Y72" s="117">
        <v>221.36</v>
      </c>
      <c r="Z72" s="118">
        <v>296.94900000000001</v>
      </c>
      <c r="AA72" s="125">
        <f t="shared" si="89"/>
        <v>6.8134009803804602E-2</v>
      </c>
      <c r="AB72" s="126">
        <f t="shared" si="102"/>
        <v>-3.6081778419799343E-3</v>
      </c>
      <c r="AC72" s="127">
        <f t="shared" si="103"/>
        <v>-3.8970908669476029E-3</v>
      </c>
      <c r="AD72" s="116">
        <v>599.76499999999999</v>
      </c>
      <c r="AE72" s="117">
        <v>1486.5889999999999</v>
      </c>
      <c r="AF72" s="117">
        <v>1316.885</v>
      </c>
      <c r="AG72" s="117">
        <f t="shared" si="104"/>
        <v>717.12</v>
      </c>
      <c r="AH72" s="118">
        <f t="shared" si="105"/>
        <v>-169.70399999999995</v>
      </c>
      <c r="AI72" s="116">
        <v>0</v>
      </c>
      <c r="AJ72" s="117">
        <v>0</v>
      </c>
      <c r="AK72" s="117">
        <v>0</v>
      </c>
      <c r="AL72" s="117">
        <f t="shared" si="106"/>
        <v>0</v>
      </c>
      <c r="AM72" s="118">
        <f t="shared" si="107"/>
        <v>0</v>
      </c>
      <c r="AN72" s="125">
        <f t="shared" si="85"/>
        <v>0.31210657391291158</v>
      </c>
      <c r="AO72" s="126">
        <f t="shared" si="108"/>
        <v>0.10025161154426454</v>
      </c>
      <c r="AP72" s="127">
        <f t="shared" si="109"/>
        <v>-0.20886856025687578</v>
      </c>
      <c r="AQ72" s="125">
        <f t="shared" si="86"/>
        <v>0</v>
      </c>
      <c r="AR72" s="126">
        <f t="shared" si="110"/>
        <v>0</v>
      </c>
      <c r="AS72" s="127">
        <f t="shared" si="111"/>
        <v>0</v>
      </c>
      <c r="AT72" s="126">
        <f t="shared" si="90"/>
        <v>0</v>
      </c>
      <c r="AU72" s="126">
        <f t="shared" si="112"/>
        <v>0</v>
      </c>
      <c r="AV72" s="126">
        <f t="shared" si="113"/>
        <v>0</v>
      </c>
      <c r="AW72" s="116">
        <v>3042</v>
      </c>
      <c r="AX72" s="117">
        <v>1545</v>
      </c>
      <c r="AY72" s="118">
        <v>2408</v>
      </c>
      <c r="AZ72" s="116">
        <v>43</v>
      </c>
      <c r="BA72" s="117">
        <v>43</v>
      </c>
      <c r="BB72" s="118">
        <v>43</v>
      </c>
      <c r="BC72" s="116">
        <v>66</v>
      </c>
      <c r="BD72" s="117">
        <v>62</v>
      </c>
      <c r="BE72" s="118">
        <v>62</v>
      </c>
      <c r="BF72" s="129">
        <f t="shared" si="126"/>
        <v>6.2222222222222223</v>
      </c>
      <c r="BG72" s="129">
        <f t="shared" si="114"/>
        <v>-1.6382428940568472</v>
      </c>
      <c r="BH72" s="129">
        <f t="shared" si="91"/>
        <v>0.23385012919896653</v>
      </c>
      <c r="BI72" s="130">
        <f t="shared" si="115"/>
        <v>4.3154121863799277</v>
      </c>
      <c r="BJ72" s="129">
        <f t="shared" si="116"/>
        <v>-0.80579993483219337</v>
      </c>
      <c r="BK72" s="131">
        <f t="shared" si="92"/>
        <v>0.16218637992831475</v>
      </c>
      <c r="BL72" s="117">
        <v>104</v>
      </c>
      <c r="BM72" s="117">
        <v>104</v>
      </c>
      <c r="BN72" s="117">
        <v>104</v>
      </c>
      <c r="BO72" s="116">
        <v>12392</v>
      </c>
      <c r="BP72" s="117">
        <v>7820</v>
      </c>
      <c r="BQ72" s="118">
        <v>11723</v>
      </c>
      <c r="BR72" s="117">
        <f t="shared" si="93"/>
        <v>371.77411925275101</v>
      </c>
      <c r="BS72" s="117">
        <f t="shared" si="117"/>
        <v>133.92591073112416</v>
      </c>
      <c r="BT72" s="117">
        <f t="shared" si="118"/>
        <v>-21.207594302236203</v>
      </c>
      <c r="BU72" s="116">
        <f t="shared" si="94"/>
        <v>1809.9285714285713</v>
      </c>
      <c r="BV72" s="117">
        <f t="shared" si="119"/>
        <v>841.02160232929452</v>
      </c>
      <c r="BW72" s="118">
        <f t="shared" si="120"/>
        <v>-179.14392048081368</v>
      </c>
      <c r="BX72" s="129">
        <f t="shared" si="95"/>
        <v>4.8683554817275745</v>
      </c>
      <c r="BY72" s="129">
        <f t="shared" si="121"/>
        <v>0.79471971578411615</v>
      </c>
      <c r="BZ72" s="129">
        <f t="shared" si="122"/>
        <v>-0.19313319141158392</v>
      </c>
      <c r="CA72" s="125">
        <f t="shared" si="123"/>
        <v>0.41289799943646094</v>
      </c>
      <c r="CB72" s="126">
        <f t="shared" si="124"/>
        <v>-2.3562975486052462E-2</v>
      </c>
      <c r="CC72" s="132">
        <f t="shared" si="125"/>
        <v>-2.5291148856810275E-3</v>
      </c>
      <c r="CD72" s="26"/>
    </row>
    <row r="73" spans="1:82" s="14" customFormat="1" ht="15" customHeight="1" x14ac:dyDescent="0.2">
      <c r="A73" s="13" t="s">
        <v>183</v>
      </c>
      <c r="B73" s="19" t="s">
        <v>185</v>
      </c>
      <c r="C73" s="116">
        <v>2676.8969999999999</v>
      </c>
      <c r="D73" s="117">
        <v>2814.085</v>
      </c>
      <c r="E73" s="118">
        <v>4186.8090000000002</v>
      </c>
      <c r="F73" s="116">
        <v>2801.1120000000001</v>
      </c>
      <c r="G73" s="117">
        <v>2982.6869999999999</v>
      </c>
      <c r="H73" s="118">
        <v>4333.8180000000002</v>
      </c>
      <c r="I73" s="119">
        <f t="shared" si="87"/>
        <v>0.96607864012748113</v>
      </c>
      <c r="J73" s="120">
        <f t="shared" si="96"/>
        <v>1.0423528871665644E-2</v>
      </c>
      <c r="K73" s="121">
        <f t="shared" si="97"/>
        <v>2.2605523437731256E-2</v>
      </c>
      <c r="L73" s="116">
        <v>2172.855</v>
      </c>
      <c r="M73" s="117">
        <v>2330.817</v>
      </c>
      <c r="N73" s="117">
        <v>3437.8359999999998</v>
      </c>
      <c r="O73" s="122">
        <f t="shared" si="84"/>
        <v>0.79325804636927522</v>
      </c>
      <c r="P73" s="123">
        <f t="shared" si="98"/>
        <v>1.7546471823166376E-2</v>
      </c>
      <c r="Q73" s="124">
        <f t="shared" si="99"/>
        <v>1.1809305686796612E-2</v>
      </c>
      <c r="R73" s="116">
        <v>403.255</v>
      </c>
      <c r="S73" s="117">
        <v>356.27399999999989</v>
      </c>
      <c r="T73" s="118">
        <v>500.3</v>
      </c>
      <c r="U73" s="125">
        <f t="shared" si="88"/>
        <v>0.11544093452932264</v>
      </c>
      <c r="V73" s="126">
        <f t="shared" si="100"/>
        <v>-2.8521534661484438E-2</v>
      </c>
      <c r="W73" s="127">
        <f t="shared" si="101"/>
        <v>-4.0063960152500605E-3</v>
      </c>
      <c r="X73" s="116">
        <v>225.00200000000001</v>
      </c>
      <c r="Y73" s="117">
        <v>295.596</v>
      </c>
      <c r="Z73" s="118">
        <v>395.68200000000002</v>
      </c>
      <c r="AA73" s="125">
        <f t="shared" si="89"/>
        <v>9.1301019101402037E-2</v>
      </c>
      <c r="AB73" s="126">
        <f t="shared" si="102"/>
        <v>1.097506283831795E-2</v>
      </c>
      <c r="AC73" s="127">
        <f t="shared" si="103"/>
        <v>-7.8029096715466484E-3</v>
      </c>
      <c r="AD73" s="116">
        <v>4007.6669999999999</v>
      </c>
      <c r="AE73" s="117">
        <v>4315.0770000000002</v>
      </c>
      <c r="AF73" s="117">
        <v>4387.4359999999997</v>
      </c>
      <c r="AG73" s="117">
        <f t="shared" si="104"/>
        <v>379.76899999999978</v>
      </c>
      <c r="AH73" s="118">
        <f t="shared" si="105"/>
        <v>72.358999999999469</v>
      </c>
      <c r="AI73" s="116">
        <v>665.11099999999999</v>
      </c>
      <c r="AJ73" s="117">
        <v>573.58000000000004</v>
      </c>
      <c r="AK73" s="117">
        <v>556.68700000000001</v>
      </c>
      <c r="AL73" s="117">
        <f t="shared" si="106"/>
        <v>-108.42399999999998</v>
      </c>
      <c r="AM73" s="118">
        <f t="shared" si="107"/>
        <v>-16.893000000000029</v>
      </c>
      <c r="AN73" s="125">
        <f t="shared" si="85"/>
        <v>1.0479188326957354</v>
      </c>
      <c r="AO73" s="126">
        <f t="shared" si="108"/>
        <v>-0.44921273418935592</v>
      </c>
      <c r="AP73" s="127">
        <f t="shared" si="109"/>
        <v>-0.48546661941392011</v>
      </c>
      <c r="AQ73" s="125">
        <f t="shared" si="86"/>
        <v>0.13296211983876025</v>
      </c>
      <c r="AR73" s="126">
        <f t="shared" si="110"/>
        <v>-0.11550130628484481</v>
      </c>
      <c r="AS73" s="127">
        <f t="shared" si="111"/>
        <v>-7.0862569180938889E-2</v>
      </c>
      <c r="AT73" s="126">
        <f t="shared" si="90"/>
        <v>0.12845186392229668</v>
      </c>
      <c r="AU73" s="126">
        <f t="shared" si="112"/>
        <v>-0.10899347921285821</v>
      </c>
      <c r="AV73" s="126">
        <f t="shared" si="113"/>
        <v>-6.3851250685437899E-2</v>
      </c>
      <c r="AW73" s="116">
        <v>2894</v>
      </c>
      <c r="AX73" s="117">
        <v>1884</v>
      </c>
      <c r="AY73" s="118">
        <v>2812</v>
      </c>
      <c r="AZ73" s="116">
        <v>43</v>
      </c>
      <c r="BA73" s="117">
        <v>43</v>
      </c>
      <c r="BB73" s="118">
        <v>40.270000000000003</v>
      </c>
      <c r="BC73" s="116">
        <v>62</v>
      </c>
      <c r="BD73" s="117">
        <v>62</v>
      </c>
      <c r="BE73" s="118">
        <v>61.83</v>
      </c>
      <c r="BF73" s="129">
        <f t="shared" si="126"/>
        <v>7.758739618684988</v>
      </c>
      <c r="BG73" s="129">
        <f t="shared" si="114"/>
        <v>0.28070344297439309</v>
      </c>
      <c r="BH73" s="129">
        <f t="shared" si="91"/>
        <v>0.45641403728963947</v>
      </c>
      <c r="BI73" s="130">
        <f t="shared" si="115"/>
        <v>5.0532822973385807</v>
      </c>
      <c r="BJ73" s="129">
        <f t="shared" si="116"/>
        <v>-0.13309763097683192</v>
      </c>
      <c r="BK73" s="131">
        <f t="shared" si="92"/>
        <v>-1.123383169367731E-2</v>
      </c>
      <c r="BL73" s="117">
        <v>125</v>
      </c>
      <c r="BM73" s="117">
        <v>125</v>
      </c>
      <c r="BN73" s="117">
        <v>125</v>
      </c>
      <c r="BO73" s="116">
        <v>10777</v>
      </c>
      <c r="BP73" s="117">
        <v>8129</v>
      </c>
      <c r="BQ73" s="118">
        <v>12031</v>
      </c>
      <c r="BR73" s="117">
        <f t="shared" si="93"/>
        <v>360.22092926606268</v>
      </c>
      <c r="BS73" s="117">
        <f t="shared" si="117"/>
        <v>100.30518276889279</v>
      </c>
      <c r="BT73" s="117">
        <f t="shared" si="118"/>
        <v>-6.6983720010058505</v>
      </c>
      <c r="BU73" s="116">
        <f t="shared" si="94"/>
        <v>1541.1870554765292</v>
      </c>
      <c r="BV73" s="117">
        <f t="shared" si="119"/>
        <v>573.28380737701298</v>
      </c>
      <c r="BW73" s="118">
        <f t="shared" si="120"/>
        <v>-41.980141975700235</v>
      </c>
      <c r="BX73" s="129">
        <f t="shared" si="95"/>
        <v>4.2784495021337126</v>
      </c>
      <c r="BY73" s="129">
        <f t="shared" si="121"/>
        <v>0.55453796101415476</v>
      </c>
      <c r="BZ73" s="129">
        <f t="shared" si="122"/>
        <v>-3.6306336507476722E-2</v>
      </c>
      <c r="CA73" s="125">
        <f t="shared" si="123"/>
        <v>0.35255677655677659</v>
      </c>
      <c r="CB73" s="126">
        <f t="shared" si="124"/>
        <v>3.6747252747252823E-2</v>
      </c>
      <c r="CC73" s="132">
        <f t="shared" si="125"/>
        <v>-6.7360411227814221E-3</v>
      </c>
      <c r="CD73" s="26"/>
    </row>
    <row r="74" spans="1:82" s="14" customFormat="1" ht="15" customHeight="1" x14ac:dyDescent="0.2">
      <c r="A74" s="13" t="s">
        <v>183</v>
      </c>
      <c r="B74" s="19" t="s">
        <v>186</v>
      </c>
      <c r="C74" s="116">
        <v>6412.5439999999999</v>
      </c>
      <c r="D74" s="117">
        <v>5930.9208600000002</v>
      </c>
      <c r="E74" s="118">
        <v>8424.3583700000017</v>
      </c>
      <c r="F74" s="116">
        <v>5526.3119999999999</v>
      </c>
      <c r="G74" s="117">
        <v>5561.34</v>
      </c>
      <c r="H74" s="118">
        <v>7937.34</v>
      </c>
      <c r="I74" s="119">
        <f t="shared" si="87"/>
        <v>1.0613578818596661</v>
      </c>
      <c r="J74" s="120">
        <f t="shared" si="96"/>
        <v>-9.9008018581713264E-2</v>
      </c>
      <c r="K74" s="121">
        <f t="shared" si="97"/>
        <v>-5.097479617963474E-3</v>
      </c>
      <c r="L74" s="116">
        <v>3902.1210000000001</v>
      </c>
      <c r="M74" s="117">
        <v>3600.8180000000002</v>
      </c>
      <c r="N74" s="117">
        <v>5229.71</v>
      </c>
      <c r="O74" s="122">
        <f t="shared" si="84"/>
        <v>0.65887438360962236</v>
      </c>
      <c r="P74" s="123">
        <f t="shared" si="98"/>
        <v>-4.7224186286539904E-2</v>
      </c>
      <c r="Q74" s="124">
        <f t="shared" si="99"/>
        <v>1.1401292591989853E-2</v>
      </c>
      <c r="R74" s="116">
        <v>1024.9649999999999</v>
      </c>
      <c r="S74" s="117">
        <v>798.60500000000002</v>
      </c>
      <c r="T74" s="118">
        <v>1132.0989999999999</v>
      </c>
      <c r="U74" s="125">
        <f t="shared" si="88"/>
        <v>0.14262952072104759</v>
      </c>
      <c r="V74" s="126">
        <f t="shared" si="100"/>
        <v>-4.2840463601227369E-2</v>
      </c>
      <c r="W74" s="127">
        <f t="shared" si="101"/>
        <v>-9.6986359999734484E-4</v>
      </c>
      <c r="X74" s="116">
        <v>599.226</v>
      </c>
      <c r="Y74" s="117">
        <v>1161.9169999999999</v>
      </c>
      <c r="Z74" s="118">
        <v>1575.5309999999999</v>
      </c>
      <c r="AA74" s="125">
        <f t="shared" si="89"/>
        <v>0.19849609566933002</v>
      </c>
      <c r="AB74" s="126">
        <f t="shared" si="102"/>
        <v>9.006464988776719E-2</v>
      </c>
      <c r="AC74" s="127">
        <f t="shared" si="103"/>
        <v>-1.0431428991992592E-2</v>
      </c>
      <c r="AD74" s="116">
        <v>68.188999999999993</v>
      </c>
      <c r="AE74" s="117">
        <v>262.36099999999999</v>
      </c>
      <c r="AF74" s="117">
        <v>514.99599999999998</v>
      </c>
      <c r="AG74" s="117">
        <f t="shared" si="104"/>
        <v>446.80700000000002</v>
      </c>
      <c r="AH74" s="118">
        <f t="shared" si="105"/>
        <v>252.63499999999999</v>
      </c>
      <c r="AI74" s="116">
        <v>0</v>
      </c>
      <c r="AJ74" s="117">
        <v>0</v>
      </c>
      <c r="AK74" s="117">
        <v>0</v>
      </c>
      <c r="AL74" s="117">
        <f t="shared" si="106"/>
        <v>0</v>
      </c>
      <c r="AM74" s="118">
        <f t="shared" si="107"/>
        <v>0</v>
      </c>
      <c r="AN74" s="125">
        <f t="shared" si="85"/>
        <v>6.1131777327274345E-2</v>
      </c>
      <c r="AO74" s="126">
        <f t="shared" si="108"/>
        <v>5.0498088108143838E-2</v>
      </c>
      <c r="AP74" s="127">
        <f t="shared" si="109"/>
        <v>1.6895644997563915E-2</v>
      </c>
      <c r="AQ74" s="125">
        <f t="shared" si="86"/>
        <v>0</v>
      </c>
      <c r="AR74" s="126">
        <f t="shared" si="110"/>
        <v>0</v>
      </c>
      <c r="AS74" s="127">
        <f t="shared" si="111"/>
        <v>0</v>
      </c>
      <c r="AT74" s="126">
        <f t="shared" si="90"/>
        <v>0</v>
      </c>
      <c r="AU74" s="126">
        <f t="shared" si="112"/>
        <v>0</v>
      </c>
      <c r="AV74" s="126">
        <f t="shared" si="113"/>
        <v>0</v>
      </c>
      <c r="AW74" s="116">
        <v>6968</v>
      </c>
      <c r="AX74" s="117">
        <v>3822</v>
      </c>
      <c r="AY74" s="118">
        <v>5702</v>
      </c>
      <c r="AZ74" s="116">
        <v>50</v>
      </c>
      <c r="BA74" s="117">
        <v>47</v>
      </c>
      <c r="BB74" s="118">
        <v>47</v>
      </c>
      <c r="BC74" s="116">
        <v>73</v>
      </c>
      <c r="BD74" s="117">
        <v>70</v>
      </c>
      <c r="BE74" s="118">
        <v>73</v>
      </c>
      <c r="BF74" s="129">
        <f t="shared" si="126"/>
        <v>13.479905437352246</v>
      </c>
      <c r="BG74" s="129">
        <f t="shared" si="114"/>
        <v>-2.0045390070922</v>
      </c>
      <c r="BH74" s="129">
        <f t="shared" si="91"/>
        <v>-7.3286052009455815E-2</v>
      </c>
      <c r="BI74" s="130">
        <f t="shared" si="115"/>
        <v>8.6788432267884321</v>
      </c>
      <c r="BJ74" s="129">
        <f t="shared" si="116"/>
        <v>-1.9269406392694073</v>
      </c>
      <c r="BK74" s="131">
        <f t="shared" si="92"/>
        <v>-0.42115677321156753</v>
      </c>
      <c r="BL74" s="117">
        <v>153</v>
      </c>
      <c r="BM74" s="117">
        <v>153</v>
      </c>
      <c r="BN74" s="117">
        <v>153</v>
      </c>
      <c r="BO74" s="116">
        <v>28789</v>
      </c>
      <c r="BP74" s="117">
        <v>18945</v>
      </c>
      <c r="BQ74" s="118">
        <v>27583</v>
      </c>
      <c r="BR74" s="117">
        <f t="shared" si="93"/>
        <v>287.76202733567777</v>
      </c>
      <c r="BS74" s="117">
        <f t="shared" si="117"/>
        <v>95.802876271035018</v>
      </c>
      <c r="BT74" s="117">
        <f t="shared" si="118"/>
        <v>-5.7898333135700568</v>
      </c>
      <c r="BU74" s="116">
        <f t="shared" si="94"/>
        <v>1392.0273588214661</v>
      </c>
      <c r="BV74" s="117">
        <f t="shared" si="119"/>
        <v>598.92862173765445</v>
      </c>
      <c r="BW74" s="118">
        <f t="shared" si="120"/>
        <v>-63.058983407733194</v>
      </c>
      <c r="BX74" s="129">
        <f t="shared" si="95"/>
        <v>4.8374254647492112</v>
      </c>
      <c r="BY74" s="129">
        <f t="shared" si="121"/>
        <v>0.70582385740133535</v>
      </c>
      <c r="BZ74" s="129">
        <f t="shared" si="122"/>
        <v>-0.11940342065110254</v>
      </c>
      <c r="CA74" s="125">
        <f t="shared" si="123"/>
        <v>0.66037013095836627</v>
      </c>
      <c r="CB74" s="126">
        <f t="shared" si="124"/>
        <v>-2.8873087696617117E-2</v>
      </c>
      <c r="CC74" s="132">
        <f t="shared" si="125"/>
        <v>-2.3737766344201217E-2</v>
      </c>
      <c r="CD74" s="26"/>
    </row>
    <row r="75" spans="1:82" ht="15" customHeight="1" x14ac:dyDescent="0.2">
      <c r="A75" s="12" t="s">
        <v>187</v>
      </c>
      <c r="B75" s="20" t="s">
        <v>188</v>
      </c>
      <c r="C75" s="116">
        <v>1252.3430000000001</v>
      </c>
      <c r="D75" s="117">
        <v>943.37932000000012</v>
      </c>
      <c r="E75" s="118">
        <v>1376.4422</v>
      </c>
      <c r="F75" s="116">
        <v>1191.4190000000001</v>
      </c>
      <c r="G75" s="117">
        <v>828.51300000000003</v>
      </c>
      <c r="H75" s="118">
        <v>1232.729</v>
      </c>
      <c r="I75" s="119">
        <f t="shared" si="87"/>
        <v>1.1165813410733421</v>
      </c>
      <c r="J75" s="120">
        <f t="shared" si="96"/>
        <v>6.5445678472695334E-2</v>
      </c>
      <c r="K75" s="121">
        <f t="shared" si="97"/>
        <v>-2.2060201062991336E-2</v>
      </c>
      <c r="L75" s="116">
        <v>1000.163</v>
      </c>
      <c r="M75" s="117">
        <v>690.31100000000004</v>
      </c>
      <c r="N75" s="117">
        <v>1042.2560000000001</v>
      </c>
      <c r="O75" s="122">
        <f t="shared" si="84"/>
        <v>0.84548672092568611</v>
      </c>
      <c r="P75" s="123">
        <f t="shared" si="98"/>
        <v>6.0146292434148929E-3</v>
      </c>
      <c r="Q75" s="124">
        <f t="shared" si="99"/>
        <v>1.2294000956295181E-2</v>
      </c>
      <c r="R75" s="116">
        <v>153.33500000000001</v>
      </c>
      <c r="S75" s="117">
        <v>117.74199999999999</v>
      </c>
      <c r="T75" s="118">
        <v>160.77000000000001</v>
      </c>
      <c r="U75" s="125">
        <f t="shared" si="88"/>
        <v>0.13041795885389246</v>
      </c>
      <c r="V75" s="126">
        <f t="shared" si="100"/>
        <v>1.7184836902430778E-3</v>
      </c>
      <c r="W75" s="127">
        <f t="shared" si="101"/>
        <v>-1.1694476316104846E-2</v>
      </c>
      <c r="X75" s="116">
        <v>37.920999999999999</v>
      </c>
      <c r="Y75" s="117">
        <v>20.46</v>
      </c>
      <c r="Z75" s="118">
        <v>29.702999999999999</v>
      </c>
      <c r="AA75" s="125">
        <f t="shared" si="89"/>
        <v>2.4095320220421518E-2</v>
      </c>
      <c r="AB75" s="126">
        <f t="shared" si="102"/>
        <v>-7.7331129336577764E-3</v>
      </c>
      <c r="AC75" s="127">
        <f t="shared" si="103"/>
        <v>-5.9952464019020352E-4</v>
      </c>
      <c r="AD75" s="116">
        <v>214.03399999999999</v>
      </c>
      <c r="AE75" s="117">
        <v>164.38528999999997</v>
      </c>
      <c r="AF75" s="117">
        <v>164.73764000000003</v>
      </c>
      <c r="AG75" s="117">
        <f t="shared" si="104"/>
        <v>-49.296359999999964</v>
      </c>
      <c r="AH75" s="118">
        <f t="shared" si="105"/>
        <v>0.35235000000005812</v>
      </c>
      <c r="AI75" s="116">
        <v>0</v>
      </c>
      <c r="AJ75" s="117">
        <v>0</v>
      </c>
      <c r="AK75" s="117">
        <v>0</v>
      </c>
      <c r="AL75" s="117">
        <f t="shared" si="106"/>
        <v>0</v>
      </c>
      <c r="AM75" s="118">
        <f t="shared" si="107"/>
        <v>0</v>
      </c>
      <c r="AN75" s="125">
        <f t="shared" si="85"/>
        <v>0.1196836598006077</v>
      </c>
      <c r="AO75" s="126">
        <f t="shared" si="108"/>
        <v>-5.122319239563565E-2</v>
      </c>
      <c r="AP75" s="127">
        <f t="shared" si="109"/>
        <v>-5.4567870326213339E-2</v>
      </c>
      <c r="AQ75" s="125">
        <f t="shared" si="86"/>
        <v>0</v>
      </c>
      <c r="AR75" s="126">
        <f t="shared" si="110"/>
        <v>0</v>
      </c>
      <c r="AS75" s="127">
        <f t="shared" si="111"/>
        <v>0</v>
      </c>
      <c r="AT75" s="126">
        <f t="shared" si="90"/>
        <v>0</v>
      </c>
      <c r="AU75" s="126">
        <f t="shared" si="112"/>
        <v>0</v>
      </c>
      <c r="AV75" s="126">
        <f t="shared" si="113"/>
        <v>0</v>
      </c>
      <c r="AW75" s="116">
        <v>1303</v>
      </c>
      <c r="AX75" s="117">
        <v>547</v>
      </c>
      <c r="AY75" s="118">
        <v>880</v>
      </c>
      <c r="AZ75" s="116">
        <v>17.72</v>
      </c>
      <c r="BA75" s="117">
        <v>15</v>
      </c>
      <c r="BB75" s="118">
        <v>16</v>
      </c>
      <c r="BC75" s="116">
        <v>36</v>
      </c>
      <c r="BD75" s="117">
        <v>29</v>
      </c>
      <c r="BE75" s="118">
        <v>30</v>
      </c>
      <c r="BF75" s="129">
        <f t="shared" si="126"/>
        <v>6.1111111111111107</v>
      </c>
      <c r="BG75" s="129">
        <f t="shared" si="114"/>
        <v>-2.0591923752194639</v>
      </c>
      <c r="BH75" s="129">
        <f t="shared" si="91"/>
        <v>3.3333333333332327E-2</v>
      </c>
      <c r="BI75" s="130">
        <f t="shared" si="115"/>
        <v>3.2592592592592591</v>
      </c>
      <c r="BJ75" s="129">
        <f t="shared" si="116"/>
        <v>-0.76234567901234529</v>
      </c>
      <c r="BK75" s="131">
        <f t="shared" si="92"/>
        <v>0.11558109833971875</v>
      </c>
      <c r="BL75" s="117">
        <v>85</v>
      </c>
      <c r="BM75" s="117">
        <v>85</v>
      </c>
      <c r="BN75" s="117">
        <v>85</v>
      </c>
      <c r="BO75" s="116">
        <v>10865</v>
      </c>
      <c r="BP75" s="117">
        <v>5458</v>
      </c>
      <c r="BQ75" s="118">
        <v>8780</v>
      </c>
      <c r="BR75" s="117">
        <f t="shared" si="93"/>
        <v>140.40193621867883</v>
      </c>
      <c r="BS75" s="117">
        <f t="shared" si="117"/>
        <v>30.745332445093922</v>
      </c>
      <c r="BT75" s="117">
        <f t="shared" si="118"/>
        <v>-11.39597510415004</v>
      </c>
      <c r="BU75" s="116">
        <f t="shared" si="94"/>
        <v>1400.8284090909092</v>
      </c>
      <c r="BV75" s="117">
        <f t="shared" si="119"/>
        <v>486.4623308100189</v>
      </c>
      <c r="BW75" s="118">
        <f t="shared" si="120"/>
        <v>-113.82058542463005</v>
      </c>
      <c r="BX75" s="129">
        <f t="shared" si="95"/>
        <v>9.9772727272727266</v>
      </c>
      <c r="BY75" s="129">
        <f t="shared" si="121"/>
        <v>1.6388229958836238</v>
      </c>
      <c r="BZ75" s="129">
        <f t="shared" si="122"/>
        <v>-7.8942994847963632E-4</v>
      </c>
      <c r="CA75" s="125">
        <f t="shared" si="123"/>
        <v>0.37836673130790777</v>
      </c>
      <c r="CB75" s="126">
        <f t="shared" si="124"/>
        <v>-8.9851325145442806E-2</v>
      </c>
      <c r="CC75" s="132">
        <f t="shared" si="125"/>
        <v>2.3605600336182031E-2</v>
      </c>
      <c r="CD75" s="26"/>
    </row>
    <row r="76" spans="1:82" s="14" customFormat="1" ht="15" customHeight="1" x14ac:dyDescent="0.2">
      <c r="A76" s="13" t="s">
        <v>189</v>
      </c>
      <c r="B76" s="19" t="s">
        <v>190</v>
      </c>
      <c r="C76" s="116">
        <v>1499.11</v>
      </c>
      <c r="D76" s="117">
        <v>1372.797</v>
      </c>
      <c r="E76" s="118">
        <v>2009.5540000000001</v>
      </c>
      <c r="F76" s="116">
        <v>1422.8040000000001</v>
      </c>
      <c r="G76" s="117">
        <v>1345.8979999999999</v>
      </c>
      <c r="H76" s="118">
        <v>1951.377</v>
      </c>
      <c r="I76" s="119">
        <f t="shared" si="87"/>
        <v>1.029813306193524</v>
      </c>
      <c r="J76" s="120">
        <f t="shared" si="96"/>
        <v>-2.3817411740920891E-2</v>
      </c>
      <c r="K76" s="121">
        <f t="shared" si="97"/>
        <v>9.827393442334742E-3</v>
      </c>
      <c r="L76" s="116">
        <v>1106.9179999999999</v>
      </c>
      <c r="M76" s="117">
        <v>1114.8399999999999</v>
      </c>
      <c r="N76" s="117">
        <v>1617.383</v>
      </c>
      <c r="O76" s="122">
        <f t="shared" si="84"/>
        <v>0.82884188959898575</v>
      </c>
      <c r="P76" s="123">
        <f t="shared" si="98"/>
        <v>5.0858414714180955E-2</v>
      </c>
      <c r="Q76" s="124">
        <f t="shared" si="99"/>
        <v>5.1760350895513341E-4</v>
      </c>
      <c r="R76" s="116">
        <v>209.32499999999999</v>
      </c>
      <c r="S76" s="117">
        <v>160.37199999999999</v>
      </c>
      <c r="T76" s="118">
        <v>226.572</v>
      </c>
      <c r="U76" s="125">
        <f t="shared" si="88"/>
        <v>0.11610877857020965</v>
      </c>
      <c r="V76" s="126">
        <f t="shared" si="100"/>
        <v>-3.1012680183069075E-2</v>
      </c>
      <c r="W76" s="127">
        <f t="shared" si="101"/>
        <v>-3.047353618113674E-3</v>
      </c>
      <c r="X76" s="116">
        <v>106.56100000000001</v>
      </c>
      <c r="Y76" s="117">
        <v>70.686000000000007</v>
      </c>
      <c r="Z76" s="118">
        <v>107.422</v>
      </c>
      <c r="AA76" s="125">
        <f t="shared" si="89"/>
        <v>5.5049331830804606E-2</v>
      </c>
      <c r="AB76" s="126">
        <f t="shared" si="102"/>
        <v>-1.9845734531111721E-2</v>
      </c>
      <c r="AC76" s="127">
        <f t="shared" si="103"/>
        <v>2.5297501091585267E-3</v>
      </c>
      <c r="AD76" s="116">
        <v>184.23599999999999</v>
      </c>
      <c r="AE76" s="117">
        <v>207.08500000000001</v>
      </c>
      <c r="AF76" s="117">
        <v>217.97</v>
      </c>
      <c r="AG76" s="117">
        <f t="shared" si="104"/>
        <v>33.734000000000009</v>
      </c>
      <c r="AH76" s="118">
        <f t="shared" si="105"/>
        <v>10.884999999999991</v>
      </c>
      <c r="AI76" s="116">
        <v>0</v>
      </c>
      <c r="AJ76" s="117">
        <v>0</v>
      </c>
      <c r="AK76" s="117">
        <v>0</v>
      </c>
      <c r="AL76" s="117">
        <f t="shared" si="106"/>
        <v>0</v>
      </c>
      <c r="AM76" s="118">
        <f t="shared" si="107"/>
        <v>0</v>
      </c>
      <c r="AN76" s="125">
        <f t="shared" si="85"/>
        <v>0.10846685383921009</v>
      </c>
      <c r="AO76" s="126">
        <f t="shared" si="108"/>
        <v>-1.443006499930076E-2</v>
      </c>
      <c r="AP76" s="127">
        <f t="shared" si="109"/>
        <v>-4.2382106349368398E-2</v>
      </c>
      <c r="AQ76" s="125">
        <f t="shared" si="86"/>
        <v>0</v>
      </c>
      <c r="AR76" s="126">
        <f t="shared" si="110"/>
        <v>0</v>
      </c>
      <c r="AS76" s="127">
        <f t="shared" si="111"/>
        <v>0</v>
      </c>
      <c r="AT76" s="126">
        <f t="shared" si="90"/>
        <v>0</v>
      </c>
      <c r="AU76" s="126">
        <f t="shared" si="112"/>
        <v>0</v>
      </c>
      <c r="AV76" s="126">
        <f t="shared" si="113"/>
        <v>0</v>
      </c>
      <c r="AW76" s="116">
        <v>978</v>
      </c>
      <c r="AX76" s="117">
        <v>479</v>
      </c>
      <c r="AY76" s="118">
        <v>715</v>
      </c>
      <c r="AZ76" s="116">
        <v>20</v>
      </c>
      <c r="BA76" s="117">
        <v>19</v>
      </c>
      <c r="BB76" s="118">
        <v>19</v>
      </c>
      <c r="BC76" s="116">
        <v>29</v>
      </c>
      <c r="BD76" s="117">
        <v>27</v>
      </c>
      <c r="BE76" s="118">
        <v>28</v>
      </c>
      <c r="BF76" s="129">
        <f t="shared" si="126"/>
        <v>4.1812865497076022</v>
      </c>
      <c r="BG76" s="129">
        <f t="shared" si="114"/>
        <v>-1.2520467836257314</v>
      </c>
      <c r="BH76" s="129">
        <f t="shared" si="91"/>
        <v>-2.0467836257309635E-2</v>
      </c>
      <c r="BI76" s="130">
        <f t="shared" si="115"/>
        <v>2.837301587301587</v>
      </c>
      <c r="BJ76" s="129">
        <f t="shared" si="116"/>
        <v>-0.90982484948002229</v>
      </c>
      <c r="BK76" s="131">
        <f t="shared" si="92"/>
        <v>-0.11948853615520294</v>
      </c>
      <c r="BL76" s="117">
        <v>55</v>
      </c>
      <c r="BM76" s="117">
        <v>55</v>
      </c>
      <c r="BN76" s="117">
        <v>55</v>
      </c>
      <c r="BO76" s="116">
        <v>4967</v>
      </c>
      <c r="BP76" s="117">
        <v>2525</v>
      </c>
      <c r="BQ76" s="118">
        <v>3811</v>
      </c>
      <c r="BR76" s="117">
        <f t="shared" si="93"/>
        <v>512.03804775649439</v>
      </c>
      <c r="BS76" s="117">
        <f t="shared" si="117"/>
        <v>225.58666865442069</v>
      </c>
      <c r="BT76" s="117">
        <f t="shared" si="118"/>
        <v>-20.990863134594747</v>
      </c>
      <c r="BU76" s="116">
        <f t="shared" si="94"/>
        <v>2729.1986013986016</v>
      </c>
      <c r="BV76" s="117">
        <f t="shared" si="119"/>
        <v>1274.3887854476814</v>
      </c>
      <c r="BW76" s="118">
        <f t="shared" si="120"/>
        <v>-80.609331795552862</v>
      </c>
      <c r="BX76" s="129">
        <f t="shared" si="95"/>
        <v>5.3300699300699304</v>
      </c>
      <c r="BY76" s="129">
        <f t="shared" si="121"/>
        <v>0.25133782373046198</v>
      </c>
      <c r="BZ76" s="129">
        <f t="shared" si="122"/>
        <v>5.8671182679534084E-2</v>
      </c>
      <c r="CA76" s="125">
        <f t="shared" si="123"/>
        <v>0.25381285381285384</v>
      </c>
      <c r="CB76" s="126">
        <f t="shared" si="124"/>
        <v>-7.6989676989676958E-2</v>
      </c>
      <c r="CC76" s="132">
        <f t="shared" si="125"/>
        <v>1.714675747825356E-4</v>
      </c>
      <c r="CD76" s="26"/>
    </row>
    <row r="77" spans="1:82" s="14" customFormat="1" ht="15" customHeight="1" x14ac:dyDescent="0.2">
      <c r="A77" s="13" t="s">
        <v>91</v>
      </c>
      <c r="B77" s="19" t="s">
        <v>191</v>
      </c>
      <c r="C77" s="116">
        <v>5977.8779999999997</v>
      </c>
      <c r="D77" s="117">
        <v>5908.2068099999997</v>
      </c>
      <c r="E77" s="118">
        <v>6953.0958799999999</v>
      </c>
      <c r="F77" s="116">
        <v>5051.6840000000002</v>
      </c>
      <c r="G77" s="117">
        <v>3764.5999699999998</v>
      </c>
      <c r="H77" s="118">
        <v>6605.0611200000003</v>
      </c>
      <c r="I77" s="119">
        <f t="shared" si="87"/>
        <v>1.0526921331501622</v>
      </c>
      <c r="J77" s="120">
        <f t="shared" si="96"/>
        <v>-0.13065148058339671</v>
      </c>
      <c r="K77" s="121">
        <f t="shared" si="97"/>
        <v>-0.51671945296319577</v>
      </c>
      <c r="L77" s="116">
        <v>1429.13</v>
      </c>
      <c r="M77" s="117">
        <v>1440.3519699999999</v>
      </c>
      <c r="N77" s="117">
        <v>2079.8362400000001</v>
      </c>
      <c r="O77" s="122">
        <f t="shared" si="84"/>
        <v>0.31488523757975462</v>
      </c>
      <c r="P77" s="123">
        <f t="shared" si="98"/>
        <v>3.1983535889783477E-2</v>
      </c>
      <c r="Q77" s="124">
        <f t="shared" si="99"/>
        <v>-6.7719018245068152E-2</v>
      </c>
      <c r="R77" s="116">
        <v>44.725000000000001</v>
      </c>
      <c r="S77" s="117">
        <v>93.235999999999422</v>
      </c>
      <c r="T77" s="118">
        <v>116.11388000000001</v>
      </c>
      <c r="U77" s="125">
        <f t="shared" si="88"/>
        <v>1.7579531497204374E-2</v>
      </c>
      <c r="V77" s="126">
        <f t="shared" si="100"/>
        <v>8.7260481835212539E-3</v>
      </c>
      <c r="W77" s="127">
        <f t="shared" si="101"/>
        <v>-7.1869777582264024E-3</v>
      </c>
      <c r="X77" s="116">
        <v>3577.8290000000002</v>
      </c>
      <c r="Y77" s="117">
        <v>2231.0120000000002</v>
      </c>
      <c r="Z77" s="118">
        <v>4409.1109999999999</v>
      </c>
      <c r="AA77" s="125">
        <f t="shared" si="89"/>
        <v>0.66753523092304101</v>
      </c>
      <c r="AB77" s="126">
        <f t="shared" si="102"/>
        <v>-4.0709584073304717E-2</v>
      </c>
      <c r="AC77" s="127">
        <f t="shared" si="103"/>
        <v>7.4905996003294617E-2</v>
      </c>
      <c r="AD77" s="116">
        <v>2253.9569999999999</v>
      </c>
      <c r="AE77" s="117">
        <v>3183.6077999999998</v>
      </c>
      <c r="AF77" s="117">
        <v>2950.0839000000001</v>
      </c>
      <c r="AG77" s="117">
        <f t="shared" si="104"/>
        <v>696.12690000000021</v>
      </c>
      <c r="AH77" s="118">
        <f t="shared" si="105"/>
        <v>-233.52389999999968</v>
      </c>
      <c r="AI77" s="116">
        <v>778.48800000000006</v>
      </c>
      <c r="AJ77" s="117">
        <v>1177.2570000000001</v>
      </c>
      <c r="AK77" s="117">
        <v>1064.6110000000001</v>
      </c>
      <c r="AL77" s="117">
        <f t="shared" si="106"/>
        <v>286.12300000000005</v>
      </c>
      <c r="AM77" s="118">
        <f t="shared" si="107"/>
        <v>-112.64599999999996</v>
      </c>
      <c r="AN77" s="125">
        <f t="shared" si="85"/>
        <v>0.42428350635659579</v>
      </c>
      <c r="AO77" s="126">
        <f t="shared" si="108"/>
        <v>4.7233824178404771E-2</v>
      </c>
      <c r="AP77" s="127">
        <f t="shared" si="109"/>
        <v>-0.11456151081706673</v>
      </c>
      <c r="AQ77" s="125">
        <f t="shared" si="86"/>
        <v>0.15311323450353459</v>
      </c>
      <c r="AR77" s="126">
        <f t="shared" si="110"/>
        <v>2.288508331008432E-2</v>
      </c>
      <c r="AS77" s="127">
        <f t="shared" si="111"/>
        <v>-4.6144685515009942E-2</v>
      </c>
      <c r="AT77" s="126">
        <f t="shared" si="90"/>
        <v>0.16118109744304684</v>
      </c>
      <c r="AU77" s="126">
        <f t="shared" si="112"/>
        <v>7.0764463999491434E-3</v>
      </c>
      <c r="AV77" s="126">
        <f t="shared" si="113"/>
        <v>-0.15153659085890578</v>
      </c>
      <c r="AW77" s="116">
        <v>4365</v>
      </c>
      <c r="AX77" s="117">
        <v>3117</v>
      </c>
      <c r="AY77" s="118">
        <v>4652</v>
      </c>
      <c r="AZ77" s="116">
        <v>31</v>
      </c>
      <c r="BA77" s="117">
        <v>30</v>
      </c>
      <c r="BB77" s="118">
        <v>30</v>
      </c>
      <c r="BC77" s="116">
        <v>53</v>
      </c>
      <c r="BD77" s="117">
        <v>48</v>
      </c>
      <c r="BE77" s="118">
        <v>55</v>
      </c>
      <c r="BF77" s="129">
        <f t="shared" si="126"/>
        <v>17.229629629629628</v>
      </c>
      <c r="BG77" s="129">
        <f t="shared" si="114"/>
        <v>1.5844683393070458</v>
      </c>
      <c r="BH77" s="129">
        <f t="shared" si="91"/>
        <v>-8.70370370370388E-2</v>
      </c>
      <c r="BI77" s="130">
        <f t="shared" si="115"/>
        <v>9.3979797979797972</v>
      </c>
      <c r="BJ77" s="129">
        <f t="shared" si="116"/>
        <v>0.24703640175338215</v>
      </c>
      <c r="BK77" s="131">
        <f t="shared" si="92"/>
        <v>-1.4249368686868689</v>
      </c>
      <c r="BL77" s="117">
        <v>108</v>
      </c>
      <c r="BM77" s="117">
        <v>108</v>
      </c>
      <c r="BN77" s="117">
        <v>108</v>
      </c>
      <c r="BO77" s="116">
        <v>12594</v>
      </c>
      <c r="BP77" s="117">
        <v>8929</v>
      </c>
      <c r="BQ77" s="118">
        <v>10880</v>
      </c>
      <c r="BR77" s="117">
        <f t="shared" si="93"/>
        <v>607.08282352941183</v>
      </c>
      <c r="BS77" s="117">
        <f t="shared" si="117"/>
        <v>205.96451322291665</v>
      </c>
      <c r="BT77" s="117">
        <f t="shared" si="118"/>
        <v>185.46786440744972</v>
      </c>
      <c r="BU77" s="116">
        <f t="shared" si="94"/>
        <v>1419.8325709372314</v>
      </c>
      <c r="BV77" s="117">
        <f t="shared" si="119"/>
        <v>262.51664882955674</v>
      </c>
      <c r="BW77" s="118">
        <f t="shared" si="120"/>
        <v>212.06870504053586</v>
      </c>
      <c r="BX77" s="129">
        <f t="shared" si="95"/>
        <v>2.3387790197764402</v>
      </c>
      <c r="BY77" s="129">
        <f t="shared" si="121"/>
        <v>-0.54644434792115426</v>
      </c>
      <c r="BZ77" s="129">
        <f t="shared" si="122"/>
        <v>-0.52583439055400572</v>
      </c>
      <c r="CA77" s="125">
        <f t="shared" si="123"/>
        <v>0.36901370234703573</v>
      </c>
      <c r="CB77" s="126">
        <f t="shared" si="124"/>
        <v>-5.8133224799891414E-2</v>
      </c>
      <c r="CC77" s="132">
        <f t="shared" si="125"/>
        <v>-8.7759369066919668E-2</v>
      </c>
      <c r="CD77" s="26"/>
    </row>
    <row r="78" spans="1:82" s="14" customFormat="1" ht="15" customHeight="1" x14ac:dyDescent="0.2">
      <c r="A78" s="13" t="s">
        <v>91</v>
      </c>
      <c r="B78" s="19" t="s">
        <v>192</v>
      </c>
      <c r="C78" s="116">
        <v>1261.8699999999999</v>
      </c>
      <c r="D78" s="117">
        <v>998.32789999999989</v>
      </c>
      <c r="E78" s="118">
        <v>1354.9940699999997</v>
      </c>
      <c r="F78" s="116">
        <v>1180.7819999999999</v>
      </c>
      <c r="G78" s="117">
        <v>957.04529000000002</v>
      </c>
      <c r="H78" s="118">
        <v>1344.66904</v>
      </c>
      <c r="I78" s="119">
        <f t="shared" si="87"/>
        <v>1.0076784916532322</v>
      </c>
      <c r="J78" s="120">
        <f t="shared" si="96"/>
        <v>-6.0994641914183356E-2</v>
      </c>
      <c r="K78" s="121">
        <f t="shared" si="97"/>
        <v>-3.5456990472174654E-2</v>
      </c>
      <c r="L78" s="116">
        <v>905.58100000000002</v>
      </c>
      <c r="M78" s="117">
        <v>718.94760999999994</v>
      </c>
      <c r="N78" s="117">
        <v>1013.2110300000001</v>
      </c>
      <c r="O78" s="122">
        <f t="shared" si="84"/>
        <v>0.75350216288165606</v>
      </c>
      <c r="P78" s="123">
        <f t="shared" si="98"/>
        <v>-1.3431106765069645E-2</v>
      </c>
      <c r="Q78" s="124">
        <f t="shared" si="99"/>
        <v>2.2862930454439212E-3</v>
      </c>
      <c r="R78" s="116">
        <v>185.24</v>
      </c>
      <c r="S78" s="117">
        <v>133.41048000000009</v>
      </c>
      <c r="T78" s="118">
        <v>184.42065000000002</v>
      </c>
      <c r="U78" s="125">
        <f t="shared" si="88"/>
        <v>0.1371494728546736</v>
      </c>
      <c r="V78" s="126">
        <f t="shared" si="100"/>
        <v>-1.9729612361733845E-2</v>
      </c>
      <c r="W78" s="127">
        <f t="shared" si="101"/>
        <v>-2.2488204068711048E-3</v>
      </c>
      <c r="X78" s="116">
        <v>89.960999999999999</v>
      </c>
      <c r="Y78" s="117">
        <v>104.68719999999999</v>
      </c>
      <c r="Z78" s="118">
        <v>147.03735999999998</v>
      </c>
      <c r="AA78" s="125">
        <f t="shared" si="89"/>
        <v>0.10934836426367039</v>
      </c>
      <c r="AB78" s="126">
        <f t="shared" si="102"/>
        <v>3.3160719126803462E-2</v>
      </c>
      <c r="AC78" s="127">
        <f t="shared" si="103"/>
        <v>-3.7472638572746964E-5</v>
      </c>
      <c r="AD78" s="116">
        <v>146.16499999999999</v>
      </c>
      <c r="AE78" s="117">
        <v>167.49038000000002</v>
      </c>
      <c r="AF78" s="117">
        <v>186.72495000000001</v>
      </c>
      <c r="AG78" s="117">
        <f t="shared" si="104"/>
        <v>40.559950000000015</v>
      </c>
      <c r="AH78" s="118">
        <f t="shared" si="105"/>
        <v>19.234569999999991</v>
      </c>
      <c r="AI78" s="116">
        <v>0</v>
      </c>
      <c r="AJ78" s="117">
        <v>0</v>
      </c>
      <c r="AK78" s="117">
        <v>0</v>
      </c>
      <c r="AL78" s="117">
        <f t="shared" si="106"/>
        <v>0</v>
      </c>
      <c r="AM78" s="118">
        <f t="shared" si="107"/>
        <v>0</v>
      </c>
      <c r="AN78" s="125">
        <f t="shared" si="85"/>
        <v>0.13780499423145079</v>
      </c>
      <c r="AO78" s="126">
        <f t="shared" si="108"/>
        <v>2.1972935461529952E-2</v>
      </c>
      <c r="AP78" s="127">
        <f t="shared" si="109"/>
        <v>-2.9965915506722451E-2</v>
      </c>
      <c r="AQ78" s="125">
        <f t="shared" si="86"/>
        <v>0</v>
      </c>
      <c r="AR78" s="126">
        <f t="shared" si="110"/>
        <v>0</v>
      </c>
      <c r="AS78" s="127">
        <f t="shared" si="111"/>
        <v>0</v>
      </c>
      <c r="AT78" s="126">
        <f t="shared" si="90"/>
        <v>0</v>
      </c>
      <c r="AU78" s="126">
        <f t="shared" si="112"/>
        <v>0</v>
      </c>
      <c r="AV78" s="126">
        <f t="shared" si="113"/>
        <v>0</v>
      </c>
      <c r="AW78" s="116">
        <v>1098</v>
      </c>
      <c r="AX78" s="117">
        <v>553</v>
      </c>
      <c r="AY78" s="118">
        <v>790</v>
      </c>
      <c r="AZ78" s="116">
        <v>6.5</v>
      </c>
      <c r="BA78" s="117">
        <v>6.5</v>
      </c>
      <c r="BB78" s="118">
        <v>6.5</v>
      </c>
      <c r="BC78" s="116">
        <v>12</v>
      </c>
      <c r="BD78" s="117">
        <v>13</v>
      </c>
      <c r="BE78" s="118">
        <v>13</v>
      </c>
      <c r="BF78" s="129">
        <f t="shared" si="126"/>
        <v>13.504273504273504</v>
      </c>
      <c r="BG78" s="129">
        <f t="shared" si="114"/>
        <v>-5.2649572649572658</v>
      </c>
      <c r="BH78" s="129">
        <f t="shared" si="91"/>
        <v>-0.67521367521367637</v>
      </c>
      <c r="BI78" s="130">
        <f t="shared" si="115"/>
        <v>6.7521367521367521</v>
      </c>
      <c r="BJ78" s="129">
        <f t="shared" si="116"/>
        <v>-3.4145299145299139</v>
      </c>
      <c r="BK78" s="131">
        <f t="shared" si="92"/>
        <v>-0.33760683760683818</v>
      </c>
      <c r="BL78" s="117">
        <v>45</v>
      </c>
      <c r="BM78" s="117">
        <v>45</v>
      </c>
      <c r="BN78" s="117">
        <v>45</v>
      </c>
      <c r="BO78" s="116">
        <v>10069</v>
      </c>
      <c r="BP78" s="117">
        <v>4977</v>
      </c>
      <c r="BQ78" s="118">
        <v>7270</v>
      </c>
      <c r="BR78" s="117">
        <f t="shared" si="93"/>
        <v>184.96135350756535</v>
      </c>
      <c r="BS78" s="117">
        <f t="shared" si="117"/>
        <v>67.692309908399594</v>
      </c>
      <c r="BT78" s="117">
        <f t="shared" si="118"/>
        <v>-7.3322550919926357</v>
      </c>
      <c r="BU78" s="116">
        <f t="shared" si="94"/>
        <v>1702.1127088607595</v>
      </c>
      <c r="BV78" s="117">
        <f t="shared" si="119"/>
        <v>626.71926623780882</v>
      </c>
      <c r="BW78" s="118">
        <f t="shared" si="120"/>
        <v>-28.529768535262292</v>
      </c>
      <c r="BX78" s="129">
        <f t="shared" si="95"/>
        <v>9.2025316455696196</v>
      </c>
      <c r="BY78" s="129">
        <f t="shared" si="121"/>
        <v>3.2221991653408111E-2</v>
      </c>
      <c r="BZ78" s="129">
        <f t="shared" si="122"/>
        <v>0.20253164556961956</v>
      </c>
      <c r="CA78" s="125">
        <f t="shared" si="123"/>
        <v>0.59177859177859171</v>
      </c>
      <c r="CB78" s="126">
        <f t="shared" si="124"/>
        <v>-0.22783882783882792</v>
      </c>
      <c r="CC78" s="132">
        <f t="shared" si="125"/>
        <v>-1.9271131978314315E-2</v>
      </c>
      <c r="CD78" s="26"/>
    </row>
    <row r="79" spans="1:82" s="14" customFormat="1" ht="15" customHeight="1" x14ac:dyDescent="0.2">
      <c r="A79" s="13" t="s">
        <v>95</v>
      </c>
      <c r="B79" s="19" t="s">
        <v>193</v>
      </c>
      <c r="C79" s="116">
        <v>1564.6859999999999</v>
      </c>
      <c r="D79" s="117">
        <v>1506.2715799999999</v>
      </c>
      <c r="E79" s="118">
        <v>2218.74935</v>
      </c>
      <c r="F79" s="116">
        <v>1617.165</v>
      </c>
      <c r="G79" s="117">
        <v>1495.9262699999999</v>
      </c>
      <c r="H79" s="118">
        <v>2209.3608100000001</v>
      </c>
      <c r="I79" s="119">
        <f t="shared" si="87"/>
        <v>1.0042494371935564</v>
      </c>
      <c r="J79" s="120">
        <f t="shared" si="96"/>
        <v>3.6700671297683063E-2</v>
      </c>
      <c r="K79" s="121">
        <f t="shared" si="97"/>
        <v>-2.6662178139593706E-3</v>
      </c>
      <c r="L79" s="116">
        <v>1098.2539999999999</v>
      </c>
      <c r="M79" s="117">
        <v>995.35742000000005</v>
      </c>
      <c r="N79" s="117">
        <v>1395.4639999999999</v>
      </c>
      <c r="O79" s="122">
        <f t="shared" si="84"/>
        <v>0.63161435365552621</v>
      </c>
      <c r="P79" s="123">
        <f t="shared" si="98"/>
        <v>-4.7508679553824651E-2</v>
      </c>
      <c r="Q79" s="124">
        <f t="shared" si="99"/>
        <v>-3.3764308355670458E-2</v>
      </c>
      <c r="R79" s="116">
        <v>331.63200000000001</v>
      </c>
      <c r="S79" s="117">
        <v>335.44284999999991</v>
      </c>
      <c r="T79" s="118">
        <v>550.97931000000005</v>
      </c>
      <c r="U79" s="125">
        <f t="shared" si="88"/>
        <v>0.24938403338475079</v>
      </c>
      <c r="V79" s="126">
        <f t="shared" si="100"/>
        <v>4.4314049802370498E-2</v>
      </c>
      <c r="W79" s="127">
        <f t="shared" si="101"/>
        <v>2.5146477880093526E-2</v>
      </c>
      <c r="X79" s="116">
        <v>187.279</v>
      </c>
      <c r="Y79" s="117">
        <v>165.126</v>
      </c>
      <c r="Z79" s="118">
        <v>262.91750000000002</v>
      </c>
      <c r="AA79" s="125">
        <f t="shared" si="89"/>
        <v>0.11900161295972296</v>
      </c>
      <c r="AB79" s="126">
        <f t="shared" si="102"/>
        <v>3.1946297514541672E-3</v>
      </c>
      <c r="AC79" s="127">
        <f t="shared" si="103"/>
        <v>8.6178304755768625E-3</v>
      </c>
      <c r="AD79" s="116">
        <v>367.96899999999999</v>
      </c>
      <c r="AE79" s="117">
        <v>391.29399999999998</v>
      </c>
      <c r="AF79" s="117">
        <v>411.42244000000005</v>
      </c>
      <c r="AG79" s="117">
        <f t="shared" si="104"/>
        <v>43.453440000000057</v>
      </c>
      <c r="AH79" s="118">
        <f t="shared" si="105"/>
        <v>20.128440000000069</v>
      </c>
      <c r="AI79" s="116">
        <v>0</v>
      </c>
      <c r="AJ79" s="117">
        <v>0</v>
      </c>
      <c r="AK79" s="117">
        <v>0</v>
      </c>
      <c r="AL79" s="117">
        <f t="shared" si="106"/>
        <v>0</v>
      </c>
      <c r="AM79" s="118">
        <f t="shared" si="107"/>
        <v>0</v>
      </c>
      <c r="AN79" s="125">
        <f t="shared" si="85"/>
        <v>0.18542988643579775</v>
      </c>
      <c r="AO79" s="126">
        <f t="shared" si="108"/>
        <v>-4.9741259723879022E-2</v>
      </c>
      <c r="AP79" s="127">
        <f t="shared" si="109"/>
        <v>-7.4346640716098727E-2</v>
      </c>
      <c r="AQ79" s="125">
        <f t="shared" si="86"/>
        <v>0</v>
      </c>
      <c r="AR79" s="126">
        <f t="shared" si="110"/>
        <v>0</v>
      </c>
      <c r="AS79" s="127">
        <f t="shared" si="111"/>
        <v>0</v>
      </c>
      <c r="AT79" s="126">
        <f t="shared" si="90"/>
        <v>0</v>
      </c>
      <c r="AU79" s="126">
        <f t="shared" si="112"/>
        <v>0</v>
      </c>
      <c r="AV79" s="126">
        <f t="shared" si="113"/>
        <v>0</v>
      </c>
      <c r="AW79" s="116">
        <v>1425</v>
      </c>
      <c r="AX79" s="117">
        <v>938</v>
      </c>
      <c r="AY79" s="118">
        <v>1348</v>
      </c>
      <c r="AZ79" s="116">
        <v>15</v>
      </c>
      <c r="BA79" s="117">
        <v>14</v>
      </c>
      <c r="BB79" s="118">
        <v>12</v>
      </c>
      <c r="BC79" s="116">
        <v>28</v>
      </c>
      <c r="BD79" s="117">
        <v>24</v>
      </c>
      <c r="BE79" s="118">
        <v>24</v>
      </c>
      <c r="BF79" s="129">
        <f t="shared" si="126"/>
        <v>12.481481481481481</v>
      </c>
      <c r="BG79" s="129">
        <f t="shared" si="114"/>
        <v>1.9259259259259256</v>
      </c>
      <c r="BH79" s="129">
        <f t="shared" si="91"/>
        <v>1.3148148148148149</v>
      </c>
      <c r="BI79" s="130">
        <f t="shared" si="115"/>
        <v>6.2407407407407405</v>
      </c>
      <c r="BJ79" s="129">
        <f t="shared" si="116"/>
        <v>0.58597883597883538</v>
      </c>
      <c r="BK79" s="131">
        <f t="shared" si="92"/>
        <v>-0.27314814814814881</v>
      </c>
      <c r="BL79" s="117">
        <v>81</v>
      </c>
      <c r="BM79" s="117">
        <v>73</v>
      </c>
      <c r="BN79" s="117">
        <v>70</v>
      </c>
      <c r="BO79" s="116">
        <v>14196</v>
      </c>
      <c r="BP79" s="117">
        <v>9410</v>
      </c>
      <c r="BQ79" s="118">
        <v>13154</v>
      </c>
      <c r="BR79" s="117">
        <f t="shared" si="93"/>
        <v>167.96113805686483</v>
      </c>
      <c r="BS79" s="117">
        <f t="shared" si="117"/>
        <v>54.044189620685614</v>
      </c>
      <c r="BT79" s="117">
        <f t="shared" si="118"/>
        <v>8.9891646243462162</v>
      </c>
      <c r="BU79" s="116">
        <f t="shared" si="94"/>
        <v>1638.9916988130565</v>
      </c>
      <c r="BV79" s="117">
        <f t="shared" si="119"/>
        <v>504.13906723410901</v>
      </c>
      <c r="BW79" s="118">
        <f t="shared" si="120"/>
        <v>44.187573013482961</v>
      </c>
      <c r="BX79" s="129">
        <f t="shared" si="95"/>
        <v>9.758160237388724</v>
      </c>
      <c r="BY79" s="129">
        <f t="shared" si="121"/>
        <v>-0.20394502576917084</v>
      </c>
      <c r="BZ79" s="129">
        <f t="shared" si="122"/>
        <v>-0.27382270504197948</v>
      </c>
      <c r="CA79" s="125">
        <f t="shared" si="123"/>
        <v>0.68833071690214542</v>
      </c>
      <c r="CB79" s="126">
        <f t="shared" si="124"/>
        <v>4.6355408260170039E-2</v>
      </c>
      <c r="CC79" s="132">
        <f t="shared" si="125"/>
        <v>-2.3846684142280528E-2</v>
      </c>
      <c r="CD79" s="26"/>
    </row>
    <row r="80" spans="1:82" ht="15" customHeight="1" x14ac:dyDescent="0.2">
      <c r="A80" s="12" t="s">
        <v>100</v>
      </c>
      <c r="B80" s="20" t="s">
        <v>194</v>
      </c>
      <c r="C80" s="116">
        <v>4743.393</v>
      </c>
      <c r="D80" s="117">
        <v>3963.3598099999999</v>
      </c>
      <c r="E80" s="118">
        <v>5959.6950799999995</v>
      </c>
      <c r="F80" s="116">
        <v>4728.8389999999999</v>
      </c>
      <c r="G80" s="117">
        <v>3856.2050099999997</v>
      </c>
      <c r="H80" s="118">
        <v>5945.0140599999995</v>
      </c>
      <c r="I80" s="119">
        <f t="shared" si="87"/>
        <v>1.0024694676668267</v>
      </c>
      <c r="J80" s="120">
        <f t="shared" si="96"/>
        <v>-6.0824337387499483E-4</v>
      </c>
      <c r="K80" s="121">
        <f t="shared" si="97"/>
        <v>-2.5318162846106107E-2</v>
      </c>
      <c r="L80" s="116">
        <v>3688.4670000000001</v>
      </c>
      <c r="M80" s="117">
        <v>2967.8382200000001</v>
      </c>
      <c r="N80" s="117">
        <v>4400.9162800000004</v>
      </c>
      <c r="O80" s="122">
        <f t="shared" si="84"/>
        <v>0.74027012141330428</v>
      </c>
      <c r="P80" s="123">
        <f t="shared" si="98"/>
        <v>-3.9724080123267447E-2</v>
      </c>
      <c r="Q80" s="124">
        <f t="shared" si="99"/>
        <v>-2.9356548409418703E-2</v>
      </c>
      <c r="R80" s="116">
        <v>791.27099999999996</v>
      </c>
      <c r="S80" s="117">
        <v>651.9871399999995</v>
      </c>
      <c r="T80" s="118">
        <v>1342.0176599999998</v>
      </c>
      <c r="U80" s="125">
        <f t="shared" si="88"/>
        <v>0.22573834922099409</v>
      </c>
      <c r="V80" s="126">
        <f t="shared" si="100"/>
        <v>5.8409539760574752E-2</v>
      </c>
      <c r="W80" s="127">
        <f t="shared" si="101"/>
        <v>5.6663536468754133E-2</v>
      </c>
      <c r="X80" s="116">
        <v>249.101</v>
      </c>
      <c r="Y80" s="117">
        <v>236.37965000000003</v>
      </c>
      <c r="Z80" s="118">
        <v>328.17750000000001</v>
      </c>
      <c r="AA80" s="125">
        <f t="shared" si="89"/>
        <v>5.520214026205348E-2</v>
      </c>
      <c r="AB80" s="126">
        <f t="shared" si="102"/>
        <v>2.5251512590444974E-3</v>
      </c>
      <c r="AC80" s="127">
        <f t="shared" si="103"/>
        <v>-6.0963771629835364E-3</v>
      </c>
      <c r="AD80" s="116">
        <v>3150.2080000000001</v>
      </c>
      <c r="AE80" s="117">
        <v>1676.8404900000003</v>
      </c>
      <c r="AF80" s="117">
        <v>1349.33401</v>
      </c>
      <c r="AG80" s="117">
        <f t="shared" si="104"/>
        <v>-1800.87399</v>
      </c>
      <c r="AH80" s="118">
        <f t="shared" si="105"/>
        <v>-327.50648000000024</v>
      </c>
      <c r="AI80" s="116">
        <v>0</v>
      </c>
      <c r="AJ80" s="117">
        <v>0</v>
      </c>
      <c r="AK80" s="117">
        <v>0</v>
      </c>
      <c r="AL80" s="117">
        <f t="shared" si="106"/>
        <v>0</v>
      </c>
      <c r="AM80" s="118">
        <f t="shared" si="107"/>
        <v>0</v>
      </c>
      <c r="AN80" s="125">
        <f t="shared" si="85"/>
        <v>0.22640990719948043</v>
      </c>
      <c r="AO80" s="126">
        <f t="shared" si="108"/>
        <v>-0.43771554055490136</v>
      </c>
      <c r="AP80" s="127">
        <f t="shared" si="109"/>
        <v>-0.19667569955495659</v>
      </c>
      <c r="AQ80" s="125">
        <f t="shared" si="86"/>
        <v>0</v>
      </c>
      <c r="AR80" s="126">
        <f t="shared" si="110"/>
        <v>0</v>
      </c>
      <c r="AS80" s="127">
        <f t="shared" si="111"/>
        <v>0</v>
      </c>
      <c r="AT80" s="126">
        <f t="shared" si="90"/>
        <v>0</v>
      </c>
      <c r="AU80" s="126">
        <f t="shared" si="112"/>
        <v>0</v>
      </c>
      <c r="AV80" s="126">
        <f t="shared" si="113"/>
        <v>0</v>
      </c>
      <c r="AW80" s="116">
        <v>4586</v>
      </c>
      <c r="AX80" s="117">
        <v>3013</v>
      </c>
      <c r="AY80" s="118">
        <v>4586</v>
      </c>
      <c r="AZ80" s="116">
        <v>40.369999999999997</v>
      </c>
      <c r="BA80" s="117">
        <v>41.486666666666672</v>
      </c>
      <c r="BB80" s="118">
        <v>42.434444444444438</v>
      </c>
      <c r="BC80" s="116">
        <v>132.44</v>
      </c>
      <c r="BD80" s="117">
        <v>135.27499999999998</v>
      </c>
      <c r="BE80" s="118">
        <v>137.68333333333334</v>
      </c>
      <c r="BF80" s="129">
        <f t="shared" si="126"/>
        <v>12.008064727291773</v>
      </c>
      <c r="BG80" s="129">
        <f t="shared" si="114"/>
        <v>-0.61406942072793491</v>
      </c>
      <c r="BH80" s="129">
        <f t="shared" si="91"/>
        <v>-9.6225807819907416E-2</v>
      </c>
      <c r="BI80" s="130">
        <f t="shared" si="115"/>
        <v>3.7009240204979221</v>
      </c>
      <c r="BJ80" s="129">
        <f t="shared" si="116"/>
        <v>-0.14652052462104193</v>
      </c>
      <c r="BK80" s="131">
        <f t="shared" si="92"/>
        <v>-1.1267194927446766E-2</v>
      </c>
      <c r="BL80" s="117">
        <v>140</v>
      </c>
      <c r="BM80" s="117">
        <v>140</v>
      </c>
      <c r="BN80" s="117">
        <v>140</v>
      </c>
      <c r="BO80" s="116">
        <v>19337</v>
      </c>
      <c r="BP80" s="117">
        <v>13390</v>
      </c>
      <c r="BQ80" s="118">
        <v>19337</v>
      </c>
      <c r="BR80" s="117">
        <f t="shared" si="93"/>
        <v>307.44241919635931</v>
      </c>
      <c r="BS80" s="117">
        <f t="shared" si="117"/>
        <v>62.893678440295815</v>
      </c>
      <c r="BT80" s="117">
        <f t="shared" si="118"/>
        <v>19.451006948413124</v>
      </c>
      <c r="BU80" s="116">
        <f t="shared" si="94"/>
        <v>1296.3397426951592</v>
      </c>
      <c r="BV80" s="117">
        <f t="shared" si="119"/>
        <v>265.19299171391185</v>
      </c>
      <c r="BW80" s="118">
        <f t="shared" si="120"/>
        <v>16.484113753904694</v>
      </c>
      <c r="BX80" s="129">
        <f t="shared" si="95"/>
        <v>4.2165285651984297</v>
      </c>
      <c r="BY80" s="129">
        <f t="shared" si="121"/>
        <v>0</v>
      </c>
      <c r="BZ80" s="129">
        <f t="shared" si="122"/>
        <v>-0.22754710688919033</v>
      </c>
      <c r="CA80" s="125">
        <f t="shared" si="123"/>
        <v>0.50593929879644162</v>
      </c>
      <c r="CB80" s="126">
        <f t="shared" si="124"/>
        <v>0</v>
      </c>
      <c r="CC80" s="132">
        <f t="shared" si="125"/>
        <v>-2.2474276578459684E-2</v>
      </c>
      <c r="CD80" s="26"/>
    </row>
    <row r="81" spans="1:82" s="14" customFormat="1" ht="15" customHeight="1" x14ac:dyDescent="0.2">
      <c r="A81" s="13" t="s">
        <v>100</v>
      </c>
      <c r="B81" s="19" t="s">
        <v>195</v>
      </c>
      <c r="C81" s="116">
        <v>184.15199999999999</v>
      </c>
      <c r="D81" s="117">
        <v>153.00346999999999</v>
      </c>
      <c r="E81" s="118">
        <v>180.63615999999999</v>
      </c>
      <c r="F81" s="116">
        <v>546.45000000000005</v>
      </c>
      <c r="G81" s="117">
        <v>385.55132000000003</v>
      </c>
      <c r="H81" s="118">
        <v>585.26957000000004</v>
      </c>
      <c r="I81" s="119">
        <f t="shared" si="87"/>
        <v>0.30863753945041084</v>
      </c>
      <c r="J81" s="120">
        <f t="shared" si="96"/>
        <v>-2.8359441060157309E-2</v>
      </c>
      <c r="K81" s="121">
        <f t="shared" si="97"/>
        <v>-8.8205791289579838E-2</v>
      </c>
      <c r="L81" s="116">
        <v>360.75400000000002</v>
      </c>
      <c r="M81" s="117">
        <v>256.42009000000002</v>
      </c>
      <c r="N81" s="117">
        <v>397.23613</v>
      </c>
      <c r="O81" s="122">
        <f t="shared" si="84"/>
        <v>0.67872336161266678</v>
      </c>
      <c r="P81" s="123">
        <f t="shared" si="98"/>
        <v>1.8545852233949667E-2</v>
      </c>
      <c r="Q81" s="124">
        <f t="shared" si="99"/>
        <v>1.3649539533676092E-2</v>
      </c>
      <c r="R81" s="116">
        <v>169.154</v>
      </c>
      <c r="S81" s="117">
        <v>121.21703000000002</v>
      </c>
      <c r="T81" s="118">
        <v>176.59342999999998</v>
      </c>
      <c r="U81" s="125">
        <f t="shared" si="88"/>
        <v>0.30173007286198045</v>
      </c>
      <c r="V81" s="126">
        <f t="shared" si="100"/>
        <v>-7.8206637104415444E-3</v>
      </c>
      <c r="W81" s="127">
        <f t="shared" si="101"/>
        <v>-1.2669136042297247E-2</v>
      </c>
      <c r="X81" s="116">
        <v>16.542000000000002</v>
      </c>
      <c r="Y81" s="117">
        <v>7.914200000000001</v>
      </c>
      <c r="Z81" s="118">
        <v>11.440010000000001</v>
      </c>
      <c r="AA81" s="125">
        <f t="shared" si="89"/>
        <v>1.9546565525352701E-2</v>
      </c>
      <c r="AB81" s="126">
        <f t="shared" si="102"/>
        <v>-1.0725188523508129E-2</v>
      </c>
      <c r="AC81" s="127">
        <f t="shared" si="103"/>
        <v>-9.8040349137897692E-4</v>
      </c>
      <c r="AD81" s="116">
        <v>984.16</v>
      </c>
      <c r="AE81" s="117">
        <v>1270.12201</v>
      </c>
      <c r="AF81" s="117">
        <v>1413.8908000000001</v>
      </c>
      <c r="AG81" s="117">
        <f t="shared" si="104"/>
        <v>429.73080000000016</v>
      </c>
      <c r="AH81" s="118">
        <f t="shared" si="105"/>
        <v>143.76879000000008</v>
      </c>
      <c r="AI81" s="116">
        <v>851.38099999999997</v>
      </c>
      <c r="AJ81" s="117">
        <v>907.20100000000002</v>
      </c>
      <c r="AK81" s="117">
        <v>904.42399999999998</v>
      </c>
      <c r="AL81" s="117">
        <f t="shared" si="106"/>
        <v>53.043000000000006</v>
      </c>
      <c r="AM81" s="118">
        <f t="shared" si="107"/>
        <v>-2.7770000000000437</v>
      </c>
      <c r="AN81" s="125">
        <f t="shared" si="85"/>
        <v>7.8272855224557487</v>
      </c>
      <c r="AO81" s="126">
        <f t="shared" si="108"/>
        <v>2.4830047109522075</v>
      </c>
      <c r="AP81" s="127">
        <f t="shared" si="109"/>
        <v>-0.47397725282640746</v>
      </c>
      <c r="AQ81" s="125">
        <f t="shared" si="86"/>
        <v>5.0068823429373168</v>
      </c>
      <c r="AR81" s="126">
        <f t="shared" si="110"/>
        <v>0.38363089847839138</v>
      </c>
      <c r="AS81" s="127">
        <f t="shared" si="111"/>
        <v>-0.92240148310924308</v>
      </c>
      <c r="AT81" s="126">
        <f t="shared" si="90"/>
        <v>1.5453118466418814</v>
      </c>
      <c r="AU81" s="126">
        <f t="shared" si="112"/>
        <v>-1.2709930281899151E-2</v>
      </c>
      <c r="AV81" s="126">
        <f t="shared" si="113"/>
        <v>-0.80768489578919089</v>
      </c>
      <c r="AW81" s="116">
        <v>67</v>
      </c>
      <c r="AX81" s="117">
        <v>34</v>
      </c>
      <c r="AY81" s="118">
        <v>55</v>
      </c>
      <c r="AZ81" s="116">
        <v>4</v>
      </c>
      <c r="BA81" s="117">
        <v>3.5</v>
      </c>
      <c r="BB81" s="118">
        <v>3.5</v>
      </c>
      <c r="BC81" s="116">
        <v>11</v>
      </c>
      <c r="BD81" s="117">
        <v>10.5</v>
      </c>
      <c r="BE81" s="118">
        <v>10.5</v>
      </c>
      <c r="BF81" s="129">
        <f t="shared" si="126"/>
        <v>1.746031746031746</v>
      </c>
      <c r="BG81" s="129">
        <f t="shared" si="114"/>
        <v>-0.11507936507936511</v>
      </c>
      <c r="BH81" s="129">
        <f t="shared" si="91"/>
        <v>0.1269841269841272</v>
      </c>
      <c r="BI81" s="130">
        <f t="shared" si="115"/>
        <v>0.58201058201058198</v>
      </c>
      <c r="BJ81" s="129">
        <f t="shared" si="116"/>
        <v>-9.4757094757094817E-2</v>
      </c>
      <c r="BK81" s="131">
        <f t="shared" si="92"/>
        <v>4.2328042328042326E-2</v>
      </c>
      <c r="BL81" s="117">
        <v>30</v>
      </c>
      <c r="BM81" s="117">
        <v>30</v>
      </c>
      <c r="BN81" s="117">
        <v>30</v>
      </c>
      <c r="BO81" s="116">
        <v>4169</v>
      </c>
      <c r="BP81" s="117">
        <v>1607</v>
      </c>
      <c r="BQ81" s="118">
        <v>2724</v>
      </c>
      <c r="BR81" s="117">
        <f t="shared" si="93"/>
        <v>214.85667033773865</v>
      </c>
      <c r="BS81" s="117">
        <f t="shared" si="117"/>
        <v>83.782072112744657</v>
      </c>
      <c r="BT81" s="117">
        <f t="shared" si="118"/>
        <v>-25.063254988957056</v>
      </c>
      <c r="BU81" s="116">
        <f>H81*1000/AY81</f>
        <v>10641.264909090911</v>
      </c>
      <c r="BV81" s="117">
        <f t="shared" si="119"/>
        <v>2485.2947598371793</v>
      </c>
      <c r="BW81" s="118">
        <f t="shared" si="120"/>
        <v>-698.47979679144191</v>
      </c>
      <c r="BX81" s="129">
        <f t="shared" si="95"/>
        <v>49.527272727272724</v>
      </c>
      <c r="BY81" s="129">
        <f t="shared" si="121"/>
        <v>-12.696607869742202</v>
      </c>
      <c r="BZ81" s="129">
        <f t="shared" si="122"/>
        <v>2.2625668449197818</v>
      </c>
      <c r="CA81" s="125">
        <f t="shared" si="123"/>
        <v>0.33260073260073258</v>
      </c>
      <c r="CB81" s="126">
        <f t="shared" si="124"/>
        <v>-0.17643467643467642</v>
      </c>
      <c r="CC81" s="132">
        <f t="shared" si="125"/>
        <v>3.6652297978264803E-2</v>
      </c>
      <c r="CD81" s="26"/>
    </row>
    <row r="82" spans="1:82" s="14" customFormat="1" ht="15" customHeight="1" x14ac:dyDescent="0.2">
      <c r="A82" s="13" t="s">
        <v>100</v>
      </c>
      <c r="B82" s="19" t="s">
        <v>196</v>
      </c>
      <c r="C82" s="116">
        <v>29220.251</v>
      </c>
      <c r="D82" s="117">
        <v>21395.499520000001</v>
      </c>
      <c r="E82" s="118">
        <v>33395.765139999996</v>
      </c>
      <c r="F82" s="116">
        <v>29125.213</v>
      </c>
      <c r="G82" s="117">
        <v>21200.475200000001</v>
      </c>
      <c r="H82" s="118">
        <v>33290.839740000003</v>
      </c>
      <c r="I82" s="119">
        <f t="shared" si="87"/>
        <v>1.0031517799136176</v>
      </c>
      <c r="J82" s="120">
        <f t="shared" si="96"/>
        <v>-1.1130351859622856E-4</v>
      </c>
      <c r="K82" s="121">
        <f t="shared" si="97"/>
        <v>-6.0472742660735435E-3</v>
      </c>
      <c r="L82" s="116">
        <v>4999.817</v>
      </c>
      <c r="M82" s="117">
        <v>3602.8719999999998</v>
      </c>
      <c r="N82" s="117">
        <v>6353.8055800000002</v>
      </c>
      <c r="O82" s="122">
        <f t="shared" si="84"/>
        <v>0.19085747399653907</v>
      </c>
      <c r="P82" s="123">
        <f t="shared" si="98"/>
        <v>1.9191192963675885E-2</v>
      </c>
      <c r="Q82" s="124">
        <f t="shared" si="99"/>
        <v>2.0914490831708904E-2</v>
      </c>
      <c r="R82" s="116">
        <v>2293.9929999999999</v>
      </c>
      <c r="S82" s="117">
        <v>2382.6495300000006</v>
      </c>
      <c r="T82" s="118">
        <v>2039.05916</v>
      </c>
      <c r="U82" s="125">
        <f t="shared" si="88"/>
        <v>6.1249856594936099E-2</v>
      </c>
      <c r="V82" s="126">
        <f t="shared" si="100"/>
        <v>-1.7513275540784252E-2</v>
      </c>
      <c r="W82" s="127">
        <f t="shared" si="101"/>
        <v>-5.1136753022191749E-2</v>
      </c>
      <c r="X82" s="116">
        <v>21831.402999999998</v>
      </c>
      <c r="Y82" s="117">
        <v>15214.953670000001</v>
      </c>
      <c r="Z82" s="118">
        <v>24897.974999999999</v>
      </c>
      <c r="AA82" s="125">
        <f t="shared" si="89"/>
        <v>0.74789266940852472</v>
      </c>
      <c r="AB82" s="126">
        <f t="shared" si="102"/>
        <v>-1.6779174228916949E-3</v>
      </c>
      <c r="AC82" s="127">
        <f t="shared" si="103"/>
        <v>3.022226219048274E-2</v>
      </c>
      <c r="AD82" s="116">
        <v>7311.8190000000004</v>
      </c>
      <c r="AE82" s="117">
        <v>6184.27556</v>
      </c>
      <c r="AF82" s="117">
        <v>7487.4507399999993</v>
      </c>
      <c r="AG82" s="117">
        <f t="shared" si="104"/>
        <v>175.6317399999989</v>
      </c>
      <c r="AH82" s="118">
        <f t="shared" si="105"/>
        <v>1303.1751799999993</v>
      </c>
      <c r="AI82" s="116">
        <v>491</v>
      </c>
      <c r="AJ82" s="117">
        <v>0</v>
      </c>
      <c r="AK82" s="117">
        <v>0.21299999999999999</v>
      </c>
      <c r="AL82" s="117">
        <f t="shared" si="106"/>
        <v>-490.78699999999998</v>
      </c>
      <c r="AM82" s="118">
        <f t="shared" si="107"/>
        <v>0.21299999999999999</v>
      </c>
      <c r="AN82" s="125">
        <f t="shared" si="85"/>
        <v>0.22420359912735929</v>
      </c>
      <c r="AO82" s="126">
        <f t="shared" si="108"/>
        <v>-2.6027618941232927E-2</v>
      </c>
      <c r="AP82" s="127">
        <f t="shared" si="109"/>
        <v>-6.4842027230608529E-2</v>
      </c>
      <c r="AQ82" s="125">
        <f t="shared" si="86"/>
        <v>6.378054196604642E-6</v>
      </c>
      <c r="AR82" s="126">
        <f t="shared" si="110"/>
        <v>-1.6797036810377967E-2</v>
      </c>
      <c r="AS82" s="127">
        <f t="shared" si="111"/>
        <v>6.378054196604642E-6</v>
      </c>
      <c r="AT82" s="126">
        <f t="shared" si="90"/>
        <v>6.398156419709465E-6</v>
      </c>
      <c r="AU82" s="126">
        <f t="shared" si="112"/>
        <v>-1.6851847652804074E-2</v>
      </c>
      <c r="AV82" s="126">
        <f t="shared" si="113"/>
        <v>6.398156419709465E-6</v>
      </c>
      <c r="AW82" s="116">
        <v>6818</v>
      </c>
      <c r="AX82" s="117">
        <v>4697</v>
      </c>
      <c r="AY82" s="118">
        <v>7019</v>
      </c>
      <c r="AZ82" s="116">
        <v>73.89</v>
      </c>
      <c r="BA82" s="117">
        <v>75</v>
      </c>
      <c r="BB82" s="118">
        <v>74.78</v>
      </c>
      <c r="BC82" s="116">
        <v>111.22</v>
      </c>
      <c r="BD82" s="117">
        <v>112</v>
      </c>
      <c r="BE82" s="118">
        <v>112.44</v>
      </c>
      <c r="BF82" s="129">
        <f t="shared" si="126"/>
        <v>10.42911057620873</v>
      </c>
      <c r="BG82" s="129">
        <f t="shared" si="114"/>
        <v>0.17663316985393784</v>
      </c>
      <c r="BH82" s="129">
        <f t="shared" si="91"/>
        <v>-8.6672015690467674E-3</v>
      </c>
      <c r="BI82" s="130">
        <f t="shared" si="115"/>
        <v>6.9360449029605915</v>
      </c>
      <c r="BJ82" s="129">
        <f t="shared" si="116"/>
        <v>0.12472000136415584</v>
      </c>
      <c r="BK82" s="131">
        <f t="shared" si="92"/>
        <v>-5.353843037274153E-2</v>
      </c>
      <c r="BL82" s="117">
        <v>151</v>
      </c>
      <c r="BM82" s="117">
        <v>151</v>
      </c>
      <c r="BN82" s="117">
        <v>151</v>
      </c>
      <c r="BO82" s="116">
        <v>27287</v>
      </c>
      <c r="BP82" s="117">
        <v>17211</v>
      </c>
      <c r="BQ82" s="118">
        <v>25534</v>
      </c>
      <c r="BR82" s="117">
        <f t="shared" si="93"/>
        <v>1303.7847473956294</v>
      </c>
      <c r="BS82" s="117">
        <f t="shared" si="117"/>
        <v>236.41885887728745</v>
      </c>
      <c r="BT82" s="117">
        <f t="shared" si="118"/>
        <v>71.986757737852486</v>
      </c>
      <c r="BU82" s="116">
        <f t="shared" si="94"/>
        <v>4742.9604986465311</v>
      </c>
      <c r="BV82" s="117">
        <f t="shared" si="119"/>
        <v>471.14867699795377</v>
      </c>
      <c r="BW82" s="118">
        <f t="shared" si="120"/>
        <v>229.3400600687155</v>
      </c>
      <c r="BX82" s="129">
        <f t="shared" si="95"/>
        <v>3.6378401481692548</v>
      </c>
      <c r="BY82" s="129">
        <f t="shared" si="121"/>
        <v>-0.36435991049897654</v>
      </c>
      <c r="BZ82" s="129">
        <f t="shared" si="122"/>
        <v>-2.6413630838622471E-2</v>
      </c>
      <c r="CA82" s="125">
        <f t="shared" si="123"/>
        <v>0.61941149358367897</v>
      </c>
      <c r="CB82" s="126">
        <f t="shared" si="124"/>
        <v>-4.2524804114208115E-2</v>
      </c>
      <c r="CC82" s="132">
        <f t="shared" si="125"/>
        <v>-1.0312995092183641E-2</v>
      </c>
      <c r="CD82" s="26"/>
    </row>
    <row r="83" spans="1:82" ht="15" customHeight="1" x14ac:dyDescent="0.2">
      <c r="A83" s="12" t="s">
        <v>100</v>
      </c>
      <c r="B83" s="20" t="s">
        <v>197</v>
      </c>
      <c r="C83" s="116">
        <v>2169.951</v>
      </c>
      <c r="D83" s="117">
        <v>1748.96</v>
      </c>
      <c r="E83" s="118">
        <v>2651.0532599999997</v>
      </c>
      <c r="F83" s="116">
        <v>2169.951</v>
      </c>
      <c r="G83" s="117">
        <v>1725.4670000000001</v>
      </c>
      <c r="H83" s="118">
        <v>2618.239</v>
      </c>
      <c r="I83" s="119">
        <f t="shared" si="87"/>
        <v>1.0125329505824334</v>
      </c>
      <c r="J83" s="120">
        <f t="shared" si="96"/>
        <v>1.2532950582433422E-2</v>
      </c>
      <c r="K83" s="121">
        <f t="shared" si="97"/>
        <v>-1.0824938160975961E-3</v>
      </c>
      <c r="L83" s="116">
        <v>941.97500000000002</v>
      </c>
      <c r="M83" s="117">
        <v>905.88900000000001</v>
      </c>
      <c r="N83" s="117">
        <v>1374.2729999999999</v>
      </c>
      <c r="O83" s="122">
        <f t="shared" si="84"/>
        <v>0.5248844738772892</v>
      </c>
      <c r="P83" s="123">
        <f t="shared" si="98"/>
        <v>9.0784809875659678E-2</v>
      </c>
      <c r="Q83" s="124">
        <f t="shared" si="99"/>
        <v>-1.2643621255892246E-4</v>
      </c>
      <c r="R83" s="116">
        <v>454.80799999999999</v>
      </c>
      <c r="S83" s="117">
        <v>210.50100000000009</v>
      </c>
      <c r="T83" s="118">
        <v>325.16800000000001</v>
      </c>
      <c r="U83" s="125">
        <f t="shared" si="88"/>
        <v>0.12419339869278549</v>
      </c>
      <c r="V83" s="126">
        <f t="shared" si="100"/>
        <v>-8.5400274159735126E-2</v>
      </c>
      <c r="W83" s="127">
        <f t="shared" si="101"/>
        <v>2.1968609438745706E-3</v>
      </c>
      <c r="X83" s="116">
        <v>773.16800000000001</v>
      </c>
      <c r="Y83" s="117">
        <v>609.077</v>
      </c>
      <c r="Z83" s="118">
        <v>918.798</v>
      </c>
      <c r="AA83" s="125">
        <f t="shared" si="89"/>
        <v>0.35092212742992523</v>
      </c>
      <c r="AB83" s="126">
        <f t="shared" si="102"/>
        <v>-5.384535715924621E-3</v>
      </c>
      <c r="AC83" s="127">
        <f t="shared" si="103"/>
        <v>-2.0704247313157453E-3</v>
      </c>
      <c r="AD83" s="116">
        <v>1200.508</v>
      </c>
      <c r="AE83" s="117">
        <v>859.79723000000001</v>
      </c>
      <c r="AF83" s="117">
        <v>799.77515999999991</v>
      </c>
      <c r="AG83" s="117">
        <f t="shared" si="104"/>
        <v>-400.73284000000012</v>
      </c>
      <c r="AH83" s="118">
        <f t="shared" si="105"/>
        <v>-60.022070000000099</v>
      </c>
      <c r="AI83" s="116">
        <v>0</v>
      </c>
      <c r="AJ83" s="117">
        <v>0</v>
      </c>
      <c r="AK83" s="117">
        <v>0</v>
      </c>
      <c r="AL83" s="117">
        <f t="shared" si="106"/>
        <v>0</v>
      </c>
      <c r="AM83" s="118">
        <f t="shared" si="107"/>
        <v>0</v>
      </c>
      <c r="AN83" s="125">
        <f t="shared" si="85"/>
        <v>0.30168204165011758</v>
      </c>
      <c r="AO83" s="126">
        <f t="shared" si="108"/>
        <v>-0.25155994399840631</v>
      </c>
      <c r="AP83" s="127">
        <f t="shared" si="109"/>
        <v>-0.18992281495037644</v>
      </c>
      <c r="AQ83" s="125">
        <f t="shared" si="86"/>
        <v>0</v>
      </c>
      <c r="AR83" s="126">
        <f t="shared" si="110"/>
        <v>0</v>
      </c>
      <c r="AS83" s="127">
        <f t="shared" si="111"/>
        <v>0</v>
      </c>
      <c r="AT83" s="126">
        <f t="shared" si="90"/>
        <v>0</v>
      </c>
      <c r="AU83" s="126">
        <f t="shared" si="112"/>
        <v>0</v>
      </c>
      <c r="AV83" s="126">
        <f t="shared" si="113"/>
        <v>0</v>
      </c>
      <c r="AW83" s="116">
        <v>2071</v>
      </c>
      <c r="AX83" s="117">
        <v>1569</v>
      </c>
      <c r="AY83" s="118">
        <v>2410</v>
      </c>
      <c r="AZ83" s="116">
        <v>16</v>
      </c>
      <c r="BA83" s="117">
        <v>16</v>
      </c>
      <c r="BB83" s="118">
        <v>16</v>
      </c>
      <c r="BC83" s="116">
        <v>21</v>
      </c>
      <c r="BD83" s="117">
        <v>21</v>
      </c>
      <c r="BE83" s="118">
        <v>21</v>
      </c>
      <c r="BF83" s="129">
        <f t="shared" si="126"/>
        <v>16.736111111111111</v>
      </c>
      <c r="BG83" s="129">
        <f t="shared" si="114"/>
        <v>2.3541666666666661</v>
      </c>
      <c r="BH83" s="129">
        <f t="shared" si="91"/>
        <v>0.39236111111111072</v>
      </c>
      <c r="BI83" s="130">
        <f t="shared" si="115"/>
        <v>12.751322751322752</v>
      </c>
      <c r="BJ83" s="129">
        <f t="shared" si="116"/>
        <v>1.7936507936507944</v>
      </c>
      <c r="BK83" s="131">
        <f t="shared" si="92"/>
        <v>0.29894179894180084</v>
      </c>
      <c r="BL83" s="117">
        <v>40</v>
      </c>
      <c r="BM83" s="117">
        <v>40</v>
      </c>
      <c r="BN83" s="117">
        <v>40</v>
      </c>
      <c r="BO83" s="116">
        <v>3117</v>
      </c>
      <c r="BP83" s="117">
        <v>1780</v>
      </c>
      <c r="BQ83" s="118">
        <v>2819</v>
      </c>
      <c r="BR83" s="117">
        <f t="shared" si="93"/>
        <v>928.78290173820506</v>
      </c>
      <c r="BS83" s="117">
        <f t="shared" si="117"/>
        <v>232.61639548218966</v>
      </c>
      <c r="BT83" s="117">
        <f t="shared" si="118"/>
        <v>-40.580581407862383</v>
      </c>
      <c r="BU83" s="116">
        <f t="shared" si="94"/>
        <v>1086.40622406639</v>
      </c>
      <c r="BV83" s="117">
        <f t="shared" si="119"/>
        <v>38.626890411150953</v>
      </c>
      <c r="BW83" s="118">
        <f t="shared" si="120"/>
        <v>-13.31780397694979</v>
      </c>
      <c r="BX83" s="129">
        <f t="shared" si="95"/>
        <v>1.1697095435684648</v>
      </c>
      <c r="BY83" s="129">
        <f t="shared" si="121"/>
        <v>-0.33536047091729082</v>
      </c>
      <c r="BZ83" s="129">
        <f t="shared" si="122"/>
        <v>3.5228982701670741E-2</v>
      </c>
      <c r="CA83" s="125">
        <f t="shared" si="123"/>
        <v>0.25815018315018312</v>
      </c>
      <c r="CB83" s="126">
        <f t="shared" si="124"/>
        <v>-2.7289377289377303E-2</v>
      </c>
      <c r="CC83" s="132">
        <f t="shared" si="125"/>
        <v>1.229382955902289E-2</v>
      </c>
      <c r="CD83" s="26"/>
    </row>
    <row r="84" spans="1:82" s="14" customFormat="1" ht="15" customHeight="1" x14ac:dyDescent="0.2">
      <c r="A84" s="13" t="s">
        <v>103</v>
      </c>
      <c r="B84" s="19" t="s">
        <v>198</v>
      </c>
      <c r="C84" s="116">
        <v>893.83199999999999</v>
      </c>
      <c r="D84" s="117">
        <v>994.36900000000003</v>
      </c>
      <c r="E84" s="118">
        <v>1306.501</v>
      </c>
      <c r="F84" s="116">
        <v>883.76199999999994</v>
      </c>
      <c r="G84" s="117">
        <v>1000.39</v>
      </c>
      <c r="H84" s="118">
        <v>1414.0719999999999</v>
      </c>
      <c r="I84" s="119">
        <f t="shared" si="87"/>
        <v>0.92392820167572798</v>
      </c>
      <c r="J84" s="120">
        <f t="shared" si="96"/>
        <v>-8.7466268781250411E-2</v>
      </c>
      <c r="K84" s="121">
        <f t="shared" si="97"/>
        <v>-7.005314559883502E-2</v>
      </c>
      <c r="L84" s="116">
        <v>593.75900000000001</v>
      </c>
      <c r="M84" s="117">
        <v>663.00800000000004</v>
      </c>
      <c r="N84" s="117">
        <v>946.40499999999997</v>
      </c>
      <c r="O84" s="122">
        <f t="shared" si="84"/>
        <v>0.6692763876238268</v>
      </c>
      <c r="P84" s="123">
        <f t="shared" si="98"/>
        <v>-2.5775730578952993E-3</v>
      </c>
      <c r="Q84" s="124">
        <f t="shared" si="99"/>
        <v>6.5268599396235416E-3</v>
      </c>
      <c r="R84" s="116">
        <v>243.374</v>
      </c>
      <c r="S84" s="117">
        <v>302.41699999999992</v>
      </c>
      <c r="T84" s="118">
        <v>417.52100000000002</v>
      </c>
      <c r="U84" s="125">
        <f t="shared" si="88"/>
        <v>0.29526148597808316</v>
      </c>
      <c r="V84" s="126">
        <f t="shared" si="100"/>
        <v>1.9877389354784114E-2</v>
      </c>
      <c r="W84" s="127">
        <f t="shared" si="101"/>
        <v>-7.0376173716104051E-3</v>
      </c>
      <c r="X84" s="116">
        <v>46.628999999999998</v>
      </c>
      <c r="Y84" s="117">
        <v>34.965000000000003</v>
      </c>
      <c r="Z84" s="118">
        <v>50.146000000000001</v>
      </c>
      <c r="AA84" s="125">
        <f t="shared" si="89"/>
        <v>3.5462126398090058E-2</v>
      </c>
      <c r="AB84" s="126">
        <f t="shared" si="102"/>
        <v>-1.7299816296888905E-2</v>
      </c>
      <c r="AC84" s="127">
        <f t="shared" si="103"/>
        <v>5.1075743198683576E-4</v>
      </c>
      <c r="AD84" s="116">
        <v>759.41700000000003</v>
      </c>
      <c r="AE84" s="117">
        <v>848.10529000000008</v>
      </c>
      <c r="AF84" s="117">
        <v>863.49</v>
      </c>
      <c r="AG84" s="117">
        <f t="shared" si="104"/>
        <v>104.07299999999998</v>
      </c>
      <c r="AH84" s="118">
        <f t="shared" si="105"/>
        <v>15.384709999999927</v>
      </c>
      <c r="AI84" s="116">
        <v>26.713999999999999</v>
      </c>
      <c r="AJ84" s="117">
        <v>23.556999999999999</v>
      </c>
      <c r="AK84" s="117">
        <v>15.13</v>
      </c>
      <c r="AL84" s="117">
        <f t="shared" si="106"/>
        <v>-11.583999999999998</v>
      </c>
      <c r="AM84" s="118">
        <f t="shared" si="107"/>
        <v>-8.4269999999999978</v>
      </c>
      <c r="AN84" s="125">
        <f t="shared" si="85"/>
        <v>0.6609179786314745</v>
      </c>
      <c r="AO84" s="126">
        <f t="shared" si="108"/>
        <v>-0.18870141293204079</v>
      </c>
      <c r="AP84" s="127">
        <f t="shared" si="109"/>
        <v>-0.1919900364011744</v>
      </c>
      <c r="AQ84" s="125">
        <f t="shared" si="86"/>
        <v>1.1580549880941539E-2</v>
      </c>
      <c r="AR84" s="126">
        <f t="shared" si="110"/>
        <v>-1.8306498244433249E-2</v>
      </c>
      <c r="AS84" s="127">
        <f t="shared" si="111"/>
        <v>-1.2109850765096299E-2</v>
      </c>
      <c r="AT84" s="126">
        <f t="shared" si="90"/>
        <v>1.0699596625914382E-2</v>
      </c>
      <c r="AU84" s="126">
        <f t="shared" si="112"/>
        <v>-1.9527998586371279E-2</v>
      </c>
      <c r="AV84" s="126">
        <f t="shared" si="113"/>
        <v>-1.2848219725708484E-2</v>
      </c>
      <c r="AW84" s="116">
        <v>853</v>
      </c>
      <c r="AX84" s="117">
        <v>506</v>
      </c>
      <c r="AY84" s="118">
        <v>732</v>
      </c>
      <c r="AZ84" s="116">
        <v>12</v>
      </c>
      <c r="BA84" s="117">
        <v>10</v>
      </c>
      <c r="BB84" s="118">
        <v>11</v>
      </c>
      <c r="BC84" s="116">
        <v>18</v>
      </c>
      <c r="BD84" s="117">
        <v>20</v>
      </c>
      <c r="BE84" s="118">
        <v>19</v>
      </c>
      <c r="BF84" s="129">
        <f t="shared" si="126"/>
        <v>7.3939393939393945</v>
      </c>
      <c r="BG84" s="129">
        <f t="shared" si="114"/>
        <v>-0.50420875420875344</v>
      </c>
      <c r="BH84" s="129">
        <f t="shared" si="91"/>
        <v>-1.0393939393939391</v>
      </c>
      <c r="BI84" s="130">
        <f t="shared" si="115"/>
        <v>4.2807017543859649</v>
      </c>
      <c r="BJ84" s="129">
        <f t="shared" si="116"/>
        <v>-0.98473034437946705</v>
      </c>
      <c r="BK84" s="131">
        <f t="shared" si="92"/>
        <v>6.4035087719298112E-2</v>
      </c>
      <c r="BL84" s="117">
        <v>53</v>
      </c>
      <c r="BM84" s="117">
        <v>53</v>
      </c>
      <c r="BN84" s="117">
        <v>53</v>
      </c>
      <c r="BO84" s="116">
        <v>6818</v>
      </c>
      <c r="BP84" s="117">
        <v>3942</v>
      </c>
      <c r="BQ84" s="118">
        <v>5853</v>
      </c>
      <c r="BR84" s="117">
        <f t="shared" si="93"/>
        <v>241.59781308730567</v>
      </c>
      <c r="BS84" s="117">
        <f t="shared" si="117"/>
        <v>111.97592983708566</v>
      </c>
      <c r="BT84" s="117">
        <f t="shared" si="118"/>
        <v>-12.179457333800372</v>
      </c>
      <c r="BU84" s="116">
        <f t="shared" si="94"/>
        <v>1931.7923497267759</v>
      </c>
      <c r="BV84" s="117">
        <f t="shared" si="119"/>
        <v>895.72904374787799</v>
      </c>
      <c r="BW84" s="118">
        <f t="shared" si="120"/>
        <v>-45.262986241603585</v>
      </c>
      <c r="BX84" s="129">
        <f t="shared" si="95"/>
        <v>7.9959016393442619</v>
      </c>
      <c r="BY84" s="129">
        <f t="shared" si="121"/>
        <v>2.9356369995960918E-3</v>
      </c>
      <c r="BZ84" s="129">
        <f t="shared" si="122"/>
        <v>0.20538780535216716</v>
      </c>
      <c r="CA84" s="125">
        <f t="shared" si="123"/>
        <v>0.40452000829359325</v>
      </c>
      <c r="CB84" s="126">
        <f t="shared" si="124"/>
        <v>-6.6694311977330778E-2</v>
      </c>
      <c r="CC84" s="132">
        <f t="shared" si="125"/>
        <v>-6.404624250970492E-3</v>
      </c>
      <c r="CD84" s="26"/>
    </row>
    <row r="85" spans="1:82" s="14" customFormat="1" ht="15" customHeight="1" x14ac:dyDescent="0.2">
      <c r="A85" s="13" t="s">
        <v>109</v>
      </c>
      <c r="B85" s="19" t="s">
        <v>199</v>
      </c>
      <c r="C85" s="116">
        <v>2094.6289999999999</v>
      </c>
      <c r="D85" s="117">
        <v>2561.3470000000002</v>
      </c>
      <c r="E85" s="118">
        <v>3374.7280000000001</v>
      </c>
      <c r="F85" s="116">
        <v>2155.0830000000001</v>
      </c>
      <c r="G85" s="117">
        <v>2795.1860000000001</v>
      </c>
      <c r="H85" s="118">
        <v>3632.6309999999999</v>
      </c>
      <c r="I85" s="119">
        <f t="shared" si="87"/>
        <v>0.92900379917475795</v>
      </c>
      <c r="J85" s="120">
        <f t="shared" si="96"/>
        <v>-4.294438101134157E-2</v>
      </c>
      <c r="K85" s="121">
        <f t="shared" si="97"/>
        <v>1.2661559338124517E-2</v>
      </c>
      <c r="L85" s="116">
        <v>1649.2760000000001</v>
      </c>
      <c r="M85" s="117">
        <v>1916.442</v>
      </c>
      <c r="N85" s="117">
        <v>2532.8389999999999</v>
      </c>
      <c r="O85" s="122">
        <f t="shared" si="84"/>
        <v>0.69724643103029182</v>
      </c>
      <c r="P85" s="123">
        <f t="shared" si="98"/>
        <v>-6.8049383562464039E-2</v>
      </c>
      <c r="Q85" s="124">
        <f t="shared" si="99"/>
        <v>1.162407888628425E-2</v>
      </c>
      <c r="R85" s="116">
        <v>337.11900000000003</v>
      </c>
      <c r="S85" s="117">
        <v>387.12500000000011</v>
      </c>
      <c r="T85" s="118">
        <v>538.36699999999996</v>
      </c>
      <c r="U85" s="125">
        <f t="shared" si="88"/>
        <v>0.14820305172752202</v>
      </c>
      <c r="V85" s="126">
        <f t="shared" si="100"/>
        <v>-8.2266542281186905E-3</v>
      </c>
      <c r="W85" s="127">
        <f t="shared" si="101"/>
        <v>9.7060071659078317E-3</v>
      </c>
      <c r="X85" s="116">
        <v>168.68799999999999</v>
      </c>
      <c r="Y85" s="117">
        <v>491.61900000000003</v>
      </c>
      <c r="Z85" s="118">
        <v>561.42499999999995</v>
      </c>
      <c r="AA85" s="125">
        <f t="shared" si="89"/>
        <v>0.15455051724218616</v>
      </c>
      <c r="AB85" s="126">
        <f t="shared" si="102"/>
        <v>7.6276037790582674E-2</v>
      </c>
      <c r="AC85" s="127">
        <f t="shared" si="103"/>
        <v>-2.133008605219211E-2</v>
      </c>
      <c r="AD85" s="116">
        <v>286.94299999999998</v>
      </c>
      <c r="AE85" s="117">
        <v>343.74400000000003</v>
      </c>
      <c r="AF85" s="117">
        <v>323.03300000000002</v>
      </c>
      <c r="AG85" s="117">
        <f t="shared" si="104"/>
        <v>36.090000000000032</v>
      </c>
      <c r="AH85" s="118">
        <f t="shared" si="105"/>
        <v>-20.711000000000013</v>
      </c>
      <c r="AI85" s="116">
        <v>0</v>
      </c>
      <c r="AJ85" s="117">
        <v>0</v>
      </c>
      <c r="AK85" s="117">
        <v>0</v>
      </c>
      <c r="AL85" s="117">
        <f t="shared" si="106"/>
        <v>0</v>
      </c>
      <c r="AM85" s="118">
        <f t="shared" si="107"/>
        <v>0</v>
      </c>
      <c r="AN85" s="125">
        <f t="shared" si="85"/>
        <v>9.5721195900825201E-2</v>
      </c>
      <c r="AO85" s="126">
        <f t="shared" si="108"/>
        <v>-4.1268695865210703E-2</v>
      </c>
      <c r="AP85" s="127">
        <f t="shared" si="109"/>
        <v>-3.8483189526061501E-2</v>
      </c>
      <c r="AQ85" s="125">
        <f t="shared" si="86"/>
        <v>0</v>
      </c>
      <c r="AR85" s="126">
        <f t="shared" si="110"/>
        <v>0</v>
      </c>
      <c r="AS85" s="127">
        <f t="shared" si="111"/>
        <v>0</v>
      </c>
      <c r="AT85" s="126">
        <f t="shared" si="90"/>
        <v>0</v>
      </c>
      <c r="AU85" s="126">
        <f t="shared" si="112"/>
        <v>0</v>
      </c>
      <c r="AV85" s="126">
        <f t="shared" si="113"/>
        <v>0</v>
      </c>
      <c r="AW85" s="116">
        <v>1876</v>
      </c>
      <c r="AX85" s="117">
        <v>1239</v>
      </c>
      <c r="AY85" s="118">
        <v>1744</v>
      </c>
      <c r="AZ85" s="116">
        <v>15</v>
      </c>
      <c r="BA85" s="117">
        <v>17</v>
      </c>
      <c r="BB85" s="118">
        <v>17</v>
      </c>
      <c r="BC85" s="116">
        <v>30</v>
      </c>
      <c r="BD85" s="117">
        <v>41</v>
      </c>
      <c r="BE85" s="118">
        <v>42</v>
      </c>
      <c r="BF85" s="129">
        <f t="shared" si="126"/>
        <v>11.398692810457517</v>
      </c>
      <c r="BG85" s="129">
        <f t="shared" si="114"/>
        <v>-2.4976034858387788</v>
      </c>
      <c r="BH85" s="129">
        <f t="shared" si="91"/>
        <v>-0.74836601307189454</v>
      </c>
      <c r="BI85" s="130">
        <f t="shared" si="115"/>
        <v>4.6137566137566139</v>
      </c>
      <c r="BJ85" s="129">
        <f t="shared" si="116"/>
        <v>-2.3343915343915338</v>
      </c>
      <c r="BK85" s="131">
        <f t="shared" si="92"/>
        <v>-0.42282875209704418</v>
      </c>
      <c r="BL85" s="117">
        <v>80</v>
      </c>
      <c r="BM85" s="117">
        <v>80</v>
      </c>
      <c r="BN85" s="117">
        <v>80</v>
      </c>
      <c r="BO85" s="116">
        <v>13059</v>
      </c>
      <c r="BP85" s="117">
        <v>8921</v>
      </c>
      <c r="BQ85" s="118">
        <v>12854</v>
      </c>
      <c r="BR85" s="117">
        <f t="shared" si="93"/>
        <v>282.60704838960635</v>
      </c>
      <c r="BS85" s="117">
        <f t="shared" si="117"/>
        <v>117.5804001010697</v>
      </c>
      <c r="BT85" s="117">
        <f t="shared" si="118"/>
        <v>-30.719484510292773</v>
      </c>
      <c r="BU85" s="116">
        <f t="shared" si="94"/>
        <v>2082.9306192660551</v>
      </c>
      <c r="BV85" s="117">
        <f t="shared" si="119"/>
        <v>934.1656938929209</v>
      </c>
      <c r="BW85" s="118">
        <f t="shared" si="120"/>
        <v>-173.07099493894884</v>
      </c>
      <c r="BX85" s="129">
        <f t="shared" si="95"/>
        <v>7.3704128440366974</v>
      </c>
      <c r="BY85" s="129">
        <f t="shared" si="121"/>
        <v>0.40932542399405314</v>
      </c>
      <c r="BZ85" s="129">
        <f t="shared" si="122"/>
        <v>0.17025142353629352</v>
      </c>
      <c r="CA85" s="125">
        <f t="shared" si="123"/>
        <v>0.58855311355311357</v>
      </c>
      <c r="CB85" s="126">
        <f t="shared" si="124"/>
        <v>-9.3864468864469641E-3</v>
      </c>
      <c r="CC85" s="132">
        <f t="shared" si="125"/>
        <v>-2.7538046667880955E-2</v>
      </c>
      <c r="CD85" s="26"/>
    </row>
    <row r="86" spans="1:82" s="14" customFormat="1" ht="15" customHeight="1" x14ac:dyDescent="0.2">
      <c r="A86" s="13" t="s">
        <v>132</v>
      </c>
      <c r="B86" s="19" t="s">
        <v>200</v>
      </c>
      <c r="C86" s="116">
        <v>981.57399999999996</v>
      </c>
      <c r="D86" s="117">
        <v>1132.7529999999999</v>
      </c>
      <c r="E86" s="118">
        <v>1683.749</v>
      </c>
      <c r="F86" s="116">
        <v>1078.126</v>
      </c>
      <c r="G86" s="117">
        <v>1311.462</v>
      </c>
      <c r="H86" s="118">
        <v>1709.02</v>
      </c>
      <c r="I86" s="119">
        <f t="shared" si="87"/>
        <v>0.98521316309932006</v>
      </c>
      <c r="J86" s="120">
        <f t="shared" si="96"/>
        <v>7.4768558294315834E-2</v>
      </c>
      <c r="K86" s="121">
        <f t="shared" si="97"/>
        <v>0.12148016892945468</v>
      </c>
      <c r="L86" s="116">
        <v>658.58199999999999</v>
      </c>
      <c r="M86" s="117">
        <v>724.12099999999998</v>
      </c>
      <c r="N86" s="117">
        <v>1042.9380000000001</v>
      </c>
      <c r="O86" s="122">
        <f t="shared" si="84"/>
        <v>0.61025499994148702</v>
      </c>
      <c r="P86" s="123">
        <f t="shared" si="98"/>
        <v>-6.0310013215925107E-4</v>
      </c>
      <c r="Q86" s="124">
        <f t="shared" si="99"/>
        <v>5.8107091729125537E-2</v>
      </c>
      <c r="R86" s="116">
        <v>297.69099999999997</v>
      </c>
      <c r="S86" s="117">
        <v>483.64300000000003</v>
      </c>
      <c r="T86" s="118">
        <v>214.87200000000001</v>
      </c>
      <c r="U86" s="125">
        <f t="shared" si="88"/>
        <v>0.12572819510596717</v>
      </c>
      <c r="V86" s="126">
        <f t="shared" si="100"/>
        <v>-0.1503907371895159</v>
      </c>
      <c r="W86" s="127">
        <f t="shared" si="101"/>
        <v>-0.24305336318546639</v>
      </c>
      <c r="X86" s="116">
        <v>121.85299999999999</v>
      </c>
      <c r="Y86" s="117">
        <v>103.69799999999999</v>
      </c>
      <c r="Z86" s="118">
        <v>451.21</v>
      </c>
      <c r="AA86" s="125">
        <f t="shared" si="89"/>
        <v>0.26401680495254587</v>
      </c>
      <c r="AB86" s="126">
        <f t="shared" si="102"/>
        <v>0.15099383732167526</v>
      </c>
      <c r="AC86" s="127">
        <f t="shared" si="103"/>
        <v>0.18494627145634088</v>
      </c>
      <c r="AD86" s="116">
        <v>270.16199999999998</v>
      </c>
      <c r="AE86" s="117">
        <v>346.81799999999998</v>
      </c>
      <c r="AF86" s="117">
        <v>333.37</v>
      </c>
      <c r="AG86" s="117">
        <f t="shared" si="104"/>
        <v>63.208000000000027</v>
      </c>
      <c r="AH86" s="118">
        <f t="shared" si="105"/>
        <v>-13.447999999999979</v>
      </c>
      <c r="AI86" s="116">
        <v>0</v>
      </c>
      <c r="AJ86" s="117">
        <v>0</v>
      </c>
      <c r="AK86" s="117">
        <v>0</v>
      </c>
      <c r="AL86" s="117">
        <f t="shared" si="106"/>
        <v>0</v>
      </c>
      <c r="AM86" s="118">
        <f t="shared" si="107"/>
        <v>0</v>
      </c>
      <c r="AN86" s="125">
        <f t="shared" si="85"/>
        <v>0.19799269368534145</v>
      </c>
      <c r="AO86" s="126">
        <f t="shared" si="108"/>
        <v>-7.7240757893449363E-2</v>
      </c>
      <c r="AP86" s="127">
        <f t="shared" si="109"/>
        <v>-0.10817996708006816</v>
      </c>
      <c r="AQ86" s="125">
        <f t="shared" si="86"/>
        <v>0</v>
      </c>
      <c r="AR86" s="126">
        <f t="shared" si="110"/>
        <v>0</v>
      </c>
      <c r="AS86" s="127">
        <f t="shared" si="111"/>
        <v>0</v>
      </c>
      <c r="AT86" s="126">
        <f t="shared" si="90"/>
        <v>0</v>
      </c>
      <c r="AU86" s="126">
        <f t="shared" si="112"/>
        <v>0</v>
      </c>
      <c r="AV86" s="126">
        <f t="shared" si="113"/>
        <v>0</v>
      </c>
      <c r="AW86" s="116">
        <v>549</v>
      </c>
      <c r="AX86" s="117">
        <v>450</v>
      </c>
      <c r="AY86" s="118">
        <v>691</v>
      </c>
      <c r="AZ86" s="116">
        <v>8</v>
      </c>
      <c r="BA86" s="117">
        <v>9</v>
      </c>
      <c r="BB86" s="118">
        <v>9</v>
      </c>
      <c r="BC86" s="116">
        <v>14</v>
      </c>
      <c r="BD86" s="117">
        <v>15</v>
      </c>
      <c r="BE86" s="118">
        <v>14</v>
      </c>
      <c r="BF86" s="129">
        <f t="shared" si="126"/>
        <v>8.5308641975308639</v>
      </c>
      <c r="BG86" s="129">
        <f t="shared" si="114"/>
        <v>0.90586419753086389</v>
      </c>
      <c r="BH86" s="129">
        <f t="shared" si="91"/>
        <v>0.19753086419752997</v>
      </c>
      <c r="BI86" s="130">
        <f t="shared" si="115"/>
        <v>5.4841269841269842</v>
      </c>
      <c r="BJ86" s="129">
        <f t="shared" si="116"/>
        <v>1.1269841269841265</v>
      </c>
      <c r="BK86" s="131">
        <f t="shared" si="92"/>
        <v>0.48412698412698418</v>
      </c>
      <c r="BL86" s="117">
        <v>36</v>
      </c>
      <c r="BM86" s="117">
        <v>36</v>
      </c>
      <c r="BN86" s="117">
        <v>36</v>
      </c>
      <c r="BO86" s="116">
        <v>3590</v>
      </c>
      <c r="BP86" s="117">
        <v>3792</v>
      </c>
      <c r="BQ86" s="118">
        <v>5709</v>
      </c>
      <c r="BR86" s="117">
        <f t="shared" si="93"/>
        <v>299.35540374846732</v>
      </c>
      <c r="BS86" s="117">
        <f t="shared" si="117"/>
        <v>-0.95824527660232661</v>
      </c>
      <c r="BT86" s="117">
        <f t="shared" si="118"/>
        <v>-46.494279795836462</v>
      </c>
      <c r="BU86" s="116">
        <f t="shared" si="94"/>
        <v>2473.2561505065123</v>
      </c>
      <c r="BV86" s="117">
        <f t="shared" si="119"/>
        <v>509.45651480523725</v>
      </c>
      <c r="BW86" s="118">
        <f t="shared" si="120"/>
        <v>-441.10384949348781</v>
      </c>
      <c r="BX86" s="129">
        <f t="shared" si="95"/>
        <v>8.261939218523878</v>
      </c>
      <c r="BY86" s="129">
        <f t="shared" si="121"/>
        <v>1.7227771055912733</v>
      </c>
      <c r="BZ86" s="129">
        <f t="shared" si="122"/>
        <v>-0.16472744814278784</v>
      </c>
      <c r="CA86" s="125">
        <f t="shared" si="123"/>
        <v>0.58089133089133094</v>
      </c>
      <c r="CB86" s="126">
        <f t="shared" si="124"/>
        <v>0.21560846560846564</v>
      </c>
      <c r="CC86" s="132">
        <f t="shared" si="125"/>
        <v>-1.0607869723890939E-3</v>
      </c>
      <c r="CD86" s="26"/>
    </row>
    <row r="87" spans="1:82" s="14" customFormat="1" ht="15" customHeight="1" x14ac:dyDescent="0.2">
      <c r="A87" s="13" t="s">
        <v>151</v>
      </c>
      <c r="B87" s="19" t="s">
        <v>201</v>
      </c>
      <c r="C87" s="116">
        <v>2362.942</v>
      </c>
      <c r="D87" s="117">
        <v>2492.52</v>
      </c>
      <c r="E87" s="118">
        <v>3558.48</v>
      </c>
      <c r="F87" s="116">
        <v>2364.7669999999998</v>
      </c>
      <c r="G87" s="117">
        <v>2278.806</v>
      </c>
      <c r="H87" s="118">
        <v>3385.4650000000001</v>
      </c>
      <c r="I87" s="119">
        <f t="shared" si="87"/>
        <v>1.0511052396051945</v>
      </c>
      <c r="J87" s="120">
        <f t="shared" si="96"/>
        <v>5.1876985827972399E-2</v>
      </c>
      <c r="K87" s="121">
        <f t="shared" si="97"/>
        <v>-4.2678083766781727E-2</v>
      </c>
      <c r="L87" s="116">
        <v>1562.1469999999999</v>
      </c>
      <c r="M87" s="117">
        <v>1608.202</v>
      </c>
      <c r="N87" s="117">
        <v>2415.8290000000002</v>
      </c>
      <c r="O87" s="122">
        <f t="shared" si="84"/>
        <v>0.71358853215141793</v>
      </c>
      <c r="P87" s="123">
        <f t="shared" si="98"/>
        <v>5.2996177809531364E-2</v>
      </c>
      <c r="Q87" s="124">
        <f t="shared" si="99"/>
        <v>7.8672026481605428E-3</v>
      </c>
      <c r="R87" s="116">
        <v>541.96299999999997</v>
      </c>
      <c r="S87" s="117">
        <v>413.32000000000005</v>
      </c>
      <c r="T87" s="118">
        <v>604.00699999999995</v>
      </c>
      <c r="U87" s="125">
        <f t="shared" si="88"/>
        <v>0.17841182821266796</v>
      </c>
      <c r="V87" s="126">
        <f t="shared" si="100"/>
        <v>-5.0770581724547847E-2</v>
      </c>
      <c r="W87" s="127">
        <f t="shared" si="101"/>
        <v>-2.9638571243023881E-3</v>
      </c>
      <c r="X87" s="116">
        <v>260.65699999999998</v>
      </c>
      <c r="Y87" s="117">
        <v>257.28399999999999</v>
      </c>
      <c r="Z87" s="118">
        <v>365.62900000000002</v>
      </c>
      <c r="AA87" s="125">
        <f t="shared" si="89"/>
        <v>0.10799963963591412</v>
      </c>
      <c r="AB87" s="126">
        <f t="shared" si="102"/>
        <v>-2.2255960849835443E-3</v>
      </c>
      <c r="AC87" s="127">
        <f t="shared" si="103"/>
        <v>-4.9033455238581408E-3</v>
      </c>
      <c r="AD87" s="116">
        <v>311.601</v>
      </c>
      <c r="AE87" s="117">
        <v>387.471</v>
      </c>
      <c r="AF87" s="117">
        <v>425.49900000000002</v>
      </c>
      <c r="AG87" s="117">
        <f t="shared" si="104"/>
        <v>113.89800000000002</v>
      </c>
      <c r="AH87" s="118">
        <f t="shared" si="105"/>
        <v>38.02800000000002</v>
      </c>
      <c r="AI87" s="116">
        <v>25.934999999999999</v>
      </c>
      <c r="AJ87" s="117">
        <v>0</v>
      </c>
      <c r="AK87" s="117">
        <v>0</v>
      </c>
      <c r="AL87" s="117">
        <f t="shared" si="106"/>
        <v>-25.934999999999999</v>
      </c>
      <c r="AM87" s="118">
        <f t="shared" si="107"/>
        <v>0</v>
      </c>
      <c r="AN87" s="125">
        <f t="shared" si="85"/>
        <v>0.11957324475618804</v>
      </c>
      <c r="AO87" s="126">
        <f t="shared" si="108"/>
        <v>-1.2296686879882598E-2</v>
      </c>
      <c r="AP87" s="127">
        <f t="shared" si="109"/>
        <v>-3.5880272166444474E-2</v>
      </c>
      <c r="AQ87" s="125">
        <f t="shared" si="86"/>
        <v>0</v>
      </c>
      <c r="AR87" s="126">
        <f t="shared" si="110"/>
        <v>-1.0975724330093585E-2</v>
      </c>
      <c r="AS87" s="127">
        <f t="shared" si="111"/>
        <v>0</v>
      </c>
      <c r="AT87" s="126">
        <f t="shared" si="90"/>
        <v>0</v>
      </c>
      <c r="AU87" s="126">
        <f t="shared" si="112"/>
        <v>-1.0967253856299585E-2</v>
      </c>
      <c r="AV87" s="126">
        <f t="shared" si="113"/>
        <v>0</v>
      </c>
      <c r="AW87" s="116">
        <v>1896</v>
      </c>
      <c r="AX87" s="117">
        <v>1273</v>
      </c>
      <c r="AY87" s="118">
        <v>1798</v>
      </c>
      <c r="AZ87" s="116">
        <v>18</v>
      </c>
      <c r="BA87" s="117">
        <v>18</v>
      </c>
      <c r="BB87" s="118">
        <v>18</v>
      </c>
      <c r="BC87" s="116">
        <v>42</v>
      </c>
      <c r="BD87" s="117">
        <v>38</v>
      </c>
      <c r="BE87" s="118">
        <v>39</v>
      </c>
      <c r="BF87" s="129">
        <f t="shared" si="126"/>
        <v>11.098765432098766</v>
      </c>
      <c r="BG87" s="129">
        <f t="shared" si="114"/>
        <v>-0.60493827160493652</v>
      </c>
      <c r="BH87" s="129">
        <f t="shared" si="91"/>
        <v>-0.68827160493827222</v>
      </c>
      <c r="BI87" s="130">
        <f t="shared" si="115"/>
        <v>5.1225071225071224</v>
      </c>
      <c r="BJ87" s="129">
        <f t="shared" si="116"/>
        <v>0.10663410663410655</v>
      </c>
      <c r="BK87" s="131">
        <f t="shared" si="92"/>
        <v>-0.46082621082621067</v>
      </c>
      <c r="BL87" s="117">
        <v>88</v>
      </c>
      <c r="BM87" s="117">
        <v>88</v>
      </c>
      <c r="BN87" s="117">
        <v>88</v>
      </c>
      <c r="BO87" s="116">
        <v>13591</v>
      </c>
      <c r="BP87" s="117">
        <v>8462</v>
      </c>
      <c r="BQ87" s="118">
        <v>12365</v>
      </c>
      <c r="BR87" s="117">
        <f t="shared" si="93"/>
        <v>273.79417711281843</v>
      </c>
      <c r="BS87" s="117">
        <f t="shared" si="117"/>
        <v>99.799106845729909</v>
      </c>
      <c r="BT87" s="117">
        <f t="shared" si="118"/>
        <v>4.495429771764293</v>
      </c>
      <c r="BU87" s="116">
        <f t="shared" si="94"/>
        <v>1882.9060066740824</v>
      </c>
      <c r="BV87" s="117">
        <f t="shared" si="119"/>
        <v>635.66602777112871</v>
      </c>
      <c r="BW87" s="118">
        <f t="shared" si="120"/>
        <v>92.799172424278822</v>
      </c>
      <c r="BX87" s="129">
        <f t="shared" si="95"/>
        <v>6.8770856507230258</v>
      </c>
      <c r="BY87" s="129">
        <f t="shared" si="121"/>
        <v>-0.29116329442465361</v>
      </c>
      <c r="BZ87" s="129">
        <f t="shared" si="122"/>
        <v>0.22979578426583824</v>
      </c>
      <c r="CA87" s="125">
        <f t="shared" si="123"/>
        <v>0.51469363969363968</v>
      </c>
      <c r="CB87" s="126">
        <f t="shared" si="124"/>
        <v>-5.1032301032301053E-2</v>
      </c>
      <c r="CC87" s="132">
        <f t="shared" si="125"/>
        <v>-1.6572055936696861E-2</v>
      </c>
      <c r="CD87" s="26"/>
    </row>
    <row r="88" spans="1:82" s="14" customFormat="1" ht="15" customHeight="1" x14ac:dyDescent="0.2">
      <c r="A88" s="13" t="s">
        <v>162</v>
      </c>
      <c r="B88" s="19" t="s">
        <v>202</v>
      </c>
      <c r="C88" s="116">
        <v>7687.3280000000004</v>
      </c>
      <c r="D88" s="117">
        <v>5646.3469999999998</v>
      </c>
      <c r="E88" s="118">
        <v>8369.0259999999998</v>
      </c>
      <c r="F88" s="116">
        <v>7504.6369999999997</v>
      </c>
      <c r="G88" s="117">
        <v>5688.6109999999999</v>
      </c>
      <c r="H88" s="118">
        <v>8547.4490000000005</v>
      </c>
      <c r="I88" s="119">
        <f t="shared" si="87"/>
        <v>0.97912558472124245</v>
      </c>
      <c r="J88" s="120">
        <f t="shared" si="96"/>
        <v>-4.5218164350165124E-2</v>
      </c>
      <c r="K88" s="121">
        <f t="shared" si="97"/>
        <v>-1.3444833611106155E-2</v>
      </c>
      <c r="L88" s="116">
        <v>5383.58</v>
      </c>
      <c r="M88" s="117">
        <v>4247.9059999999999</v>
      </c>
      <c r="N88" s="117">
        <v>5523.6019999999999</v>
      </c>
      <c r="O88" s="122">
        <f t="shared" si="84"/>
        <v>0.64622813192567741</v>
      </c>
      <c r="P88" s="123">
        <f t="shared" si="98"/>
        <v>-7.1139010549035264E-2</v>
      </c>
      <c r="Q88" s="124">
        <f t="shared" si="99"/>
        <v>-0.10051057107229522</v>
      </c>
      <c r="R88" s="116">
        <v>1390.575</v>
      </c>
      <c r="S88" s="117">
        <v>660.38099999999997</v>
      </c>
      <c r="T88" s="118">
        <v>2238.127</v>
      </c>
      <c r="U88" s="125">
        <f t="shared" si="88"/>
        <v>0.26184736521972812</v>
      </c>
      <c r="V88" s="126">
        <f t="shared" si="100"/>
        <v>7.6551927212533372E-2</v>
      </c>
      <c r="W88" s="127">
        <f t="shared" si="101"/>
        <v>0.14575909692365374</v>
      </c>
      <c r="X88" s="116">
        <v>730.48199999999997</v>
      </c>
      <c r="Y88" s="117">
        <v>780.32399999999996</v>
      </c>
      <c r="Z88" s="118">
        <v>785.72</v>
      </c>
      <c r="AA88" s="125">
        <f t="shared" si="89"/>
        <v>9.1924502854594387E-2</v>
      </c>
      <c r="AB88" s="126">
        <f t="shared" si="102"/>
        <v>-5.4129166634982323E-3</v>
      </c>
      <c r="AC88" s="127">
        <f t="shared" si="103"/>
        <v>-4.5248525851358606E-2</v>
      </c>
      <c r="AD88" s="116">
        <v>1869.2539999999999</v>
      </c>
      <c r="AE88" s="117">
        <v>2019.569</v>
      </c>
      <c r="AF88" s="117">
        <v>1889.904</v>
      </c>
      <c r="AG88" s="117">
        <f t="shared" si="104"/>
        <v>20.650000000000091</v>
      </c>
      <c r="AH88" s="118">
        <f t="shared" si="105"/>
        <v>-129.66499999999996</v>
      </c>
      <c r="AI88" s="116">
        <v>39.978000000000002</v>
      </c>
      <c r="AJ88" s="117">
        <v>4.5289999999999999</v>
      </c>
      <c r="AK88" s="117">
        <v>0</v>
      </c>
      <c r="AL88" s="117">
        <f t="shared" si="106"/>
        <v>-39.978000000000002</v>
      </c>
      <c r="AM88" s="118">
        <f t="shared" si="107"/>
        <v>-4.5289999999999999</v>
      </c>
      <c r="AN88" s="125">
        <f t="shared" si="85"/>
        <v>0.22582126044297152</v>
      </c>
      <c r="AO88" s="126">
        <f t="shared" si="108"/>
        <v>-1.7339171894506455E-2</v>
      </c>
      <c r="AP88" s="127">
        <f t="shared" si="109"/>
        <v>-0.1318558359168519</v>
      </c>
      <c r="AQ88" s="125">
        <f t="shared" si="86"/>
        <v>0</v>
      </c>
      <c r="AR88" s="126">
        <f t="shared" si="110"/>
        <v>-5.2005065999525448E-3</v>
      </c>
      <c r="AS88" s="127">
        <f t="shared" si="111"/>
        <v>-8.0211152449539502E-4</v>
      </c>
      <c r="AT88" s="126">
        <f t="shared" si="90"/>
        <v>0</v>
      </c>
      <c r="AU88" s="126">
        <f t="shared" si="112"/>
        <v>-5.3271064276659884E-3</v>
      </c>
      <c r="AV88" s="126">
        <f t="shared" si="113"/>
        <v>-7.9615217141759209E-4</v>
      </c>
      <c r="AW88" s="116">
        <v>6655</v>
      </c>
      <c r="AX88" s="117">
        <v>4027</v>
      </c>
      <c r="AY88" s="118">
        <v>5899</v>
      </c>
      <c r="AZ88" s="116">
        <v>65</v>
      </c>
      <c r="BA88" s="117">
        <v>64</v>
      </c>
      <c r="BB88" s="118">
        <v>65</v>
      </c>
      <c r="BC88" s="116">
        <v>124</v>
      </c>
      <c r="BD88" s="117">
        <v>121</v>
      </c>
      <c r="BE88" s="118">
        <v>121</v>
      </c>
      <c r="BF88" s="129">
        <f t="shared" si="126"/>
        <v>10.083760683760683</v>
      </c>
      <c r="BG88" s="129">
        <f t="shared" si="114"/>
        <v>-1.292307692307693</v>
      </c>
      <c r="BH88" s="129">
        <f t="shared" si="91"/>
        <v>-0.40321848290598261</v>
      </c>
      <c r="BI88" s="130">
        <f t="shared" si="115"/>
        <v>5.4168962350780525</v>
      </c>
      <c r="BJ88" s="129">
        <f t="shared" si="116"/>
        <v>-0.54636541366746716</v>
      </c>
      <c r="BK88" s="131">
        <f t="shared" si="92"/>
        <v>-0.12993572084481286</v>
      </c>
      <c r="BL88" s="117">
        <v>150</v>
      </c>
      <c r="BM88" s="117">
        <v>150</v>
      </c>
      <c r="BN88" s="117">
        <v>150</v>
      </c>
      <c r="BO88" s="116">
        <v>27945</v>
      </c>
      <c r="BP88" s="117">
        <v>17680</v>
      </c>
      <c r="BQ88" s="118">
        <v>25879</v>
      </c>
      <c r="BR88" s="117">
        <f t="shared" si="93"/>
        <v>330.28513466517251</v>
      </c>
      <c r="BS88" s="117">
        <f t="shared" si="117"/>
        <v>61.734875226990368</v>
      </c>
      <c r="BT88" s="117">
        <f t="shared" si="118"/>
        <v>8.5311188280684291</v>
      </c>
      <c r="BU88" s="116">
        <f t="shared" si="94"/>
        <v>1448.9657569079504</v>
      </c>
      <c r="BV88" s="117">
        <f t="shared" si="119"/>
        <v>321.29678620922778</v>
      </c>
      <c r="BW88" s="118">
        <f t="shared" si="120"/>
        <v>36.34817558190116</v>
      </c>
      <c r="BX88" s="129">
        <f t="shared" si="95"/>
        <v>4.3870147482624171</v>
      </c>
      <c r="BY88" s="129">
        <f t="shared" si="121"/>
        <v>0.18791632602349928</v>
      </c>
      <c r="BZ88" s="129">
        <f t="shared" si="122"/>
        <v>-3.3502877445359402E-3</v>
      </c>
      <c r="CA88" s="125">
        <f t="shared" si="123"/>
        <v>0.63196581196581203</v>
      </c>
      <c r="CB88" s="126">
        <f t="shared" si="124"/>
        <v>-5.0451770451770406E-2</v>
      </c>
      <c r="CC88" s="132">
        <f t="shared" si="125"/>
        <v>-1.9231241441186042E-2</v>
      </c>
      <c r="CD88" s="26"/>
    </row>
    <row r="89" spans="1:82" s="14" customFormat="1" ht="15" customHeight="1" x14ac:dyDescent="0.2">
      <c r="A89" s="13" t="s">
        <v>162</v>
      </c>
      <c r="B89" s="19" t="s">
        <v>203</v>
      </c>
      <c r="C89" s="116">
        <v>15259.826999999999</v>
      </c>
      <c r="D89" s="117">
        <v>9952.6810399999995</v>
      </c>
      <c r="E89" s="118">
        <v>15124.243960000002</v>
      </c>
      <c r="F89" s="116">
        <v>15193.823</v>
      </c>
      <c r="G89" s="117">
        <v>9869.3639999999996</v>
      </c>
      <c r="H89" s="118">
        <v>15020.581</v>
      </c>
      <c r="I89" s="119">
        <f t="shared" si="87"/>
        <v>1.0069013948262056</v>
      </c>
      <c r="J89" s="120">
        <f t="shared" si="96"/>
        <v>2.5572610292015074E-3</v>
      </c>
      <c r="K89" s="121">
        <f t="shared" si="97"/>
        <v>-1.5405919117443823E-3</v>
      </c>
      <c r="L89" s="116">
        <v>1827.3969999999999</v>
      </c>
      <c r="M89" s="117">
        <v>1551.4580000000001</v>
      </c>
      <c r="N89" s="117">
        <v>2357.605</v>
      </c>
      <c r="O89" s="122">
        <f t="shared" si="84"/>
        <v>0.15695830940227945</v>
      </c>
      <c r="P89" s="123">
        <f t="shared" si="98"/>
        <v>3.6685946087266511E-2</v>
      </c>
      <c r="Q89" s="124">
        <f t="shared" si="99"/>
        <v>-2.4108054827867709E-4</v>
      </c>
      <c r="R89" s="116">
        <v>1536.4159999999999</v>
      </c>
      <c r="S89" s="117">
        <v>626.83999999999924</v>
      </c>
      <c r="T89" s="118">
        <v>925.505</v>
      </c>
      <c r="U89" s="125">
        <f t="shared" si="88"/>
        <v>6.1615792358497984E-2</v>
      </c>
      <c r="V89" s="126">
        <f t="shared" si="100"/>
        <v>-3.9505301391244918E-2</v>
      </c>
      <c r="W89" s="127">
        <f t="shared" si="101"/>
        <v>-1.8979254454050132E-3</v>
      </c>
      <c r="X89" s="116">
        <v>11830.01</v>
      </c>
      <c r="Y89" s="117">
        <v>7691.0659999999998</v>
      </c>
      <c r="Z89" s="118">
        <v>11737.471</v>
      </c>
      <c r="AA89" s="125">
        <f t="shared" si="89"/>
        <v>0.78142589823922248</v>
      </c>
      <c r="AB89" s="126">
        <f t="shared" si="102"/>
        <v>2.8193553039783659E-3</v>
      </c>
      <c r="AC89" s="127">
        <f t="shared" si="103"/>
        <v>2.1390059936836625E-3</v>
      </c>
      <c r="AD89" s="116">
        <v>1241.5650000000001</v>
      </c>
      <c r="AE89" s="117">
        <v>1404.6774800000001</v>
      </c>
      <c r="AF89" s="117">
        <v>1134.7626600000001</v>
      </c>
      <c r="AG89" s="117">
        <f t="shared" si="104"/>
        <v>-106.80233999999996</v>
      </c>
      <c r="AH89" s="118">
        <f t="shared" si="105"/>
        <v>-269.91481999999996</v>
      </c>
      <c r="AI89" s="116">
        <v>0</v>
      </c>
      <c r="AJ89" s="117">
        <v>0</v>
      </c>
      <c r="AK89" s="117">
        <v>0</v>
      </c>
      <c r="AL89" s="117">
        <f t="shared" si="106"/>
        <v>0</v>
      </c>
      <c r="AM89" s="118">
        <f t="shared" si="107"/>
        <v>0</v>
      </c>
      <c r="AN89" s="125">
        <f t="shared" si="85"/>
        <v>7.5029380840534926E-2</v>
      </c>
      <c r="AO89" s="126">
        <f t="shared" si="108"/>
        <v>-6.3322885938564416E-3</v>
      </c>
      <c r="AP89" s="127">
        <f t="shared" si="109"/>
        <v>-6.6106206078665714E-2</v>
      </c>
      <c r="AQ89" s="125">
        <f t="shared" si="86"/>
        <v>0</v>
      </c>
      <c r="AR89" s="126">
        <f t="shared" si="110"/>
        <v>0</v>
      </c>
      <c r="AS89" s="127">
        <f t="shared" si="111"/>
        <v>0</v>
      </c>
      <c r="AT89" s="126">
        <f t="shared" si="90"/>
        <v>0</v>
      </c>
      <c r="AU89" s="126">
        <f t="shared" si="112"/>
        <v>0</v>
      </c>
      <c r="AV89" s="126">
        <f t="shared" si="113"/>
        <v>0</v>
      </c>
      <c r="AW89" s="116">
        <v>5333</v>
      </c>
      <c r="AX89" s="117">
        <v>3263</v>
      </c>
      <c r="AY89" s="118">
        <v>4976</v>
      </c>
      <c r="AZ89" s="116">
        <v>26.98</v>
      </c>
      <c r="BA89" s="117">
        <v>28</v>
      </c>
      <c r="BB89" s="118">
        <v>28</v>
      </c>
      <c r="BC89" s="116">
        <v>40</v>
      </c>
      <c r="BD89" s="117">
        <v>40</v>
      </c>
      <c r="BE89" s="118">
        <v>41</v>
      </c>
      <c r="BF89" s="129">
        <f t="shared" si="126"/>
        <v>19.746031746031747</v>
      </c>
      <c r="BG89" s="129">
        <f t="shared" si="114"/>
        <v>-2.2167390306752779</v>
      </c>
      <c r="BH89" s="129">
        <f t="shared" si="91"/>
        <v>0.32341269841269948</v>
      </c>
      <c r="BI89" s="130">
        <f t="shared" si="115"/>
        <v>13.485094850948508</v>
      </c>
      <c r="BJ89" s="129">
        <f t="shared" si="116"/>
        <v>-1.32879403794038</v>
      </c>
      <c r="BK89" s="131">
        <f t="shared" si="92"/>
        <v>-0.11073848238482498</v>
      </c>
      <c r="BL89" s="117">
        <v>48</v>
      </c>
      <c r="BM89" s="117">
        <v>48</v>
      </c>
      <c r="BN89" s="117">
        <v>48</v>
      </c>
      <c r="BO89" s="116">
        <v>7566</v>
      </c>
      <c r="BP89" s="117">
        <v>4596</v>
      </c>
      <c r="BQ89" s="118">
        <v>7035</v>
      </c>
      <c r="BR89" s="117">
        <f t="shared" si="93"/>
        <v>2135.1216773276474</v>
      </c>
      <c r="BS89" s="117">
        <f t="shared" si="117"/>
        <v>126.95051687298178</v>
      </c>
      <c r="BT89" s="117">
        <f t="shared" si="118"/>
        <v>-12.25952371673884</v>
      </c>
      <c r="BU89" s="116">
        <f t="shared" si="94"/>
        <v>3018.605506430868</v>
      </c>
      <c r="BV89" s="117">
        <f t="shared" si="119"/>
        <v>169.58563018860286</v>
      </c>
      <c r="BW89" s="118">
        <f t="shared" si="120"/>
        <v>-6.0233627079614962</v>
      </c>
      <c r="BX89" s="129">
        <f t="shared" si="95"/>
        <v>1.4137861736334405</v>
      </c>
      <c r="BY89" s="129">
        <f t="shared" si="121"/>
        <v>-4.927495970909801E-3</v>
      </c>
      <c r="BZ89" s="129">
        <f t="shared" si="122"/>
        <v>5.2664065479364197E-3</v>
      </c>
      <c r="CA89" s="125">
        <f t="shared" si="123"/>
        <v>0.53685897435897434</v>
      </c>
      <c r="CB89" s="126">
        <f t="shared" si="124"/>
        <v>-4.0521978021977989E-2</v>
      </c>
      <c r="CC89" s="132">
        <f t="shared" si="125"/>
        <v>7.8534494970958768E-3</v>
      </c>
      <c r="CD89" s="26"/>
    </row>
    <row r="90" spans="1:82" s="14" customFormat="1" ht="15" customHeight="1" x14ac:dyDescent="0.2">
      <c r="A90" s="13" t="s">
        <v>162</v>
      </c>
      <c r="B90" s="19" t="s">
        <v>204</v>
      </c>
      <c r="C90" s="116">
        <v>7123.9049999999997</v>
      </c>
      <c r="D90" s="117">
        <v>6029.5389999999998</v>
      </c>
      <c r="E90" s="118">
        <v>8999.6980000000003</v>
      </c>
      <c r="F90" s="116">
        <v>6973.9780000000001</v>
      </c>
      <c r="G90" s="117">
        <v>5701.2879999999996</v>
      </c>
      <c r="H90" s="118">
        <v>8515.5040000000008</v>
      </c>
      <c r="I90" s="119">
        <f t="shared" si="87"/>
        <v>1.0568602868368095</v>
      </c>
      <c r="J90" s="120">
        <f t="shared" si="96"/>
        <v>3.5362226475850633E-2</v>
      </c>
      <c r="K90" s="121">
        <f t="shared" si="97"/>
        <v>-7.1459799623174725E-4</v>
      </c>
      <c r="L90" s="116">
        <v>4669.5169999999998</v>
      </c>
      <c r="M90" s="117">
        <v>4116.1850000000004</v>
      </c>
      <c r="N90" s="117">
        <v>6135.835</v>
      </c>
      <c r="O90" s="122">
        <f t="shared" si="84"/>
        <v>0.72054866041986465</v>
      </c>
      <c r="P90" s="123">
        <f t="shared" si="98"/>
        <v>5.0985750987113443E-2</v>
      </c>
      <c r="Q90" s="124">
        <f t="shared" si="99"/>
        <v>-1.4259179561094681E-3</v>
      </c>
      <c r="R90" s="116">
        <v>1355.1969999999999</v>
      </c>
      <c r="S90" s="117">
        <v>824.54799999999921</v>
      </c>
      <c r="T90" s="118">
        <v>1266.316</v>
      </c>
      <c r="U90" s="125">
        <f t="shared" si="88"/>
        <v>0.14870711117040164</v>
      </c>
      <c r="V90" s="126">
        <f t="shared" si="100"/>
        <v>-4.5614838224907583E-2</v>
      </c>
      <c r="W90" s="127">
        <f t="shared" si="101"/>
        <v>4.0822474553956212E-3</v>
      </c>
      <c r="X90" s="116">
        <v>949.26400000000001</v>
      </c>
      <c r="Y90" s="117">
        <v>760.55499999999995</v>
      </c>
      <c r="Z90" s="118">
        <v>1113.3530000000001</v>
      </c>
      <c r="AA90" s="125">
        <f t="shared" si="89"/>
        <v>0.13074422840973357</v>
      </c>
      <c r="AB90" s="126">
        <f t="shared" si="102"/>
        <v>-5.3709127622058872E-3</v>
      </c>
      <c r="AC90" s="127">
        <f t="shared" si="103"/>
        <v>-2.6563294992862918E-3</v>
      </c>
      <c r="AD90" s="116">
        <v>2520.67</v>
      </c>
      <c r="AE90" s="117">
        <v>1972.5820000000001</v>
      </c>
      <c r="AF90" s="117">
        <v>1951.8340000000001</v>
      </c>
      <c r="AG90" s="117">
        <f t="shared" si="104"/>
        <v>-568.83600000000001</v>
      </c>
      <c r="AH90" s="118">
        <f t="shared" si="105"/>
        <v>-20.748000000000047</v>
      </c>
      <c r="AI90" s="116">
        <v>0</v>
      </c>
      <c r="AJ90" s="117">
        <v>0</v>
      </c>
      <c r="AK90" s="117">
        <v>0</v>
      </c>
      <c r="AL90" s="117">
        <f t="shared" si="106"/>
        <v>0</v>
      </c>
      <c r="AM90" s="118">
        <f t="shared" si="107"/>
        <v>0</v>
      </c>
      <c r="AN90" s="125">
        <f t="shared" si="85"/>
        <v>0.21687772189689031</v>
      </c>
      <c r="AO90" s="126">
        <f t="shared" si="108"/>
        <v>-0.1369549022046383</v>
      </c>
      <c r="AP90" s="127">
        <f t="shared" si="109"/>
        <v>-0.1102753158394939</v>
      </c>
      <c r="AQ90" s="125">
        <f t="shared" si="86"/>
        <v>0</v>
      </c>
      <c r="AR90" s="126">
        <f t="shared" si="110"/>
        <v>0</v>
      </c>
      <c r="AS90" s="127">
        <f t="shared" si="111"/>
        <v>0</v>
      </c>
      <c r="AT90" s="126">
        <f t="shared" si="90"/>
        <v>0</v>
      </c>
      <c r="AU90" s="126">
        <f t="shared" si="112"/>
        <v>0</v>
      </c>
      <c r="AV90" s="126">
        <f t="shared" si="113"/>
        <v>0</v>
      </c>
      <c r="AW90" s="116">
        <v>6242</v>
      </c>
      <c r="AX90" s="117">
        <v>4569</v>
      </c>
      <c r="AY90" s="118">
        <v>6886</v>
      </c>
      <c r="AZ90" s="116">
        <v>59</v>
      </c>
      <c r="BA90" s="117">
        <v>59</v>
      </c>
      <c r="BB90" s="118">
        <v>61</v>
      </c>
      <c r="BC90" s="116">
        <v>91</v>
      </c>
      <c r="BD90" s="117">
        <v>96</v>
      </c>
      <c r="BE90" s="118">
        <v>95.5</v>
      </c>
      <c r="BF90" s="129">
        <f t="shared" si="126"/>
        <v>12.54280510018215</v>
      </c>
      <c r="BG90" s="129">
        <f t="shared" si="114"/>
        <v>0.78762619246086985</v>
      </c>
      <c r="BH90" s="129">
        <f t="shared" si="91"/>
        <v>-0.36397456083479796</v>
      </c>
      <c r="BI90" s="130">
        <f t="shared" si="115"/>
        <v>8.011634671320536</v>
      </c>
      <c r="BJ90" s="129">
        <f t="shared" si="116"/>
        <v>0.39014504983091403</v>
      </c>
      <c r="BK90" s="131">
        <f t="shared" si="92"/>
        <v>7.9343004653869009E-2</v>
      </c>
      <c r="BL90" s="117">
        <v>174</v>
      </c>
      <c r="BM90" s="117">
        <v>174</v>
      </c>
      <c r="BN90" s="117">
        <v>174</v>
      </c>
      <c r="BO90" s="116">
        <v>25617</v>
      </c>
      <c r="BP90" s="117">
        <v>18841</v>
      </c>
      <c r="BQ90" s="118">
        <v>28583</v>
      </c>
      <c r="BR90" s="117">
        <f t="shared" si="93"/>
        <v>297.92198159745305</v>
      </c>
      <c r="BS90" s="117">
        <f t="shared" si="117"/>
        <v>25.681750500915598</v>
      </c>
      <c r="BT90" s="117">
        <f t="shared" si="118"/>
        <v>-4.6780927085816302</v>
      </c>
      <c r="BU90" s="116">
        <f t="shared" si="94"/>
        <v>1236.6401394133024</v>
      </c>
      <c r="BV90" s="117">
        <f t="shared" si="119"/>
        <v>119.37355818933588</v>
      </c>
      <c r="BW90" s="118">
        <f t="shared" si="120"/>
        <v>-11.179514777986697</v>
      </c>
      <c r="BX90" s="129">
        <f t="shared" si="95"/>
        <v>4.1508858553586991</v>
      </c>
      <c r="BY90" s="129">
        <f t="shared" si="121"/>
        <v>4.6912769809195787E-2</v>
      </c>
      <c r="BZ90" s="129">
        <f t="shared" si="122"/>
        <v>2.7226411279031915E-2</v>
      </c>
      <c r="CA90" s="125">
        <f t="shared" si="123"/>
        <v>0.60172203275651559</v>
      </c>
      <c r="CB90" s="126">
        <f t="shared" si="124"/>
        <v>6.2439476232579727E-2</v>
      </c>
      <c r="CC90" s="132">
        <f t="shared" si="125"/>
        <v>3.481097975287395E-3</v>
      </c>
      <c r="CD90" s="26"/>
    </row>
    <row r="91" spans="1:82" s="14" customFormat="1" ht="15" customHeight="1" x14ac:dyDescent="0.2">
      <c r="A91" s="13" t="s">
        <v>175</v>
      </c>
      <c r="B91" s="19" t="s">
        <v>241</v>
      </c>
      <c r="C91" s="116">
        <v>418.95400000000001</v>
      </c>
      <c r="D91" s="117">
        <v>811.85199999999998</v>
      </c>
      <c r="E91" s="118">
        <v>1197.423</v>
      </c>
      <c r="F91" s="116">
        <v>384.80599999999998</v>
      </c>
      <c r="G91" s="117">
        <v>827.04700000000003</v>
      </c>
      <c r="H91" s="118">
        <v>1252.5719999999999</v>
      </c>
      <c r="I91" s="119">
        <f>IF(H91=0,"0",(E91/H91))</f>
        <v>0.95597139326122582</v>
      </c>
      <c r="J91" s="120">
        <f t="shared" si="96"/>
        <v>-0.13276942678835757</v>
      </c>
      <c r="K91" s="121">
        <f t="shared" si="97"/>
        <v>-2.5656011227273567E-2</v>
      </c>
      <c r="L91" s="116">
        <v>334.45699999999999</v>
      </c>
      <c r="M91" s="117">
        <v>603.57799999999997</v>
      </c>
      <c r="N91" s="117">
        <v>846.755</v>
      </c>
      <c r="O91" s="122">
        <f t="shared" si="84"/>
        <v>0.67601303557799475</v>
      </c>
      <c r="P91" s="123">
        <f t="shared" si="98"/>
        <v>-0.19314440999198079</v>
      </c>
      <c r="Q91" s="124">
        <f t="shared" si="99"/>
        <v>-5.3785875487519008E-2</v>
      </c>
      <c r="R91" s="116">
        <v>16.527999999999999</v>
      </c>
      <c r="S91" s="117">
        <v>132.91530999999998</v>
      </c>
      <c r="T91" s="118">
        <v>200.298</v>
      </c>
      <c r="U91" s="125">
        <f t="shared" si="88"/>
        <v>0.15990937047930182</v>
      </c>
      <c r="V91" s="126">
        <f t="shared" si="100"/>
        <v>0.11695785724925863</v>
      </c>
      <c r="W91" s="127">
        <f t="shared" si="101"/>
        <v>-8.013388274243638E-4</v>
      </c>
      <c r="X91" s="116">
        <v>33.823999999999998</v>
      </c>
      <c r="Y91" s="117">
        <v>90.553269999999998</v>
      </c>
      <c r="Z91" s="118">
        <v>205.51900000000001</v>
      </c>
      <c r="AA91" s="125">
        <f t="shared" si="89"/>
        <v>0.16407759394270352</v>
      </c>
      <c r="AB91" s="126">
        <f t="shared" si="102"/>
        <v>7.6178756606487347E-2</v>
      </c>
      <c r="AC91" s="127">
        <f t="shared" si="103"/>
        <v>5.4587722145816531E-2</v>
      </c>
      <c r="AD91" s="116">
        <v>257.84699999999998</v>
      </c>
      <c r="AE91" s="117">
        <v>278.85305999999997</v>
      </c>
      <c r="AF91" s="117">
        <v>328.56</v>
      </c>
      <c r="AG91" s="117">
        <f t="shared" si="104"/>
        <v>70.713000000000022</v>
      </c>
      <c r="AH91" s="118">
        <f t="shared" si="105"/>
        <v>49.706940000000031</v>
      </c>
      <c r="AI91" s="116">
        <v>35.369999999999997</v>
      </c>
      <c r="AJ91" s="117">
        <v>0</v>
      </c>
      <c r="AK91" s="117">
        <v>0</v>
      </c>
      <c r="AL91" s="117">
        <f t="shared" si="106"/>
        <v>-35.369999999999997</v>
      </c>
      <c r="AM91" s="118">
        <f t="shared" si="107"/>
        <v>0</v>
      </c>
      <c r="AN91" s="125">
        <f t="shared" si="85"/>
        <v>0.27438925091634286</v>
      </c>
      <c r="AO91" s="126">
        <f t="shared" si="108"/>
        <v>-0.34106495169301271</v>
      </c>
      <c r="AP91" s="127">
        <f t="shared" si="109"/>
        <v>-6.9088451916193117E-2</v>
      </c>
      <c r="AQ91" s="125">
        <f t="shared" si="86"/>
        <v>0</v>
      </c>
      <c r="AR91" s="126">
        <f t="shared" si="110"/>
        <v>-8.4424543028590246E-2</v>
      </c>
      <c r="AS91" s="127">
        <f t="shared" si="111"/>
        <v>0</v>
      </c>
      <c r="AT91" s="126">
        <f t="shared" si="90"/>
        <v>0</v>
      </c>
      <c r="AU91" s="126">
        <f t="shared" si="112"/>
        <v>-9.1916446209258693E-2</v>
      </c>
      <c r="AV91" s="126">
        <f t="shared" si="113"/>
        <v>0</v>
      </c>
      <c r="AW91" s="116">
        <v>521</v>
      </c>
      <c r="AX91" s="117">
        <v>476</v>
      </c>
      <c r="AY91" s="118">
        <v>738</v>
      </c>
      <c r="AZ91" s="116">
        <v>9</v>
      </c>
      <c r="BA91" s="117">
        <v>9</v>
      </c>
      <c r="BB91" s="118">
        <v>9</v>
      </c>
      <c r="BC91" s="116">
        <v>12</v>
      </c>
      <c r="BD91" s="117">
        <v>14</v>
      </c>
      <c r="BE91" s="118">
        <v>15</v>
      </c>
      <c r="BF91" s="129">
        <f t="shared" si="126"/>
        <v>9.1111111111111107</v>
      </c>
      <c r="BG91" s="129">
        <f t="shared" si="114"/>
        <v>2.6790123456790127</v>
      </c>
      <c r="BH91" s="129">
        <f t="shared" si="91"/>
        <v>0.29629629629629584</v>
      </c>
      <c r="BI91" s="130">
        <f t="shared" si="115"/>
        <v>5.4666666666666668</v>
      </c>
      <c r="BJ91" s="129">
        <f t="shared" si="116"/>
        <v>0.64259259259259327</v>
      </c>
      <c r="BK91" s="131">
        <f t="shared" si="92"/>
        <v>-0.20000000000000018</v>
      </c>
      <c r="BL91" s="117">
        <v>50</v>
      </c>
      <c r="BM91" s="117">
        <v>50</v>
      </c>
      <c r="BN91" s="117">
        <v>50</v>
      </c>
      <c r="BO91" s="116">
        <v>3643</v>
      </c>
      <c r="BP91" s="117">
        <v>3253</v>
      </c>
      <c r="BQ91" s="118">
        <v>5386</v>
      </c>
      <c r="BR91" s="117">
        <f t="shared" si="93"/>
        <v>232.56071295952469</v>
      </c>
      <c r="BS91" s="117">
        <f t="shared" si="117"/>
        <v>126.93183566059524</v>
      </c>
      <c r="BT91" s="117">
        <f t="shared" si="118"/>
        <v>-21.680602749052014</v>
      </c>
      <c r="BU91" s="116">
        <f t="shared" si="94"/>
        <v>1697.2520325203252</v>
      </c>
      <c r="BV91" s="117">
        <f t="shared" si="119"/>
        <v>958.66086169498931</v>
      </c>
      <c r="BW91" s="118">
        <f t="shared" si="120"/>
        <v>-40.241664958666433</v>
      </c>
      <c r="BX91" s="129">
        <f t="shared" si="95"/>
        <v>7.2981029810298104</v>
      </c>
      <c r="BY91" s="129">
        <f t="shared" si="121"/>
        <v>0.305780524215991</v>
      </c>
      <c r="BZ91" s="129">
        <f t="shared" si="122"/>
        <v>0.46406936758443251</v>
      </c>
      <c r="CA91" s="125">
        <f t="shared" si="123"/>
        <v>0.39457875457875458</v>
      </c>
      <c r="CB91" s="126">
        <f t="shared" si="124"/>
        <v>0.12769230769230772</v>
      </c>
      <c r="CC91" s="132">
        <f t="shared" si="125"/>
        <v>3.5131240766599847E-2</v>
      </c>
      <c r="CD91" s="26"/>
    </row>
    <row r="92" spans="1:82" ht="15" customHeight="1" x14ac:dyDescent="0.2">
      <c r="A92" s="12" t="s">
        <v>183</v>
      </c>
      <c r="B92" s="20" t="s">
        <v>205</v>
      </c>
      <c r="C92" s="116">
        <v>1069.5329999999999</v>
      </c>
      <c r="D92" s="117">
        <v>1404.5221200000001</v>
      </c>
      <c r="E92" s="118">
        <v>1960.7653899999998</v>
      </c>
      <c r="F92" s="116">
        <v>963.68100000000004</v>
      </c>
      <c r="G92" s="117">
        <v>1369.01126</v>
      </c>
      <c r="H92" s="118">
        <v>1908.46442</v>
      </c>
      <c r="I92" s="119">
        <f t="shared" si="87"/>
        <v>1.0274047393558428</v>
      </c>
      <c r="J92" s="120">
        <f t="shared" si="96"/>
        <v>-8.243658780532348E-2</v>
      </c>
      <c r="K92" s="121">
        <f t="shared" si="97"/>
        <v>1.4656831642960721E-3</v>
      </c>
      <c r="L92" s="116">
        <v>614.59900000000005</v>
      </c>
      <c r="M92" s="117">
        <v>956.54499999999996</v>
      </c>
      <c r="N92" s="117">
        <v>1410.81</v>
      </c>
      <c r="O92" s="122">
        <f t="shared" si="84"/>
        <v>0.73923830343140473</v>
      </c>
      <c r="P92" s="123">
        <f t="shared" si="98"/>
        <v>0.10147642994837458</v>
      </c>
      <c r="Q92" s="124">
        <f t="shared" si="99"/>
        <v>4.0526007960584476E-2</v>
      </c>
      <c r="R92" s="116">
        <v>248.90199999999999</v>
      </c>
      <c r="S92" s="117">
        <v>235.93437000000003</v>
      </c>
      <c r="T92" s="118">
        <v>266.67365000000001</v>
      </c>
      <c r="U92" s="125">
        <f t="shared" si="88"/>
        <v>0.13973205222238305</v>
      </c>
      <c r="V92" s="126">
        <f t="shared" si="100"/>
        <v>-0.11855051223618773</v>
      </c>
      <c r="W92" s="127">
        <f t="shared" si="101"/>
        <v>-3.2607195009228485E-2</v>
      </c>
      <c r="X92" s="116">
        <v>100.179</v>
      </c>
      <c r="Y92" s="117">
        <v>176.53189</v>
      </c>
      <c r="Z92" s="118">
        <v>230.98077000000001</v>
      </c>
      <c r="AA92" s="125">
        <f t="shared" si="89"/>
        <v>0.12102964434621212</v>
      </c>
      <c r="AB92" s="126">
        <f t="shared" si="102"/>
        <v>1.7075119975595701E-2</v>
      </c>
      <c r="AC92" s="127">
        <f t="shared" si="103"/>
        <v>-7.9188129513560607E-3</v>
      </c>
      <c r="AD92" s="116">
        <v>205.32400000000001</v>
      </c>
      <c r="AE92" s="117">
        <v>328.11658999999997</v>
      </c>
      <c r="AF92" s="117">
        <v>324.27934000000005</v>
      </c>
      <c r="AG92" s="117">
        <f t="shared" si="104"/>
        <v>118.95534000000004</v>
      </c>
      <c r="AH92" s="118">
        <f t="shared" si="105"/>
        <v>-3.8372499999999263</v>
      </c>
      <c r="AI92" s="116">
        <v>0</v>
      </c>
      <c r="AJ92" s="117">
        <v>0</v>
      </c>
      <c r="AK92" s="117">
        <v>0</v>
      </c>
      <c r="AL92" s="117">
        <f t="shared" si="106"/>
        <v>0</v>
      </c>
      <c r="AM92" s="118">
        <f t="shared" si="107"/>
        <v>0</v>
      </c>
      <c r="AN92" s="125">
        <f t="shared" si="85"/>
        <v>0.16538405953809704</v>
      </c>
      <c r="AO92" s="126">
        <f t="shared" si="108"/>
        <v>-2.6591316630754258E-2</v>
      </c>
      <c r="AP92" s="127">
        <f t="shared" si="109"/>
        <v>-6.8230338788360045E-2</v>
      </c>
      <c r="AQ92" s="125">
        <f t="shared" si="86"/>
        <v>0</v>
      </c>
      <c r="AR92" s="126">
        <f t="shared" si="110"/>
        <v>0</v>
      </c>
      <c r="AS92" s="127">
        <f t="shared" si="111"/>
        <v>0</v>
      </c>
      <c r="AT92" s="126">
        <f t="shared" si="90"/>
        <v>0</v>
      </c>
      <c r="AU92" s="126">
        <f t="shared" si="112"/>
        <v>0</v>
      </c>
      <c r="AV92" s="126">
        <f t="shared" si="113"/>
        <v>0</v>
      </c>
      <c r="AW92" s="116">
        <v>1320</v>
      </c>
      <c r="AX92" s="117">
        <v>802</v>
      </c>
      <c r="AY92" s="118">
        <v>1262</v>
      </c>
      <c r="AZ92" s="116">
        <v>11</v>
      </c>
      <c r="BA92" s="117">
        <v>11</v>
      </c>
      <c r="BB92" s="118">
        <v>11</v>
      </c>
      <c r="BC92" s="116">
        <v>14</v>
      </c>
      <c r="BD92" s="117">
        <v>14</v>
      </c>
      <c r="BE92" s="118">
        <v>14</v>
      </c>
      <c r="BF92" s="129">
        <f t="shared" si="126"/>
        <v>12.747474747474747</v>
      </c>
      <c r="BG92" s="129">
        <f t="shared" si="114"/>
        <v>-0.58585858585858652</v>
      </c>
      <c r="BH92" s="129">
        <f t="shared" si="91"/>
        <v>0.59595959595959691</v>
      </c>
      <c r="BI92" s="130">
        <f t="shared" si="115"/>
        <v>10.015873015873016</v>
      </c>
      <c r="BJ92" s="129">
        <f t="shared" si="116"/>
        <v>-0.46031746031746046</v>
      </c>
      <c r="BK92" s="131">
        <f t="shared" si="92"/>
        <v>0.46825396825396837</v>
      </c>
      <c r="BL92" s="117">
        <v>49</v>
      </c>
      <c r="BM92" s="117">
        <v>49</v>
      </c>
      <c r="BN92" s="117">
        <v>49</v>
      </c>
      <c r="BO92" s="116">
        <v>8381</v>
      </c>
      <c r="BP92" s="117">
        <v>5220</v>
      </c>
      <c r="BQ92" s="118">
        <v>7812</v>
      </c>
      <c r="BR92" s="117">
        <f t="shared" si="93"/>
        <v>244.29908090117766</v>
      </c>
      <c r="BS92" s="117">
        <f t="shared" si="117"/>
        <v>129.31506944669729</v>
      </c>
      <c r="BT92" s="117">
        <f t="shared" si="118"/>
        <v>-17.963612585412363</v>
      </c>
      <c r="BU92" s="116">
        <f t="shared" si="94"/>
        <v>1512.2538985736926</v>
      </c>
      <c r="BV92" s="117">
        <f t="shared" si="119"/>
        <v>782.19253493732901</v>
      </c>
      <c r="BW92" s="118">
        <f t="shared" si="120"/>
        <v>-194.74268496745458</v>
      </c>
      <c r="BX92" s="129">
        <f t="shared" si="95"/>
        <v>6.190174326465927</v>
      </c>
      <c r="BY92" s="129">
        <f t="shared" si="121"/>
        <v>-0.15906809777649755</v>
      </c>
      <c r="BZ92" s="129">
        <f t="shared" si="122"/>
        <v>-0.31855385308519502</v>
      </c>
      <c r="CA92" s="125">
        <f t="shared" si="123"/>
        <v>0.58398744113029821</v>
      </c>
      <c r="CB92" s="126">
        <f t="shared" si="124"/>
        <v>-4.2535695596920164E-2</v>
      </c>
      <c r="CC92" s="132">
        <f t="shared" si="125"/>
        <v>-4.5794773498010199E-3</v>
      </c>
      <c r="CD92" s="26"/>
    </row>
    <row r="93" spans="1:82" s="14" customFormat="1" ht="15" customHeight="1" x14ac:dyDescent="0.2">
      <c r="A93" s="13" t="s">
        <v>183</v>
      </c>
      <c r="B93" s="19" t="s">
        <v>206</v>
      </c>
      <c r="C93" s="116">
        <v>6165.4380000000001</v>
      </c>
      <c r="D93" s="117">
        <v>4298.9530000000004</v>
      </c>
      <c r="E93" s="118">
        <v>7318.8710000000001</v>
      </c>
      <c r="F93" s="116">
        <v>7021.4769999999999</v>
      </c>
      <c r="G93" s="117">
        <v>4434.527</v>
      </c>
      <c r="H93" s="118">
        <v>7513.9971400000004</v>
      </c>
      <c r="I93" s="119">
        <f t="shared" si="87"/>
        <v>0.97403164569210887</v>
      </c>
      <c r="J93" s="120">
        <f t="shared" si="96"/>
        <v>9.5948871939520841E-2</v>
      </c>
      <c r="K93" s="121">
        <f t="shared" si="97"/>
        <v>4.6040156427258339E-3</v>
      </c>
      <c r="L93" s="116">
        <v>1215.434</v>
      </c>
      <c r="M93" s="117">
        <v>824.50300000000004</v>
      </c>
      <c r="N93" s="117">
        <v>1476.6310000000001</v>
      </c>
      <c r="O93" s="122">
        <f t="shared" si="84"/>
        <v>0.19651737583706347</v>
      </c>
      <c r="P93" s="123">
        <f t="shared" si="98"/>
        <v>2.3415049930420179E-2</v>
      </c>
      <c r="Q93" s="124">
        <f t="shared" si="99"/>
        <v>1.0589316316848563E-2</v>
      </c>
      <c r="R93" s="116">
        <v>369.95800000000003</v>
      </c>
      <c r="S93" s="117">
        <v>188</v>
      </c>
      <c r="T93" s="118">
        <v>2636.25414</v>
      </c>
      <c r="U93" s="125">
        <f t="shared" si="88"/>
        <v>0.35084577367832215</v>
      </c>
      <c r="V93" s="126">
        <f t="shared" si="100"/>
        <v>0.29815628968513952</v>
      </c>
      <c r="W93" s="127">
        <f t="shared" si="101"/>
        <v>0.30845117330718896</v>
      </c>
      <c r="X93" s="116">
        <v>5436.085</v>
      </c>
      <c r="Y93" s="117">
        <v>3422.0239999999999</v>
      </c>
      <c r="Z93" s="118">
        <v>3401.1120000000001</v>
      </c>
      <c r="AA93" s="125">
        <f t="shared" si="89"/>
        <v>0.45263685048461438</v>
      </c>
      <c r="AB93" s="126">
        <f t="shared" si="102"/>
        <v>-0.32157133961555967</v>
      </c>
      <c r="AC93" s="127">
        <f t="shared" si="103"/>
        <v>-0.31904048962403758</v>
      </c>
      <c r="AD93" s="116">
        <v>3116.1869999999999</v>
      </c>
      <c r="AE93" s="117">
        <v>3549.8471300000001</v>
      </c>
      <c r="AF93" s="117">
        <v>3498.56403</v>
      </c>
      <c r="AG93" s="117">
        <f t="shared" si="104"/>
        <v>382.3770300000001</v>
      </c>
      <c r="AH93" s="118">
        <f t="shared" si="105"/>
        <v>-51.283100000000104</v>
      </c>
      <c r="AI93" s="116">
        <v>1719.9069999999999</v>
      </c>
      <c r="AJ93" s="117">
        <v>1982.4939999999999</v>
      </c>
      <c r="AK93" s="117">
        <v>2060.6074100000001</v>
      </c>
      <c r="AL93" s="117">
        <f t="shared" si="106"/>
        <v>340.70041000000015</v>
      </c>
      <c r="AM93" s="118">
        <f t="shared" si="107"/>
        <v>78.113410000000158</v>
      </c>
      <c r="AN93" s="125">
        <f t="shared" si="85"/>
        <v>0.4780196330827528</v>
      </c>
      <c r="AO93" s="126">
        <f t="shared" si="108"/>
        <v>-2.7408691717528966E-2</v>
      </c>
      <c r="AP93" s="127">
        <f t="shared" si="109"/>
        <v>-0.34772727087269867</v>
      </c>
      <c r="AQ93" s="125">
        <f t="shared" si="86"/>
        <v>0.28154716895543042</v>
      </c>
      <c r="AR93" s="126">
        <f t="shared" si="110"/>
        <v>2.5877503382940592E-3</v>
      </c>
      <c r="AS93" s="127">
        <f t="shared" si="111"/>
        <v>-0.17961023378891217</v>
      </c>
      <c r="AT93" s="126">
        <f t="shared" si="90"/>
        <v>0.27423585231761216</v>
      </c>
      <c r="AU93" s="126">
        <f t="shared" si="112"/>
        <v>2.9286392253867755E-2</v>
      </c>
      <c r="AV93" s="126">
        <f t="shared" si="113"/>
        <v>-0.17282287570456473</v>
      </c>
      <c r="AW93" s="116">
        <v>1582</v>
      </c>
      <c r="AX93" s="117">
        <v>821</v>
      </c>
      <c r="AY93" s="118">
        <v>1522</v>
      </c>
      <c r="AZ93" s="116">
        <v>19</v>
      </c>
      <c r="BA93" s="117">
        <v>17</v>
      </c>
      <c r="BB93" s="118">
        <v>18</v>
      </c>
      <c r="BC93" s="116">
        <v>42</v>
      </c>
      <c r="BD93" s="117">
        <v>40</v>
      </c>
      <c r="BE93" s="118">
        <v>40</v>
      </c>
      <c r="BF93" s="129">
        <f t="shared" si="126"/>
        <v>9.3950617283950617</v>
      </c>
      <c r="BG93" s="129">
        <f t="shared" si="114"/>
        <v>0.1435997400909681</v>
      </c>
      <c r="BH93" s="129">
        <f t="shared" si="91"/>
        <v>1.3460421205519246</v>
      </c>
      <c r="BI93" s="130">
        <f t="shared" si="115"/>
        <v>4.2277777777777779</v>
      </c>
      <c r="BJ93" s="129">
        <f t="shared" si="116"/>
        <v>4.2592592592592737E-2</v>
      </c>
      <c r="BK93" s="131">
        <f t="shared" si="92"/>
        <v>0.80694444444444491</v>
      </c>
      <c r="BL93" s="117">
        <v>60</v>
      </c>
      <c r="BM93" s="117">
        <v>57</v>
      </c>
      <c r="BN93" s="117">
        <v>57</v>
      </c>
      <c r="BO93" s="116">
        <v>6861</v>
      </c>
      <c r="BP93" s="117">
        <v>3234</v>
      </c>
      <c r="BQ93" s="118">
        <v>6256</v>
      </c>
      <c r="BR93" s="117">
        <f t="shared" si="93"/>
        <v>1201.086499360614</v>
      </c>
      <c r="BS93" s="117">
        <f t="shared" si="117"/>
        <v>177.69676025552724</v>
      </c>
      <c r="BT93" s="117">
        <f t="shared" si="118"/>
        <v>-170.13397064557034</v>
      </c>
      <c r="BU93" s="116">
        <f t="shared" si="94"/>
        <v>4936.9232194480946</v>
      </c>
      <c r="BV93" s="117">
        <f t="shared" si="119"/>
        <v>498.56860503595817</v>
      </c>
      <c r="BW93" s="118">
        <f t="shared" si="120"/>
        <v>-464.44949675166208</v>
      </c>
      <c r="BX93" s="129">
        <f t="shared" si="95"/>
        <v>4.1103810775295662</v>
      </c>
      <c r="BY93" s="129">
        <f t="shared" si="121"/>
        <v>-0.22653421956272179</v>
      </c>
      <c r="BZ93" s="129">
        <f t="shared" si="122"/>
        <v>0.17128241735904259</v>
      </c>
      <c r="CA93" s="125">
        <f t="shared" si="123"/>
        <v>0.40203071782019145</v>
      </c>
      <c r="CB93" s="126">
        <f t="shared" si="124"/>
        <v>-1.6833751044277367E-2</v>
      </c>
      <c r="CC93" s="132">
        <f t="shared" si="125"/>
        <v>8.856750176901379E-2</v>
      </c>
      <c r="CD93" s="26"/>
    </row>
    <row r="94" spans="1:82" ht="15" customHeight="1" x14ac:dyDescent="0.2">
      <c r="A94" s="12" t="s">
        <v>183</v>
      </c>
      <c r="B94" s="20" t="s">
        <v>207</v>
      </c>
      <c r="C94" s="116">
        <v>233.33</v>
      </c>
      <c r="D94" s="117">
        <v>201.68199999999999</v>
      </c>
      <c r="E94" s="118">
        <v>322.79500000000002</v>
      </c>
      <c r="F94" s="116">
        <v>241.58</v>
      </c>
      <c r="G94" s="117">
        <v>210.929</v>
      </c>
      <c r="H94" s="118">
        <v>315.62400000000002</v>
      </c>
      <c r="I94" s="119">
        <f t="shared" si="87"/>
        <v>1.0227200719843865</v>
      </c>
      <c r="J94" s="120">
        <f t="shared" si="96"/>
        <v>5.6870249979253606E-2</v>
      </c>
      <c r="K94" s="121">
        <f t="shared" si="97"/>
        <v>6.6559468179314796E-2</v>
      </c>
      <c r="L94" s="116">
        <v>190.50800000000001</v>
      </c>
      <c r="M94" s="117">
        <v>171.77099999999999</v>
      </c>
      <c r="N94" s="117">
        <v>258.613</v>
      </c>
      <c r="O94" s="122">
        <f t="shared" si="84"/>
        <v>0.81937051681747897</v>
      </c>
      <c r="P94" s="123">
        <f t="shared" si="98"/>
        <v>3.0778745975521882E-2</v>
      </c>
      <c r="Q94" s="124">
        <f t="shared" si="99"/>
        <v>5.0159235657213364E-3</v>
      </c>
      <c r="R94" s="116">
        <v>44.85</v>
      </c>
      <c r="S94" s="117">
        <v>33.491000000000014</v>
      </c>
      <c r="T94" s="118">
        <v>47.991</v>
      </c>
      <c r="U94" s="125">
        <f t="shared" si="88"/>
        <v>0.15205117481560337</v>
      </c>
      <c r="V94" s="126">
        <f t="shared" si="100"/>
        <v>-3.3601611011037896E-2</v>
      </c>
      <c r="W94" s="127">
        <f t="shared" si="101"/>
        <v>-6.7273715198934714E-3</v>
      </c>
      <c r="X94" s="116">
        <v>6.2220000000000004</v>
      </c>
      <c r="Y94" s="117">
        <v>5.6669999999999998</v>
      </c>
      <c r="Z94" s="118">
        <v>9.02</v>
      </c>
      <c r="AA94" s="125">
        <f t="shared" si="89"/>
        <v>2.8578308366917594E-2</v>
      </c>
      <c r="AB94" s="126">
        <f t="shared" si="102"/>
        <v>2.8228650355159868E-3</v>
      </c>
      <c r="AC94" s="127">
        <f t="shared" si="103"/>
        <v>1.7114479541720726E-3</v>
      </c>
      <c r="AD94" s="116">
        <v>54.481000000000002</v>
      </c>
      <c r="AE94" s="117">
        <v>36.411000000000001</v>
      </c>
      <c r="AF94" s="117">
        <v>29.753</v>
      </c>
      <c r="AG94" s="117">
        <f t="shared" si="104"/>
        <v>-24.728000000000002</v>
      </c>
      <c r="AH94" s="118">
        <f t="shared" si="105"/>
        <v>-6.6580000000000013</v>
      </c>
      <c r="AI94" s="116">
        <v>27.212</v>
      </c>
      <c r="AJ94" s="117">
        <v>6.7320000000000002</v>
      </c>
      <c r="AK94" s="117">
        <v>0</v>
      </c>
      <c r="AL94" s="117">
        <f t="shared" si="106"/>
        <v>-27.212</v>
      </c>
      <c r="AM94" s="118">
        <f t="shared" si="107"/>
        <v>-6.7320000000000002</v>
      </c>
      <c r="AN94" s="125">
        <f t="shared" si="85"/>
        <v>9.2173051007605436E-2</v>
      </c>
      <c r="AO94" s="126">
        <f t="shared" si="108"/>
        <v>-0.14132028461147483</v>
      </c>
      <c r="AP94" s="127">
        <f t="shared" si="109"/>
        <v>-8.8363635459208681E-2</v>
      </c>
      <c r="AQ94" s="125">
        <f t="shared" si="86"/>
        <v>0</v>
      </c>
      <c r="AR94" s="126">
        <f t="shared" si="110"/>
        <v>-0.11662452320747438</v>
      </c>
      <c r="AS94" s="127">
        <f t="shared" si="111"/>
        <v>-3.3379280253071672E-2</v>
      </c>
      <c r="AT94" s="126">
        <f t="shared" si="90"/>
        <v>0</v>
      </c>
      <c r="AU94" s="126">
        <f t="shared" si="112"/>
        <v>-0.11264177498137262</v>
      </c>
      <c r="AV94" s="126">
        <f t="shared" si="113"/>
        <v>-3.1915952761355719E-2</v>
      </c>
      <c r="AW94" s="116">
        <v>167</v>
      </c>
      <c r="AX94" s="117">
        <v>118</v>
      </c>
      <c r="AY94" s="118">
        <v>175</v>
      </c>
      <c r="AZ94" s="116">
        <v>5</v>
      </c>
      <c r="BA94" s="117">
        <v>5</v>
      </c>
      <c r="BB94" s="118">
        <v>5</v>
      </c>
      <c r="BC94" s="116">
        <v>8</v>
      </c>
      <c r="BD94" s="117">
        <v>7</v>
      </c>
      <c r="BE94" s="118">
        <v>7</v>
      </c>
      <c r="BF94" s="129">
        <f t="shared" si="126"/>
        <v>3.8888888888888888</v>
      </c>
      <c r="BG94" s="129">
        <f t="shared" si="114"/>
        <v>0.17777777777777803</v>
      </c>
      <c r="BH94" s="129">
        <f t="shared" si="91"/>
        <v>-4.4444444444444731E-2</v>
      </c>
      <c r="BI94" s="130">
        <f t="shared" si="115"/>
        <v>2.7777777777777777</v>
      </c>
      <c r="BJ94" s="129">
        <f t="shared" si="116"/>
        <v>0.45833333333333304</v>
      </c>
      <c r="BK94" s="131">
        <f t="shared" si="92"/>
        <v>-3.1746031746032077E-2</v>
      </c>
      <c r="BL94" s="117">
        <v>10</v>
      </c>
      <c r="BM94" s="117">
        <v>10</v>
      </c>
      <c r="BN94" s="117">
        <v>10</v>
      </c>
      <c r="BO94" s="116">
        <v>933</v>
      </c>
      <c r="BP94" s="117">
        <v>695</v>
      </c>
      <c r="BQ94" s="118">
        <v>1035</v>
      </c>
      <c r="BR94" s="117">
        <f t="shared" si="93"/>
        <v>304.95072463768116</v>
      </c>
      <c r="BS94" s="117">
        <f t="shared" si="117"/>
        <v>46.022535998881608</v>
      </c>
      <c r="BT94" s="117">
        <f t="shared" si="118"/>
        <v>1.4557606089041997</v>
      </c>
      <c r="BU94" s="116">
        <f t="shared" si="94"/>
        <v>1803.5657142857142</v>
      </c>
      <c r="BV94" s="117">
        <f t="shared" si="119"/>
        <v>356.97888793840889</v>
      </c>
      <c r="BW94" s="118">
        <f t="shared" si="120"/>
        <v>16.031815980629517</v>
      </c>
      <c r="BX94" s="129">
        <f t="shared" si="95"/>
        <v>5.9142857142857146</v>
      </c>
      <c r="BY94" s="129">
        <f t="shared" si="121"/>
        <v>0.32745936698032541</v>
      </c>
      <c r="BZ94" s="129">
        <f t="shared" si="122"/>
        <v>2.445520581113847E-2</v>
      </c>
      <c r="CA94" s="125">
        <f t="shared" si="123"/>
        <v>0.37912087912087911</v>
      </c>
      <c r="CB94" s="126">
        <f t="shared" si="124"/>
        <v>3.7362637362637341E-2</v>
      </c>
      <c r="CC94" s="132">
        <f t="shared" si="125"/>
        <v>-4.8570214316071003E-3</v>
      </c>
      <c r="CD94" s="26"/>
    </row>
    <row r="95" spans="1:82" s="14" customFormat="1" ht="15" customHeight="1" x14ac:dyDescent="0.2">
      <c r="A95" s="13" t="s">
        <v>141</v>
      </c>
      <c r="B95" s="19" t="s">
        <v>208</v>
      </c>
      <c r="C95" s="116">
        <v>546.97699999999998</v>
      </c>
      <c r="D95" s="117">
        <v>442.51600000000002</v>
      </c>
      <c r="E95" s="118">
        <v>685.84799999999996</v>
      </c>
      <c r="F95" s="116">
        <v>467.74900000000002</v>
      </c>
      <c r="G95" s="117">
        <v>405.59899999999999</v>
      </c>
      <c r="H95" s="118">
        <v>648.81600000000003</v>
      </c>
      <c r="I95" s="119">
        <f t="shared" si="87"/>
        <v>1.057076274321225</v>
      </c>
      <c r="J95" s="120">
        <f t="shared" si="96"/>
        <v>-0.11230516743493046</v>
      </c>
      <c r="K95" s="121">
        <f t="shared" si="97"/>
        <v>-3.3942194659221325E-2</v>
      </c>
      <c r="L95" s="116">
        <v>378.91199999999998</v>
      </c>
      <c r="M95" s="117">
        <v>309.88600000000002</v>
      </c>
      <c r="N95" s="117">
        <v>506.80200000000002</v>
      </c>
      <c r="O95" s="122">
        <f t="shared" si="84"/>
        <v>0.78111822149885324</v>
      </c>
      <c r="P95" s="123">
        <f t="shared" si="98"/>
        <v>-2.8957267705826961E-2</v>
      </c>
      <c r="Q95" s="124">
        <f t="shared" si="99"/>
        <v>1.7097600146236402E-2</v>
      </c>
      <c r="R95" s="116">
        <v>81.588999999999999</v>
      </c>
      <c r="S95" s="117">
        <v>83.551999999999964</v>
      </c>
      <c r="T95" s="118">
        <v>123.36199999999999</v>
      </c>
      <c r="U95" s="125">
        <f t="shared" si="88"/>
        <v>0.1901340287539148</v>
      </c>
      <c r="V95" s="126">
        <f t="shared" si="100"/>
        <v>1.5705008061192849E-2</v>
      </c>
      <c r="W95" s="127">
        <f t="shared" si="101"/>
        <v>-1.5862534353982327E-2</v>
      </c>
      <c r="X95" s="116">
        <v>7.2480000000000002</v>
      </c>
      <c r="Y95" s="117">
        <v>12.161</v>
      </c>
      <c r="Z95" s="118">
        <v>18.652000000000001</v>
      </c>
      <c r="AA95" s="125">
        <f t="shared" si="89"/>
        <v>2.874774974723188E-2</v>
      </c>
      <c r="AB95" s="126">
        <f t="shared" si="102"/>
        <v>1.3252259644634119E-2</v>
      </c>
      <c r="AC95" s="127">
        <f t="shared" si="103"/>
        <v>-1.2350657922541655E-3</v>
      </c>
      <c r="AD95" s="116">
        <v>69.983000000000004</v>
      </c>
      <c r="AE95" s="117">
        <v>107.467</v>
      </c>
      <c r="AF95" s="117">
        <v>100.96</v>
      </c>
      <c r="AG95" s="117">
        <f t="shared" si="104"/>
        <v>30.97699999999999</v>
      </c>
      <c r="AH95" s="118">
        <f t="shared" si="105"/>
        <v>-6.507000000000005</v>
      </c>
      <c r="AI95" s="116">
        <v>0</v>
      </c>
      <c r="AJ95" s="117">
        <v>0</v>
      </c>
      <c r="AK95" s="117">
        <v>0</v>
      </c>
      <c r="AL95" s="117">
        <f t="shared" si="106"/>
        <v>0</v>
      </c>
      <c r="AM95" s="118">
        <f t="shared" si="107"/>
        <v>0</v>
      </c>
      <c r="AN95" s="125">
        <f t="shared" si="85"/>
        <v>0.14720462843078932</v>
      </c>
      <c r="AO95" s="126">
        <f t="shared" si="108"/>
        <v>1.9259577724818122E-2</v>
      </c>
      <c r="AP95" s="127">
        <f t="shared" si="109"/>
        <v>-9.5649867225864882E-2</v>
      </c>
      <c r="AQ95" s="125">
        <f t="shared" si="86"/>
        <v>0</v>
      </c>
      <c r="AR95" s="126">
        <f t="shared" si="110"/>
        <v>0</v>
      </c>
      <c r="AS95" s="127">
        <f t="shared" si="111"/>
        <v>0</v>
      </c>
      <c r="AT95" s="126">
        <f t="shared" si="90"/>
        <v>0</v>
      </c>
      <c r="AU95" s="126">
        <f t="shared" si="112"/>
        <v>0</v>
      </c>
      <c r="AV95" s="126">
        <f t="shared" si="113"/>
        <v>0</v>
      </c>
      <c r="AW95" s="116">
        <v>627</v>
      </c>
      <c r="AX95" s="117">
        <v>483</v>
      </c>
      <c r="AY95" s="118">
        <v>706</v>
      </c>
      <c r="AZ95" s="116">
        <v>6</v>
      </c>
      <c r="BA95" s="117">
        <v>7</v>
      </c>
      <c r="BB95" s="118">
        <v>7</v>
      </c>
      <c r="BC95" s="116">
        <v>13</v>
      </c>
      <c r="BD95" s="117">
        <v>14</v>
      </c>
      <c r="BE95" s="118">
        <v>13</v>
      </c>
      <c r="BF95" s="129">
        <f t="shared" si="126"/>
        <v>11.206349206349207</v>
      </c>
      <c r="BG95" s="129">
        <f t="shared" si="114"/>
        <v>-0.40476190476190332</v>
      </c>
      <c r="BH95" s="129">
        <f t="shared" si="91"/>
        <v>-0.29365079365079261</v>
      </c>
      <c r="BI95" s="130">
        <f t="shared" si="115"/>
        <v>6.0341880341880341</v>
      </c>
      <c r="BJ95" s="129">
        <f t="shared" si="116"/>
        <v>0.67521367521367459</v>
      </c>
      <c r="BK95" s="131">
        <f t="shared" si="92"/>
        <v>0.28418803418803407</v>
      </c>
      <c r="BL95" s="117">
        <v>45</v>
      </c>
      <c r="BM95" s="117">
        <v>45</v>
      </c>
      <c r="BN95" s="117">
        <v>45</v>
      </c>
      <c r="BO95" s="116">
        <v>4988</v>
      </c>
      <c r="BP95" s="117">
        <v>3479</v>
      </c>
      <c r="BQ95" s="118">
        <v>5148</v>
      </c>
      <c r="BR95" s="117">
        <f t="shared" si="93"/>
        <v>126.03263403263404</v>
      </c>
      <c r="BS95" s="117">
        <f t="shared" si="117"/>
        <v>32.257774369442373</v>
      </c>
      <c r="BT95" s="117">
        <f t="shared" si="118"/>
        <v>9.4476958320016706</v>
      </c>
      <c r="BU95" s="116">
        <f t="shared" si="94"/>
        <v>919.00283286118975</v>
      </c>
      <c r="BV95" s="117">
        <f t="shared" si="119"/>
        <v>172.9916685868676</v>
      </c>
      <c r="BW95" s="118">
        <f t="shared" si="120"/>
        <v>79.253350459533408</v>
      </c>
      <c r="BX95" s="129">
        <f t="shared" si="95"/>
        <v>7.2917847025495748</v>
      </c>
      <c r="BY95" s="129">
        <f t="shared" si="121"/>
        <v>-0.6635582001617486</v>
      </c>
      <c r="BZ95" s="129">
        <f t="shared" si="122"/>
        <v>8.8886151824937087E-2</v>
      </c>
      <c r="CA95" s="125">
        <f t="shared" si="123"/>
        <v>0.41904761904761906</v>
      </c>
      <c r="CB95" s="126">
        <f t="shared" si="124"/>
        <v>1.3024013024013015E-2</v>
      </c>
      <c r="CC95" s="132">
        <f t="shared" si="125"/>
        <v>-8.0855915110059073E-3</v>
      </c>
      <c r="CD95" s="26"/>
    </row>
    <row r="96" spans="1:82" s="14" customFormat="1" ht="15" customHeight="1" x14ac:dyDescent="0.2">
      <c r="A96" s="13" t="s">
        <v>141</v>
      </c>
      <c r="B96" s="19" t="s">
        <v>209</v>
      </c>
      <c r="C96" s="116">
        <v>557.08100000000002</v>
      </c>
      <c r="D96" s="117">
        <v>639.07899999999995</v>
      </c>
      <c r="E96" s="118">
        <v>877.19299999999998</v>
      </c>
      <c r="F96" s="116">
        <v>568.64200000000005</v>
      </c>
      <c r="G96" s="117">
        <v>689.41</v>
      </c>
      <c r="H96" s="118">
        <v>953.779</v>
      </c>
      <c r="I96" s="119">
        <f t="shared" si="87"/>
        <v>0.91970257260853927</v>
      </c>
      <c r="J96" s="120">
        <f t="shared" si="96"/>
        <v>-5.9966533788807341E-2</v>
      </c>
      <c r="K96" s="121">
        <f t="shared" si="97"/>
        <v>-7.291523792731347E-3</v>
      </c>
      <c r="L96" s="116">
        <v>489.06900000000002</v>
      </c>
      <c r="M96" s="117">
        <v>387.01400000000001</v>
      </c>
      <c r="N96" s="117">
        <v>615.35199999999998</v>
      </c>
      <c r="O96" s="122">
        <f t="shared" si="84"/>
        <v>0.6451725190007328</v>
      </c>
      <c r="P96" s="123">
        <f t="shared" si="98"/>
        <v>-0.21489233727087564</v>
      </c>
      <c r="Q96" s="124">
        <f>O96-IF(G96=0,"0",(M96/G96))</f>
        <v>8.3802652013018619E-2</v>
      </c>
      <c r="R96" s="116">
        <v>71.346999999999994</v>
      </c>
      <c r="S96" s="117">
        <v>295.23699999999997</v>
      </c>
      <c r="T96" s="118">
        <v>329.11099999999999</v>
      </c>
      <c r="U96" s="125">
        <f t="shared" si="88"/>
        <v>0.34506001914489626</v>
      </c>
      <c r="V96" s="126">
        <f t="shared" si="100"/>
        <v>0.21959091907842213</v>
      </c>
      <c r="W96" s="127">
        <f t="shared" si="101"/>
        <v>-8.3185872269501526E-2</v>
      </c>
      <c r="X96" s="116">
        <v>8.2260000000000009</v>
      </c>
      <c r="Y96" s="117">
        <v>7.1589999999999998</v>
      </c>
      <c r="Z96" s="118">
        <v>9.3160000000000007</v>
      </c>
      <c r="AA96" s="125">
        <f t="shared" si="89"/>
        <v>9.7674618543708777E-3</v>
      </c>
      <c r="AB96" s="126">
        <f t="shared" si="102"/>
        <v>-4.6985818075464623E-3</v>
      </c>
      <c r="AC96" s="127">
        <f t="shared" si="103"/>
        <v>-6.1677974351717103E-4</v>
      </c>
      <c r="AD96" s="116">
        <v>349.44499999999999</v>
      </c>
      <c r="AE96" s="117">
        <v>384.44400000000002</v>
      </c>
      <c r="AF96" s="117">
        <v>383.327</v>
      </c>
      <c r="AG96" s="117">
        <f t="shared" si="104"/>
        <v>33.882000000000005</v>
      </c>
      <c r="AH96" s="118">
        <f t="shared" si="105"/>
        <v>-1.1170000000000186</v>
      </c>
      <c r="AI96" s="116">
        <v>92.575000000000003</v>
      </c>
      <c r="AJ96" s="117">
        <v>287.16899999999998</v>
      </c>
      <c r="AK96" s="117">
        <v>287.16899999999998</v>
      </c>
      <c r="AL96" s="117">
        <f t="shared" si="106"/>
        <v>194.59399999999999</v>
      </c>
      <c r="AM96" s="118">
        <f t="shared" si="107"/>
        <v>0</v>
      </c>
      <c r="AN96" s="125">
        <f t="shared" si="85"/>
        <v>0.43699277126014457</v>
      </c>
      <c r="AO96" s="126">
        <f t="shared" si="108"/>
        <v>-0.19028584710953589</v>
      </c>
      <c r="AP96" s="127">
        <f t="shared" si="109"/>
        <v>-0.16456666035942058</v>
      </c>
      <c r="AQ96" s="125">
        <f t="shared" si="86"/>
        <v>0.3273726534525469</v>
      </c>
      <c r="AR96" s="126">
        <f t="shared" si="110"/>
        <v>0.16119394694487565</v>
      </c>
      <c r="AS96" s="127">
        <f t="shared" si="111"/>
        <v>-0.12197554919532605</v>
      </c>
      <c r="AT96" s="126">
        <f t="shared" si="90"/>
        <v>0.30108547158199123</v>
      </c>
      <c r="AU96" s="126">
        <f t="shared" si="112"/>
        <v>0.13828532667535401</v>
      </c>
      <c r="AV96" s="126">
        <f t="shared" si="113"/>
        <v>-0.11545765950110881</v>
      </c>
      <c r="AW96" s="116">
        <v>1147</v>
      </c>
      <c r="AX96" s="117">
        <v>511</v>
      </c>
      <c r="AY96" s="118">
        <v>816</v>
      </c>
      <c r="AZ96" s="116">
        <v>7</v>
      </c>
      <c r="BA96" s="117">
        <v>7</v>
      </c>
      <c r="BB96" s="118">
        <v>8</v>
      </c>
      <c r="BC96" s="116">
        <v>20</v>
      </c>
      <c r="BD96" s="117">
        <v>21</v>
      </c>
      <c r="BE96" s="118">
        <v>21</v>
      </c>
      <c r="BF96" s="129">
        <f t="shared" si="126"/>
        <v>11.333333333333334</v>
      </c>
      <c r="BG96" s="129">
        <f t="shared" si="114"/>
        <v>-6.8730158730158717</v>
      </c>
      <c r="BH96" s="129">
        <f t="shared" si="91"/>
        <v>-0.83333333333333215</v>
      </c>
      <c r="BI96" s="130">
        <f t="shared" si="115"/>
        <v>4.3174603174603172</v>
      </c>
      <c r="BJ96" s="129">
        <f t="shared" si="116"/>
        <v>-2.0547619047619055</v>
      </c>
      <c r="BK96" s="131">
        <f t="shared" si="92"/>
        <v>0.26190476190476186</v>
      </c>
      <c r="BL96" s="117">
        <v>70</v>
      </c>
      <c r="BM96" s="117">
        <v>70</v>
      </c>
      <c r="BN96" s="117">
        <v>70</v>
      </c>
      <c r="BO96" s="116">
        <v>8024</v>
      </c>
      <c r="BP96" s="117">
        <v>3844</v>
      </c>
      <c r="BQ96" s="118">
        <v>6036</v>
      </c>
      <c r="BR96" s="117">
        <f t="shared" si="93"/>
        <v>158.01507620941021</v>
      </c>
      <c r="BS96" s="117">
        <f t="shared" si="117"/>
        <v>87.147429150586674</v>
      </c>
      <c r="BT96" s="117">
        <f t="shared" si="118"/>
        <v>-21.331958129819753</v>
      </c>
      <c r="BU96" s="116">
        <f t="shared" si="94"/>
        <v>1168.8468137254902</v>
      </c>
      <c r="BV96" s="117">
        <f t="shared" si="119"/>
        <v>673.08221041249976</v>
      </c>
      <c r="BW96" s="118">
        <f t="shared" si="120"/>
        <v>-180.29212952304215</v>
      </c>
      <c r="BX96" s="129">
        <f t="shared" si="95"/>
        <v>7.3970588235294121</v>
      </c>
      <c r="BY96" s="129">
        <f t="shared" si="121"/>
        <v>0.40141802143699756</v>
      </c>
      <c r="BZ96" s="129">
        <f t="shared" si="122"/>
        <v>-0.12544606883849418</v>
      </c>
      <c r="CA96" s="125">
        <f t="shared" si="123"/>
        <v>0.31585557299843015</v>
      </c>
      <c r="CB96" s="126">
        <f t="shared" si="124"/>
        <v>-0.10402930402930405</v>
      </c>
      <c r="CC96" s="132">
        <f t="shared" si="125"/>
        <v>1.2461729273094746E-2</v>
      </c>
      <c r="CD96" s="26"/>
    </row>
    <row r="97" spans="1:82" s="14" customFormat="1" ht="15" customHeight="1" x14ac:dyDescent="0.2">
      <c r="A97" s="13" t="s">
        <v>210</v>
      </c>
      <c r="B97" s="19" t="s">
        <v>211</v>
      </c>
      <c r="C97" s="116">
        <v>514.24800000000005</v>
      </c>
      <c r="D97" s="117">
        <v>377.53501</v>
      </c>
      <c r="E97" s="118">
        <v>624.07399999999996</v>
      </c>
      <c r="F97" s="116">
        <v>482.65699999999998</v>
      </c>
      <c r="G97" s="117">
        <v>409.25029000000006</v>
      </c>
      <c r="H97" s="118">
        <v>599.05466999999999</v>
      </c>
      <c r="I97" s="119">
        <f t="shared" si="87"/>
        <v>1.0417646856838625</v>
      </c>
      <c r="J97" s="120">
        <f t="shared" si="96"/>
        <v>-2.3687592020594339E-2</v>
      </c>
      <c r="K97" s="121">
        <f t="shared" si="97"/>
        <v>0.1192607333958875</v>
      </c>
      <c r="L97" s="116">
        <v>269.57799999999997</v>
      </c>
      <c r="M97" s="117">
        <v>245.97300000000001</v>
      </c>
      <c r="N97" s="117">
        <v>376.31177000000002</v>
      </c>
      <c r="O97" s="122">
        <f t="shared" si="84"/>
        <v>0.62817600603964918</v>
      </c>
      <c r="P97" s="123">
        <f t="shared" si="98"/>
        <v>6.9646864226726168E-2</v>
      </c>
      <c r="Q97" s="124">
        <f t="shared" si="99"/>
        <v>2.7142833894554408E-2</v>
      </c>
      <c r="R97" s="116">
        <v>211.38</v>
      </c>
      <c r="S97" s="117">
        <v>162.00229000000004</v>
      </c>
      <c r="T97" s="118">
        <v>221.46789999999999</v>
      </c>
      <c r="U97" s="125">
        <f t="shared" si="88"/>
        <v>0.36969564063326638</v>
      </c>
      <c r="V97" s="126">
        <f t="shared" si="100"/>
        <v>-6.8255119430298439E-2</v>
      </c>
      <c r="W97" s="127">
        <f t="shared" si="101"/>
        <v>-2.615573432849605E-2</v>
      </c>
      <c r="X97" s="116">
        <v>1.6990000000000001</v>
      </c>
      <c r="Y97" s="117">
        <v>1.2749999999999999</v>
      </c>
      <c r="Z97" s="118">
        <v>1.2749999999999999</v>
      </c>
      <c r="AA97" s="125">
        <f t="shared" si="89"/>
        <v>2.1283533270844879E-3</v>
      </c>
      <c r="AB97" s="126">
        <f t="shared" si="102"/>
        <v>-1.3917447964276546E-3</v>
      </c>
      <c r="AC97" s="127">
        <f t="shared" si="103"/>
        <v>-9.8709956605823844E-4</v>
      </c>
      <c r="AD97" s="116">
        <v>1271.2929999999999</v>
      </c>
      <c r="AE97" s="117">
        <v>1288.9146499999999</v>
      </c>
      <c r="AF97" s="117">
        <v>1248.2679900000001</v>
      </c>
      <c r="AG97" s="117">
        <f t="shared" si="104"/>
        <v>-23.025009999999838</v>
      </c>
      <c r="AH97" s="118">
        <f t="shared" si="105"/>
        <v>-40.646659999999883</v>
      </c>
      <c r="AI97" s="116">
        <v>1139.8800000000001</v>
      </c>
      <c r="AJ97" s="117">
        <v>1110.6649299999999</v>
      </c>
      <c r="AK97" s="117">
        <v>1090.6649299999999</v>
      </c>
      <c r="AL97" s="117">
        <f t="shared" si="106"/>
        <v>-49.215070000000196</v>
      </c>
      <c r="AM97" s="118">
        <f t="shared" si="107"/>
        <v>-20</v>
      </c>
      <c r="AN97" s="125">
        <f t="shared" si="85"/>
        <v>2.0001922688655513</v>
      </c>
      <c r="AO97" s="126">
        <f t="shared" si="108"/>
        <v>-0.47194763250499339</v>
      </c>
      <c r="AP97" s="127">
        <f t="shared" si="109"/>
        <v>-1.4138345521172231</v>
      </c>
      <c r="AQ97" s="125">
        <f t="shared" si="86"/>
        <v>1.7476532109974137</v>
      </c>
      <c r="AR97" s="126">
        <f t="shared" si="110"/>
        <v>-0.46894267270072443</v>
      </c>
      <c r="AS97" s="127">
        <f t="shared" si="111"/>
        <v>-1.1942327084038091</v>
      </c>
      <c r="AT97" s="126">
        <f t="shared" si="90"/>
        <v>1.8206433980391137</v>
      </c>
      <c r="AU97" s="126">
        <f t="shared" si="112"/>
        <v>-0.5410337349973906</v>
      </c>
      <c r="AV97" s="126">
        <f t="shared" si="113"/>
        <v>-0.89325798978885773</v>
      </c>
      <c r="AW97" s="116">
        <v>594</v>
      </c>
      <c r="AX97" s="117">
        <v>298</v>
      </c>
      <c r="AY97" s="118">
        <v>524</v>
      </c>
      <c r="AZ97" s="116">
        <v>6</v>
      </c>
      <c r="BA97" s="117">
        <v>5</v>
      </c>
      <c r="BB97" s="118">
        <v>4.5</v>
      </c>
      <c r="BC97" s="116">
        <v>12</v>
      </c>
      <c r="BD97" s="117">
        <v>11</v>
      </c>
      <c r="BE97" s="118">
        <v>12</v>
      </c>
      <c r="BF97" s="129">
        <f t="shared" si="126"/>
        <v>12.938271604938272</v>
      </c>
      <c r="BG97" s="129">
        <f t="shared" si="114"/>
        <v>1.9382716049382722</v>
      </c>
      <c r="BH97" s="129">
        <f t="shared" si="91"/>
        <v>3.0049382716049386</v>
      </c>
      <c r="BI97" s="130">
        <f t="shared" si="115"/>
        <v>4.8518518518518512</v>
      </c>
      <c r="BJ97" s="129">
        <f t="shared" si="116"/>
        <v>-0.64814814814814881</v>
      </c>
      <c r="BK97" s="131">
        <f t="shared" si="92"/>
        <v>0.3367003367003365</v>
      </c>
      <c r="BL97" s="117">
        <v>60</v>
      </c>
      <c r="BM97" s="117">
        <v>60</v>
      </c>
      <c r="BN97" s="117">
        <v>60</v>
      </c>
      <c r="BO97" s="116">
        <v>7469</v>
      </c>
      <c r="BP97" s="117">
        <v>3945</v>
      </c>
      <c r="BQ97" s="118">
        <v>6931</v>
      </c>
      <c r="BR97" s="117">
        <f t="shared" si="93"/>
        <v>86.431203289568614</v>
      </c>
      <c r="BS97" s="117">
        <f t="shared" si="117"/>
        <v>21.809834967169365</v>
      </c>
      <c r="BT97" s="117">
        <f t="shared" si="118"/>
        <v>-17.307780233878802</v>
      </c>
      <c r="BU97" s="116">
        <f t="shared" si="94"/>
        <v>1143.2341030534351</v>
      </c>
      <c r="BV97" s="117">
        <f t="shared" si="119"/>
        <v>330.68023099956304</v>
      </c>
      <c r="BW97" s="118">
        <f t="shared" si="120"/>
        <v>-230.08901775193408</v>
      </c>
      <c r="BX97" s="129">
        <f t="shared" si="95"/>
        <v>13.227099236641221</v>
      </c>
      <c r="BY97" s="129">
        <f t="shared" si="121"/>
        <v>0.65302516256714682</v>
      </c>
      <c r="BZ97" s="129">
        <f t="shared" si="122"/>
        <v>-1.1155796915826244E-2</v>
      </c>
      <c r="CA97" s="125">
        <f t="shared" si="123"/>
        <v>0.42313797313797313</v>
      </c>
      <c r="CB97" s="126">
        <f t="shared" si="124"/>
        <v>-3.2844932844932839E-2</v>
      </c>
      <c r="CC97" s="132">
        <f t="shared" si="125"/>
        <v>5.9878304629685852E-2</v>
      </c>
      <c r="CD97" s="26"/>
    </row>
    <row r="98" spans="1:82" s="14" customFormat="1" ht="15" customHeight="1" x14ac:dyDescent="0.2">
      <c r="A98" s="13" t="s">
        <v>162</v>
      </c>
      <c r="B98" s="19" t="s">
        <v>212</v>
      </c>
      <c r="C98" s="116">
        <v>616.08299999999997</v>
      </c>
      <c r="D98" s="117">
        <v>490.79431</v>
      </c>
      <c r="E98" s="118">
        <v>732.05743999999993</v>
      </c>
      <c r="F98" s="116">
        <v>606.69600000000003</v>
      </c>
      <c r="G98" s="117">
        <v>508.39065000000005</v>
      </c>
      <c r="H98" s="118">
        <v>745.99113</v>
      </c>
      <c r="I98" s="119">
        <f t="shared" si="87"/>
        <v>0.98132190928329122</v>
      </c>
      <c r="J98" s="120">
        <f t="shared" si="96"/>
        <v>-3.4150419527183784E-2</v>
      </c>
      <c r="K98" s="121">
        <f t="shared" si="97"/>
        <v>1.5933757475227961E-2</v>
      </c>
      <c r="L98" s="116">
        <v>336.41500000000002</v>
      </c>
      <c r="M98" s="117">
        <v>281.50648999999999</v>
      </c>
      <c r="N98" s="117">
        <v>425.69200999999998</v>
      </c>
      <c r="O98" s="122">
        <f t="shared" si="84"/>
        <v>0.57063950612924841</v>
      </c>
      <c r="P98" s="123">
        <f t="shared" si="98"/>
        <v>1.6136097502852276E-2</v>
      </c>
      <c r="Q98" s="124">
        <f t="shared" si="99"/>
        <v>1.6918681405190372E-2</v>
      </c>
      <c r="R98" s="116">
        <v>268.464</v>
      </c>
      <c r="S98" s="117">
        <v>225.82420000000008</v>
      </c>
      <c r="T98" s="118">
        <v>318.68137999999999</v>
      </c>
      <c r="U98" s="125">
        <f t="shared" si="88"/>
        <v>0.42719191580736354</v>
      </c>
      <c r="V98" s="126">
        <f t="shared" si="100"/>
        <v>-1.5309765430027156E-2</v>
      </c>
      <c r="W98" s="127">
        <f t="shared" si="101"/>
        <v>-1.7002327340105927E-2</v>
      </c>
      <c r="X98" s="116">
        <v>1.8169999999999999</v>
      </c>
      <c r="Y98" s="117">
        <v>1.05996</v>
      </c>
      <c r="Z98" s="118">
        <v>1.61774</v>
      </c>
      <c r="AA98" s="125">
        <f t="shared" si="89"/>
        <v>2.1685780633879654E-3</v>
      </c>
      <c r="AB98" s="126">
        <f t="shared" si="102"/>
        <v>-8.2633207282522842E-4</v>
      </c>
      <c r="AC98" s="127">
        <f t="shared" si="103"/>
        <v>8.3645934915500732E-5</v>
      </c>
      <c r="AD98" s="116">
        <v>69.161000000000001</v>
      </c>
      <c r="AE98" s="117">
        <v>103.40565999999998</v>
      </c>
      <c r="AF98" s="117">
        <v>95.305209999999988</v>
      </c>
      <c r="AG98" s="117">
        <f t="shared" si="104"/>
        <v>26.144209999999987</v>
      </c>
      <c r="AH98" s="118">
        <f t="shared" si="105"/>
        <v>-8.100449999999995</v>
      </c>
      <c r="AI98" s="116">
        <v>0</v>
      </c>
      <c r="AJ98" s="117">
        <v>0</v>
      </c>
      <c r="AK98" s="117">
        <v>0</v>
      </c>
      <c r="AL98" s="117">
        <f t="shared" si="106"/>
        <v>0</v>
      </c>
      <c r="AM98" s="118">
        <f t="shared" si="107"/>
        <v>0</v>
      </c>
      <c r="AN98" s="125">
        <f t="shared" si="85"/>
        <v>0.13018815845925968</v>
      </c>
      <c r="AO98" s="126">
        <f t="shared" si="108"/>
        <v>1.7928933647018475E-2</v>
      </c>
      <c r="AP98" s="127">
        <f t="shared" si="109"/>
        <v>-8.0502262951697545E-2</v>
      </c>
      <c r="AQ98" s="125">
        <f t="shared" si="86"/>
        <v>0</v>
      </c>
      <c r="AR98" s="126">
        <f t="shared" si="110"/>
        <v>0</v>
      </c>
      <c r="AS98" s="127">
        <f t="shared" si="111"/>
        <v>0</v>
      </c>
      <c r="AT98" s="126">
        <f t="shared" si="90"/>
        <v>0</v>
      </c>
      <c r="AU98" s="126">
        <f t="shared" si="112"/>
        <v>0</v>
      </c>
      <c r="AV98" s="126">
        <f t="shared" si="113"/>
        <v>0</v>
      </c>
      <c r="AW98" s="116">
        <v>949</v>
      </c>
      <c r="AX98" s="117">
        <v>648</v>
      </c>
      <c r="AY98" s="118">
        <v>987</v>
      </c>
      <c r="AZ98" s="116">
        <v>7.64</v>
      </c>
      <c r="BA98" s="117">
        <v>9</v>
      </c>
      <c r="BB98" s="118">
        <v>8</v>
      </c>
      <c r="BC98" s="116">
        <v>14.34</v>
      </c>
      <c r="BD98" s="117">
        <v>11.89</v>
      </c>
      <c r="BE98" s="118">
        <v>13</v>
      </c>
      <c r="BF98" s="129">
        <f t="shared" si="126"/>
        <v>13.708333333333334</v>
      </c>
      <c r="BG98" s="129">
        <f t="shared" si="114"/>
        <v>-9.3295520651540897E-2</v>
      </c>
      <c r="BH98" s="129">
        <f t="shared" si="91"/>
        <v>1.7083333333333339</v>
      </c>
      <c r="BI98" s="130">
        <f t="shared" si="115"/>
        <v>8.4358974358974361</v>
      </c>
      <c r="BJ98" s="129">
        <f t="shared" si="116"/>
        <v>1.0827283672471948</v>
      </c>
      <c r="BK98" s="131">
        <f t="shared" si="92"/>
        <v>-0.64736581052813058</v>
      </c>
      <c r="BL98" s="117">
        <v>60</v>
      </c>
      <c r="BM98" s="117">
        <v>60</v>
      </c>
      <c r="BN98" s="117">
        <v>60</v>
      </c>
      <c r="BO98" s="116">
        <v>14903</v>
      </c>
      <c r="BP98" s="117">
        <v>10575</v>
      </c>
      <c r="BQ98" s="118">
        <v>15468</v>
      </c>
      <c r="BR98" s="117">
        <f t="shared" si="93"/>
        <v>48.228027540729251</v>
      </c>
      <c r="BS98" s="117">
        <f t="shared" si="117"/>
        <v>7.518371766724016</v>
      </c>
      <c r="BT98" s="117">
        <f t="shared" si="118"/>
        <v>0.15326158328244333</v>
      </c>
      <c r="BU98" s="116">
        <f t="shared" si="94"/>
        <v>755.81674772036479</v>
      </c>
      <c r="BV98" s="117">
        <f t="shared" si="119"/>
        <v>116.51643159813091</v>
      </c>
      <c r="BW98" s="118">
        <f t="shared" si="120"/>
        <v>-28.736724501857452</v>
      </c>
      <c r="BX98" s="129">
        <f t="shared" si="95"/>
        <v>15.671732522796352</v>
      </c>
      <c r="BY98" s="129">
        <f t="shared" si="121"/>
        <v>-3.2166318088789225E-2</v>
      </c>
      <c r="BZ98" s="129">
        <f t="shared" si="122"/>
        <v>-0.64771192164809044</v>
      </c>
      <c r="CA98" s="125">
        <f t="shared" si="123"/>
        <v>0.94432234432234441</v>
      </c>
      <c r="CB98" s="126">
        <f t="shared" si="124"/>
        <v>3.4493284493284593E-2</v>
      </c>
      <c r="CC98" s="132">
        <f t="shared" si="125"/>
        <v>-2.9434561755003696E-2</v>
      </c>
      <c r="CD98" s="26"/>
    </row>
    <row r="99" spans="1:82" s="14" customFormat="1" ht="15" customHeight="1" x14ac:dyDescent="0.2">
      <c r="A99" s="13" t="s">
        <v>162</v>
      </c>
      <c r="B99" s="19" t="s">
        <v>213</v>
      </c>
      <c r="C99" s="116">
        <v>749.07799999999997</v>
      </c>
      <c r="D99" s="117">
        <v>534.60159999999996</v>
      </c>
      <c r="E99" s="118">
        <v>809.00639000000001</v>
      </c>
      <c r="F99" s="116">
        <v>677.91499999999996</v>
      </c>
      <c r="G99" s="117">
        <v>524.36236999999994</v>
      </c>
      <c r="H99" s="118">
        <v>786.66382999999996</v>
      </c>
      <c r="I99" s="119">
        <f t="shared" si="87"/>
        <v>1.0284016617365006</v>
      </c>
      <c r="J99" s="120">
        <f t="shared" si="96"/>
        <v>-7.6571675628803293E-2</v>
      </c>
      <c r="K99" s="121">
        <f t="shared" si="97"/>
        <v>8.8746502921057679E-3</v>
      </c>
      <c r="L99" s="116">
        <v>433.298</v>
      </c>
      <c r="M99" s="117">
        <v>403.70378999999997</v>
      </c>
      <c r="N99" s="117">
        <v>605.99393999999995</v>
      </c>
      <c r="O99" s="122">
        <f t="shared" si="84"/>
        <v>0.770334057433402</v>
      </c>
      <c r="P99" s="123">
        <f t="shared" si="98"/>
        <v>0.13117133054286256</v>
      </c>
      <c r="Q99" s="124">
        <f t="shared" si="99"/>
        <v>4.3939470235965228E-4</v>
      </c>
      <c r="R99" s="116">
        <v>242.53800000000001</v>
      </c>
      <c r="S99" s="117">
        <v>120.39679999999997</v>
      </c>
      <c r="T99" s="118">
        <v>180.37960000000001</v>
      </c>
      <c r="U99" s="125">
        <f t="shared" si="88"/>
        <v>0.22929692852409397</v>
      </c>
      <c r="V99" s="126">
        <f t="shared" si="100"/>
        <v>-0.12847358842862136</v>
      </c>
      <c r="W99" s="127">
        <f t="shared" si="101"/>
        <v>-3.0917383599715631E-4</v>
      </c>
      <c r="X99" s="116">
        <v>2.0790000000000002</v>
      </c>
      <c r="Y99" s="117">
        <v>0.26177999999999996</v>
      </c>
      <c r="Z99" s="118">
        <v>0.29029000000000005</v>
      </c>
      <c r="AA99" s="125">
        <f t="shared" si="89"/>
        <v>3.6901404250402621E-4</v>
      </c>
      <c r="AB99" s="126">
        <f t="shared" si="102"/>
        <v>-2.6977421142412887E-3</v>
      </c>
      <c r="AC99" s="127">
        <f t="shared" si="103"/>
        <v>-1.302208663625273E-4</v>
      </c>
      <c r="AD99" s="116">
        <v>8.1340000000000003</v>
      </c>
      <c r="AE99" s="117">
        <v>503.661</v>
      </c>
      <c r="AF99" s="117">
        <v>506.11353000000003</v>
      </c>
      <c r="AG99" s="117">
        <f t="shared" si="104"/>
        <v>497.97953000000001</v>
      </c>
      <c r="AH99" s="118">
        <f t="shared" si="105"/>
        <v>2.4525300000000243</v>
      </c>
      <c r="AI99" s="116">
        <v>0</v>
      </c>
      <c r="AJ99" s="117">
        <v>0</v>
      </c>
      <c r="AK99" s="117">
        <v>0</v>
      </c>
      <c r="AL99" s="117">
        <f t="shared" si="106"/>
        <v>0</v>
      </c>
      <c r="AM99" s="118">
        <f t="shared" si="107"/>
        <v>0</v>
      </c>
      <c r="AN99" s="125">
        <f t="shared" si="85"/>
        <v>0.62559892759314306</v>
      </c>
      <c r="AO99" s="126">
        <f t="shared" si="108"/>
        <v>0.61474024531973492</v>
      </c>
      <c r="AP99" s="127">
        <f t="shared" si="109"/>
        <v>-0.3165250765250639</v>
      </c>
      <c r="AQ99" s="125">
        <f t="shared" si="86"/>
        <v>0</v>
      </c>
      <c r="AR99" s="126">
        <f t="shared" si="110"/>
        <v>0</v>
      </c>
      <c r="AS99" s="127">
        <f t="shared" si="111"/>
        <v>0</v>
      </c>
      <c r="AT99" s="126">
        <f t="shared" si="90"/>
        <v>0</v>
      </c>
      <c r="AU99" s="126">
        <f t="shared" si="112"/>
        <v>0</v>
      </c>
      <c r="AV99" s="126">
        <f t="shared" si="113"/>
        <v>0</v>
      </c>
      <c r="AW99" s="116">
        <v>1451</v>
      </c>
      <c r="AX99" s="117">
        <v>950</v>
      </c>
      <c r="AY99" s="118">
        <v>1432</v>
      </c>
      <c r="AZ99" s="116">
        <v>5</v>
      </c>
      <c r="BA99" s="117">
        <v>6.13</v>
      </c>
      <c r="BB99" s="118">
        <v>6</v>
      </c>
      <c r="BC99" s="116">
        <v>16</v>
      </c>
      <c r="BD99" s="117">
        <v>17</v>
      </c>
      <c r="BE99" s="118">
        <v>19</v>
      </c>
      <c r="BF99" s="129">
        <f t="shared" si="126"/>
        <v>26.518518518518519</v>
      </c>
      <c r="BG99" s="129">
        <f t="shared" si="114"/>
        <v>-5.725925925925921</v>
      </c>
      <c r="BH99" s="129">
        <f t="shared" si="91"/>
        <v>0.68926348861096187</v>
      </c>
      <c r="BI99" s="130">
        <f t="shared" si="115"/>
        <v>8.3742690058479532</v>
      </c>
      <c r="BJ99" s="129">
        <f t="shared" si="116"/>
        <v>-1.7021198830409361</v>
      </c>
      <c r="BK99" s="131">
        <f t="shared" si="92"/>
        <v>-0.9394564843481259</v>
      </c>
      <c r="BL99" s="117">
        <v>90</v>
      </c>
      <c r="BM99" s="117">
        <v>90</v>
      </c>
      <c r="BN99" s="117">
        <v>90</v>
      </c>
      <c r="BO99" s="116">
        <v>17304</v>
      </c>
      <c r="BP99" s="117">
        <v>11401</v>
      </c>
      <c r="BQ99" s="118">
        <v>17459</v>
      </c>
      <c r="BR99" s="117">
        <f t="shared" si="93"/>
        <v>45.057782805429859</v>
      </c>
      <c r="BS99" s="117">
        <f t="shared" si="117"/>
        <v>5.8810028701547807</v>
      </c>
      <c r="BT99" s="117">
        <f t="shared" si="118"/>
        <v>-0.93488187310710913</v>
      </c>
      <c r="BU99" s="116">
        <f t="shared" si="94"/>
        <v>549.34624999999994</v>
      </c>
      <c r="BV99" s="117">
        <f t="shared" si="119"/>
        <v>82.140874396967547</v>
      </c>
      <c r="BW99" s="118">
        <f t="shared" si="120"/>
        <v>-2.614139473684304</v>
      </c>
      <c r="BX99" s="129">
        <f t="shared" si="95"/>
        <v>12.192039106145252</v>
      </c>
      <c r="BY99" s="129">
        <f t="shared" si="121"/>
        <v>0.26647053274759536</v>
      </c>
      <c r="BZ99" s="129">
        <f t="shared" si="122"/>
        <v>0.19098647456630502</v>
      </c>
      <c r="CA99" s="125">
        <f t="shared" si="123"/>
        <v>0.71058201058201054</v>
      </c>
      <c r="CB99" s="126">
        <f t="shared" si="124"/>
        <v>6.3085063085062121E-3</v>
      </c>
      <c r="CC99" s="132">
        <f t="shared" si="125"/>
        <v>1.0704785290420626E-2</v>
      </c>
      <c r="CD99" s="26"/>
    </row>
    <row r="100" spans="1:82" s="14" customFormat="1" ht="15" customHeight="1" x14ac:dyDescent="0.2">
      <c r="A100" s="13" t="s">
        <v>162</v>
      </c>
      <c r="B100" s="19" t="s">
        <v>214</v>
      </c>
      <c r="C100" s="116">
        <v>1488.5409999999999</v>
      </c>
      <c r="D100" s="117">
        <v>1240.0920000000001</v>
      </c>
      <c r="E100" s="118">
        <v>1759.4760000000001</v>
      </c>
      <c r="F100" s="116">
        <v>1488</v>
      </c>
      <c r="G100" s="117">
        <v>1239.2660000000001</v>
      </c>
      <c r="H100" s="118">
        <v>1824.847</v>
      </c>
      <c r="I100" s="119">
        <f t="shared" si="87"/>
        <v>0.96417727075201376</v>
      </c>
      <c r="J100" s="120">
        <f t="shared" si="96"/>
        <v>-3.618630451680338E-2</v>
      </c>
      <c r="K100" s="121">
        <f t="shared" si="97"/>
        <v>-3.6489252819196905E-2</v>
      </c>
      <c r="L100" s="116">
        <v>872.47900000000004</v>
      </c>
      <c r="M100" s="117">
        <v>824.399</v>
      </c>
      <c r="N100" s="117">
        <v>1244.893</v>
      </c>
      <c r="O100" s="122">
        <f t="shared" si="84"/>
        <v>0.68219034253282607</v>
      </c>
      <c r="P100" s="123">
        <f t="shared" si="98"/>
        <v>9.5846928554331412E-2</v>
      </c>
      <c r="Q100" s="124">
        <f t="shared" si="99"/>
        <v>1.6958665072135615E-2</v>
      </c>
      <c r="R100" s="116">
        <v>608.13499999999999</v>
      </c>
      <c r="S100" s="117">
        <v>402.13200000000006</v>
      </c>
      <c r="T100" s="118">
        <v>562.08799999999997</v>
      </c>
      <c r="U100" s="125">
        <f t="shared" si="88"/>
        <v>0.30801924764103511</v>
      </c>
      <c r="V100" s="126">
        <f t="shared" si="100"/>
        <v>-0.10067362870305091</v>
      </c>
      <c r="W100" s="127">
        <f t="shared" si="101"/>
        <v>-1.6472830734390376E-2</v>
      </c>
      <c r="X100" s="116">
        <v>7.3860000000000001</v>
      </c>
      <c r="Y100" s="117">
        <v>12.734999999999999</v>
      </c>
      <c r="Z100" s="118">
        <v>17.866</v>
      </c>
      <c r="AA100" s="125">
        <f t="shared" si="89"/>
        <v>9.7904098261388482E-3</v>
      </c>
      <c r="AB100" s="126">
        <f t="shared" si="102"/>
        <v>4.8267001487194931E-3</v>
      </c>
      <c r="AC100" s="127">
        <f t="shared" si="103"/>
        <v>-4.8583433774525633E-4</v>
      </c>
      <c r="AD100" s="116">
        <v>206.745</v>
      </c>
      <c r="AE100" s="117">
        <v>570.42600000000004</v>
      </c>
      <c r="AF100" s="117">
        <v>1293.742</v>
      </c>
      <c r="AG100" s="117">
        <f t="shared" si="104"/>
        <v>1086.9969999999998</v>
      </c>
      <c r="AH100" s="118">
        <f t="shared" si="105"/>
        <v>723.31599999999992</v>
      </c>
      <c r="AI100" s="116">
        <v>0</v>
      </c>
      <c r="AJ100" s="117">
        <v>0</v>
      </c>
      <c r="AK100" s="117">
        <v>0</v>
      </c>
      <c r="AL100" s="117">
        <f t="shared" si="106"/>
        <v>0</v>
      </c>
      <c r="AM100" s="118">
        <f t="shared" si="107"/>
        <v>0</v>
      </c>
      <c r="AN100" s="125">
        <f t="shared" si="85"/>
        <v>0.73529960056289478</v>
      </c>
      <c r="AO100" s="126">
        <f t="shared" si="108"/>
        <v>0.59640856565018496</v>
      </c>
      <c r="AP100" s="127">
        <f t="shared" si="109"/>
        <v>0.27531276087680701</v>
      </c>
      <c r="AQ100" s="125">
        <f t="shared" si="86"/>
        <v>0</v>
      </c>
      <c r="AR100" s="126">
        <f t="shared" si="110"/>
        <v>0</v>
      </c>
      <c r="AS100" s="127">
        <f t="shared" si="111"/>
        <v>0</v>
      </c>
      <c r="AT100" s="126">
        <f t="shared" si="90"/>
        <v>0</v>
      </c>
      <c r="AU100" s="126">
        <f t="shared" si="112"/>
        <v>0</v>
      </c>
      <c r="AV100" s="126">
        <f t="shared" si="113"/>
        <v>0</v>
      </c>
      <c r="AW100" s="116">
        <v>1844</v>
      </c>
      <c r="AX100" s="117">
        <v>1309</v>
      </c>
      <c r="AY100" s="118">
        <v>1946</v>
      </c>
      <c r="AZ100" s="116">
        <v>5</v>
      </c>
      <c r="BA100" s="117">
        <v>5</v>
      </c>
      <c r="BB100" s="118">
        <v>5</v>
      </c>
      <c r="BC100" s="116">
        <v>34</v>
      </c>
      <c r="BD100" s="117">
        <v>34</v>
      </c>
      <c r="BE100" s="118">
        <v>32</v>
      </c>
      <c r="BF100" s="129">
        <f t="shared" si="126"/>
        <v>43.24444444444444</v>
      </c>
      <c r="BG100" s="129">
        <f t="shared" si="114"/>
        <v>2.2666666666666586</v>
      </c>
      <c r="BH100" s="129">
        <f t="shared" si="91"/>
        <v>-0.38888888888889284</v>
      </c>
      <c r="BI100" s="130">
        <f t="shared" si="115"/>
        <v>6.7569444444444446</v>
      </c>
      <c r="BJ100" s="129">
        <f t="shared" si="116"/>
        <v>0.73080065359477153</v>
      </c>
      <c r="BK100" s="131">
        <f t="shared" si="92"/>
        <v>0.34027777777777768</v>
      </c>
      <c r="BL100" s="117">
        <v>100</v>
      </c>
      <c r="BM100" s="117">
        <v>100</v>
      </c>
      <c r="BN100" s="117">
        <v>100</v>
      </c>
      <c r="BO100" s="116">
        <v>18002</v>
      </c>
      <c r="BP100" s="117">
        <v>12288</v>
      </c>
      <c r="BQ100" s="118">
        <v>18552</v>
      </c>
      <c r="BR100" s="117">
        <f t="shared" si="93"/>
        <v>98.363896075894786</v>
      </c>
      <c r="BS100" s="117">
        <f t="shared" si="117"/>
        <v>15.706413573950556</v>
      </c>
      <c r="BT100" s="117">
        <f t="shared" si="118"/>
        <v>-2.4878291845218854</v>
      </c>
      <c r="BU100" s="116">
        <f t="shared" si="94"/>
        <v>937.74254881808838</v>
      </c>
      <c r="BV100" s="117">
        <f t="shared" si="119"/>
        <v>130.80111714780639</v>
      </c>
      <c r="BW100" s="118">
        <f t="shared" si="120"/>
        <v>-8.9847239091843676</v>
      </c>
      <c r="BX100" s="129">
        <f t="shared" si="95"/>
        <v>9.5334018499486124</v>
      </c>
      <c r="BY100" s="129">
        <f t="shared" si="121"/>
        <v>-0.22907103508392623</v>
      </c>
      <c r="BZ100" s="129">
        <f t="shared" si="122"/>
        <v>0.14608328615945965</v>
      </c>
      <c r="CA100" s="125">
        <f t="shared" si="123"/>
        <v>0.67956043956043954</v>
      </c>
      <c r="CB100" s="126">
        <f t="shared" si="124"/>
        <v>2.0146520146520075E-2</v>
      </c>
      <c r="CC100" s="132">
        <f t="shared" si="125"/>
        <v>6.6541193613012251E-4</v>
      </c>
      <c r="CD100" s="26"/>
    </row>
    <row r="101" spans="1:82" s="14" customFormat="1" ht="15" customHeight="1" x14ac:dyDescent="0.2">
      <c r="A101" s="13" t="s">
        <v>167</v>
      </c>
      <c r="B101" s="19" t="s">
        <v>215</v>
      </c>
      <c r="C101" s="116">
        <v>625.51700000000005</v>
      </c>
      <c r="D101" s="117">
        <v>514.93200000000002</v>
      </c>
      <c r="E101" s="118">
        <v>770.26</v>
      </c>
      <c r="F101" s="116">
        <v>575.78399999999999</v>
      </c>
      <c r="G101" s="117">
        <v>470.89</v>
      </c>
      <c r="H101" s="118">
        <v>686.83199999999999</v>
      </c>
      <c r="I101" s="119">
        <f t="shared" si="87"/>
        <v>1.1214678407529062</v>
      </c>
      <c r="J101" s="120">
        <f t="shared" si="96"/>
        <v>3.5093436462408256E-2</v>
      </c>
      <c r="K101" s="121">
        <f t="shared" si="97"/>
        <v>2.7938566400084852E-2</v>
      </c>
      <c r="L101" s="116">
        <v>456.59100000000001</v>
      </c>
      <c r="M101" s="117">
        <v>386.11399999999998</v>
      </c>
      <c r="N101" s="117">
        <v>571.73599999999999</v>
      </c>
      <c r="O101" s="122">
        <f t="shared" si="84"/>
        <v>0.83242481421948888</v>
      </c>
      <c r="P101" s="123">
        <f t="shared" si="98"/>
        <v>3.9434734606300537E-2</v>
      </c>
      <c r="Q101" s="124">
        <f t="shared" si="99"/>
        <v>1.245836770331743E-2</v>
      </c>
      <c r="R101" s="116">
        <v>108.65300000000001</v>
      </c>
      <c r="S101" s="117">
        <v>76.894000000000005</v>
      </c>
      <c r="T101" s="118">
        <v>104.72199999999999</v>
      </c>
      <c r="U101" s="125">
        <f t="shared" si="88"/>
        <v>0.1524710555128474</v>
      </c>
      <c r="V101" s="126">
        <f t="shared" si="100"/>
        <v>-3.623338920947905E-2</v>
      </c>
      <c r="W101" s="127">
        <f t="shared" si="101"/>
        <v>-1.082398154463951E-2</v>
      </c>
      <c r="X101" s="116">
        <v>10.54</v>
      </c>
      <c r="Y101" s="117">
        <v>7.8819999999999997</v>
      </c>
      <c r="Z101" s="118">
        <v>10.374000000000001</v>
      </c>
      <c r="AA101" s="125">
        <f t="shared" si="89"/>
        <v>1.5104130267663709E-2</v>
      </c>
      <c r="AB101" s="126">
        <f t="shared" si="102"/>
        <v>-3.2013453968215821E-3</v>
      </c>
      <c r="AC101" s="127">
        <f t="shared" si="103"/>
        <v>-1.6343861586779005E-3</v>
      </c>
      <c r="AD101" s="116">
        <v>63.890999999999998</v>
      </c>
      <c r="AE101" s="117">
        <v>72.571839999999995</v>
      </c>
      <c r="AF101" s="117">
        <v>72.677999999999997</v>
      </c>
      <c r="AG101" s="117">
        <f t="shared" si="104"/>
        <v>8.786999999999999</v>
      </c>
      <c r="AH101" s="118">
        <f t="shared" si="105"/>
        <v>0.1061600000000027</v>
      </c>
      <c r="AI101" s="116">
        <v>0</v>
      </c>
      <c r="AJ101" s="117">
        <v>0</v>
      </c>
      <c r="AK101" s="117">
        <v>0</v>
      </c>
      <c r="AL101" s="117">
        <f t="shared" si="106"/>
        <v>0</v>
      </c>
      <c r="AM101" s="118">
        <f t="shared" si="107"/>
        <v>0</v>
      </c>
      <c r="AN101" s="125">
        <f t="shared" si="85"/>
        <v>9.4355152805546183E-2</v>
      </c>
      <c r="AO101" s="126">
        <f t="shared" si="108"/>
        <v>-7.7859560691926205E-3</v>
      </c>
      <c r="AP101" s="127">
        <f t="shared" si="109"/>
        <v>-4.6579650236408865E-2</v>
      </c>
      <c r="AQ101" s="125">
        <f t="shared" si="86"/>
        <v>0</v>
      </c>
      <c r="AR101" s="126">
        <f t="shared" si="110"/>
        <v>0</v>
      </c>
      <c r="AS101" s="127">
        <f t="shared" si="111"/>
        <v>0</v>
      </c>
      <c r="AT101" s="126">
        <f t="shared" si="90"/>
        <v>0</v>
      </c>
      <c r="AU101" s="126">
        <f t="shared" si="112"/>
        <v>0</v>
      </c>
      <c r="AV101" s="126">
        <f t="shared" si="113"/>
        <v>0</v>
      </c>
      <c r="AW101" s="116">
        <v>1073</v>
      </c>
      <c r="AX101" s="117">
        <v>815</v>
      </c>
      <c r="AY101" s="118">
        <v>1167</v>
      </c>
      <c r="AZ101" s="116">
        <v>9</v>
      </c>
      <c r="BA101" s="117">
        <v>8</v>
      </c>
      <c r="BB101" s="118">
        <v>8</v>
      </c>
      <c r="BC101" s="116">
        <v>15.75</v>
      </c>
      <c r="BD101" s="117">
        <v>15</v>
      </c>
      <c r="BE101" s="118">
        <v>15</v>
      </c>
      <c r="BF101" s="129">
        <f t="shared" si="126"/>
        <v>16.208333333333332</v>
      </c>
      <c r="BG101" s="129">
        <f t="shared" si="114"/>
        <v>2.9614197530864175</v>
      </c>
      <c r="BH101" s="129">
        <f t="shared" si="91"/>
        <v>-0.7708333333333357</v>
      </c>
      <c r="BI101" s="130">
        <f t="shared" si="115"/>
        <v>8.6444444444444439</v>
      </c>
      <c r="BJ101" s="129">
        <f t="shared" si="116"/>
        <v>1.0747795414462074</v>
      </c>
      <c r="BK101" s="131">
        <f t="shared" si="92"/>
        <v>-0.41111111111111143</v>
      </c>
      <c r="BL101" s="117">
        <v>85</v>
      </c>
      <c r="BM101" s="117">
        <v>85</v>
      </c>
      <c r="BN101" s="117">
        <v>85</v>
      </c>
      <c r="BO101" s="116">
        <v>16881</v>
      </c>
      <c r="BP101" s="117">
        <v>12809</v>
      </c>
      <c r="BQ101" s="118">
        <v>18929</v>
      </c>
      <c r="BR101" s="117">
        <f t="shared" si="93"/>
        <v>36.284642611865394</v>
      </c>
      <c r="BS101" s="117">
        <f t="shared" si="117"/>
        <v>2.1762367117409909</v>
      </c>
      <c r="BT101" s="117">
        <f t="shared" si="118"/>
        <v>-0.47779005266735908</v>
      </c>
      <c r="BU101" s="116">
        <f t="shared" si="94"/>
        <v>588.54498714652959</v>
      </c>
      <c r="BV101" s="117">
        <f t="shared" si="119"/>
        <v>51.93361715584922</v>
      </c>
      <c r="BW101" s="118">
        <f t="shared" si="120"/>
        <v>10.765846042235125</v>
      </c>
      <c r="BX101" s="129">
        <f t="shared" si="95"/>
        <v>16.220222793487576</v>
      </c>
      <c r="BY101" s="129">
        <f t="shared" si="121"/>
        <v>0.48769716441022304</v>
      </c>
      <c r="BZ101" s="129">
        <f t="shared" si="122"/>
        <v>0.50365837630966226</v>
      </c>
      <c r="CA101" s="125">
        <f t="shared" si="123"/>
        <v>0.81572936867054513</v>
      </c>
      <c r="CB101" s="126">
        <f t="shared" si="124"/>
        <v>8.8256841198017688E-2</v>
      </c>
      <c r="CC101" s="132">
        <f t="shared" si="125"/>
        <v>-1.6834817224807508E-2</v>
      </c>
      <c r="CD101" s="26"/>
    </row>
    <row r="102" spans="1:82" ht="15" customHeight="1" x14ac:dyDescent="0.2">
      <c r="A102" s="12" t="s">
        <v>167</v>
      </c>
      <c r="B102" s="20" t="s">
        <v>216</v>
      </c>
      <c r="C102" s="116">
        <v>225.27799999999999</v>
      </c>
      <c r="D102" s="117">
        <v>195.88288999999997</v>
      </c>
      <c r="E102" s="118">
        <v>297.83659</v>
      </c>
      <c r="F102" s="116">
        <v>202.23400000000001</v>
      </c>
      <c r="G102" s="117">
        <v>202.77664000000001</v>
      </c>
      <c r="H102" s="118">
        <v>308.07</v>
      </c>
      <c r="I102" s="119">
        <f t="shared" si="87"/>
        <v>0.96678219235887952</v>
      </c>
      <c r="J102" s="120">
        <f t="shared" si="96"/>
        <v>-0.14716501730912879</v>
      </c>
      <c r="K102" s="121">
        <f t="shared" si="97"/>
        <v>7.7895845580289169E-4</v>
      </c>
      <c r="L102" s="116">
        <v>135.411</v>
      </c>
      <c r="M102" s="117">
        <v>122.16800000000001</v>
      </c>
      <c r="N102" s="117">
        <v>211.29</v>
      </c>
      <c r="O102" s="122">
        <f t="shared" si="84"/>
        <v>0.68585061836595573</v>
      </c>
      <c r="P102" s="123">
        <f t="shared" si="98"/>
        <v>1.6274780475195594E-2</v>
      </c>
      <c r="Q102" s="124">
        <f t="shared" si="99"/>
        <v>8.3374909132387209E-2</v>
      </c>
      <c r="R102" s="116">
        <v>60.887</v>
      </c>
      <c r="S102" s="117">
        <v>80.238000000000014</v>
      </c>
      <c r="T102" s="118">
        <v>94.751999999999995</v>
      </c>
      <c r="U102" s="125">
        <f t="shared" si="88"/>
        <v>0.30756646216768918</v>
      </c>
      <c r="V102" s="126">
        <f t="shared" si="100"/>
        <v>6.4944366922498609E-3</v>
      </c>
      <c r="W102" s="127">
        <f t="shared" si="101"/>
        <v>-8.8130004644267124E-2</v>
      </c>
      <c r="X102" s="116">
        <v>5.9359999999999999</v>
      </c>
      <c r="Y102" s="117">
        <v>0.37063999999999997</v>
      </c>
      <c r="Z102" s="118">
        <v>2.028</v>
      </c>
      <c r="AA102" s="125">
        <f t="shared" si="89"/>
        <v>6.5829194663550496E-3</v>
      </c>
      <c r="AB102" s="126">
        <f t="shared" si="102"/>
        <v>-2.2769217167445399E-2</v>
      </c>
      <c r="AC102" s="127">
        <f t="shared" si="103"/>
        <v>4.7550955118798206E-3</v>
      </c>
      <c r="AD102" s="116">
        <v>2.3410000000000002</v>
      </c>
      <c r="AE102" s="117">
        <v>0.10312</v>
      </c>
      <c r="AF102" s="117">
        <v>4.2000000000000003E-2</v>
      </c>
      <c r="AG102" s="117">
        <f t="shared" si="104"/>
        <v>-2.2990000000000004</v>
      </c>
      <c r="AH102" s="118">
        <f t="shared" si="105"/>
        <v>-6.1120000000000001E-2</v>
      </c>
      <c r="AI102" s="116">
        <v>0</v>
      </c>
      <c r="AJ102" s="117">
        <v>0</v>
      </c>
      <c r="AK102" s="117">
        <v>0</v>
      </c>
      <c r="AL102" s="117">
        <f>AK102-AI102</f>
        <v>0</v>
      </c>
      <c r="AM102" s="118">
        <f t="shared" si="107"/>
        <v>0</v>
      </c>
      <c r="AN102" s="125">
        <f t="shared" si="85"/>
        <v>1.410169247505822E-4</v>
      </c>
      <c r="AO102" s="126">
        <f t="shared" si="108"/>
        <v>-1.0250588114356656E-2</v>
      </c>
      <c r="AP102" s="127">
        <f t="shared" si="109"/>
        <v>-3.8542007033357255E-4</v>
      </c>
      <c r="AQ102" s="125">
        <f t="shared" si="86"/>
        <v>0</v>
      </c>
      <c r="AR102" s="126">
        <f t="shared" si="110"/>
        <v>0</v>
      </c>
      <c r="AS102" s="127">
        <f t="shared" si="111"/>
        <v>0</v>
      </c>
      <c r="AT102" s="126">
        <f t="shared" si="90"/>
        <v>0</v>
      </c>
      <c r="AU102" s="126">
        <f t="shared" si="112"/>
        <v>0</v>
      </c>
      <c r="AV102" s="126">
        <f t="shared" si="113"/>
        <v>0</v>
      </c>
      <c r="AW102" s="116">
        <v>326</v>
      </c>
      <c r="AX102" s="117">
        <v>167</v>
      </c>
      <c r="AY102" s="118">
        <v>274</v>
      </c>
      <c r="AZ102" s="116">
        <v>4</v>
      </c>
      <c r="BA102" s="117">
        <v>4</v>
      </c>
      <c r="BB102" s="118">
        <v>4</v>
      </c>
      <c r="BC102" s="116">
        <v>6</v>
      </c>
      <c r="BD102" s="117">
        <v>6</v>
      </c>
      <c r="BE102" s="118">
        <v>6</v>
      </c>
      <c r="BF102" s="129">
        <f t="shared" si="126"/>
        <v>7.6111111111111107</v>
      </c>
      <c r="BG102" s="129">
        <f t="shared" si="114"/>
        <v>-1.4444444444444446</v>
      </c>
      <c r="BH102" s="129">
        <f t="shared" si="91"/>
        <v>0.65277777777777768</v>
      </c>
      <c r="BI102" s="130">
        <f t="shared" si="115"/>
        <v>5.0740740740740735</v>
      </c>
      <c r="BJ102" s="129">
        <f t="shared" si="116"/>
        <v>-0.96296296296296369</v>
      </c>
      <c r="BK102" s="131">
        <f t="shared" si="92"/>
        <v>0.43518518518518512</v>
      </c>
      <c r="BL102" s="117">
        <v>30</v>
      </c>
      <c r="BM102" s="117">
        <v>30</v>
      </c>
      <c r="BN102" s="117">
        <v>30</v>
      </c>
      <c r="BO102" s="116">
        <v>1977</v>
      </c>
      <c r="BP102" s="117">
        <v>1035</v>
      </c>
      <c r="BQ102" s="118">
        <v>1659</v>
      </c>
      <c r="BR102" s="117">
        <f t="shared" si="93"/>
        <v>185.69620253164558</v>
      </c>
      <c r="BS102" s="117">
        <f t="shared" si="117"/>
        <v>83.4028287329607</v>
      </c>
      <c r="BT102" s="117">
        <f t="shared" si="118"/>
        <v>-10.22325640555249</v>
      </c>
      <c r="BU102" s="116">
        <f t="shared" si="94"/>
        <v>1124.3430656934306</v>
      </c>
      <c r="BV102" s="117">
        <f t="shared" si="119"/>
        <v>503.99337244189689</v>
      </c>
      <c r="BW102" s="118">
        <f t="shared" si="120"/>
        <v>-89.888311552078449</v>
      </c>
      <c r="BX102" s="129">
        <f t="shared" si="95"/>
        <v>6.054744525547445</v>
      </c>
      <c r="BY102" s="129">
        <f t="shared" si="121"/>
        <v>-9.6726523666657016E-3</v>
      </c>
      <c r="BZ102" s="129">
        <f t="shared" si="122"/>
        <v>-0.14286026487171632</v>
      </c>
      <c r="CA102" s="125">
        <f t="shared" si="123"/>
        <v>0.20256410256410257</v>
      </c>
      <c r="CB102" s="126">
        <f t="shared" si="124"/>
        <v>-3.8827838827838856E-2</v>
      </c>
      <c r="CC102" s="132">
        <f t="shared" si="125"/>
        <v>1.1956367757472719E-2</v>
      </c>
      <c r="CD102" s="26"/>
    </row>
    <row r="103" spans="1:82" s="14" customFormat="1" ht="15" customHeight="1" x14ac:dyDescent="0.2">
      <c r="A103" s="13" t="s">
        <v>183</v>
      </c>
      <c r="B103" s="19" t="s">
        <v>217</v>
      </c>
      <c r="C103" s="116">
        <v>524.79899999999998</v>
      </c>
      <c r="D103" s="117">
        <v>534.35500000000002</v>
      </c>
      <c r="E103" s="118">
        <v>796.78099999999995</v>
      </c>
      <c r="F103" s="116">
        <v>524.79899999999998</v>
      </c>
      <c r="G103" s="117">
        <v>501.95800000000003</v>
      </c>
      <c r="H103" s="118">
        <v>755.44282999999996</v>
      </c>
      <c r="I103" s="119">
        <f t="shared" si="87"/>
        <v>1.0547204478729384</v>
      </c>
      <c r="J103" s="120">
        <f t="shared" si="96"/>
        <v>5.4720447872938394E-2</v>
      </c>
      <c r="K103" s="121">
        <f t="shared" si="97"/>
        <v>-9.8208085668434197E-3</v>
      </c>
      <c r="L103" s="116">
        <v>415.76400000000001</v>
      </c>
      <c r="M103" s="117">
        <v>396.79500000000002</v>
      </c>
      <c r="N103" s="117">
        <v>602.37099999999998</v>
      </c>
      <c r="O103" s="122">
        <f t="shared" si="84"/>
        <v>0.79737470008154032</v>
      </c>
      <c r="P103" s="123">
        <f t="shared" si="98"/>
        <v>5.1399587805850411E-3</v>
      </c>
      <c r="Q103" s="124">
        <f t="shared" si="99"/>
        <v>6.8802762452830901E-3</v>
      </c>
      <c r="R103" s="116">
        <v>108.776</v>
      </c>
      <c r="S103" s="117">
        <v>105.07900000000001</v>
      </c>
      <c r="T103" s="118">
        <v>152.17282999999995</v>
      </c>
      <c r="U103" s="125">
        <f t="shared" si="88"/>
        <v>0.20143526942998446</v>
      </c>
      <c r="V103" s="126">
        <f t="shared" si="100"/>
        <v>-5.8364669871961983E-3</v>
      </c>
      <c r="W103" s="127">
        <f t="shared" si="101"/>
        <v>-7.9029620555182978E-3</v>
      </c>
      <c r="X103" s="116">
        <v>0.25900000000000001</v>
      </c>
      <c r="Y103" s="117">
        <v>8.4000000000000005E-2</v>
      </c>
      <c r="Z103" s="118">
        <v>0.89900000000000002</v>
      </c>
      <c r="AA103" s="125">
        <f t="shared" si="89"/>
        <v>1.1900304884752168E-3</v>
      </c>
      <c r="AB103" s="126">
        <f t="shared" si="102"/>
        <v>6.9650820661111253E-4</v>
      </c>
      <c r="AC103" s="127">
        <f t="shared" si="103"/>
        <v>1.0226858102352046E-3</v>
      </c>
      <c r="AD103" s="116">
        <v>55.323</v>
      </c>
      <c r="AE103" s="117">
        <v>73.841119999999989</v>
      </c>
      <c r="AF103" s="117">
        <v>68.996279999999999</v>
      </c>
      <c r="AG103" s="117">
        <f t="shared" si="104"/>
        <v>13.673279999999998</v>
      </c>
      <c r="AH103" s="118">
        <f t="shared" si="105"/>
        <v>-4.8448399999999907</v>
      </c>
      <c r="AI103" s="116">
        <v>0</v>
      </c>
      <c r="AJ103" s="117">
        <v>0</v>
      </c>
      <c r="AK103" s="117">
        <v>0</v>
      </c>
      <c r="AL103" s="117">
        <f t="shared" si="106"/>
        <v>0</v>
      </c>
      <c r="AM103" s="118">
        <f t="shared" si="107"/>
        <v>0</v>
      </c>
      <c r="AN103" s="125">
        <f t="shared" si="85"/>
        <v>8.6593781729233002E-2</v>
      </c>
      <c r="AO103" s="126">
        <f t="shared" si="108"/>
        <v>-1.8823720971801114E-2</v>
      </c>
      <c r="AP103" s="127">
        <f t="shared" si="109"/>
        <v>-5.1593603061776697E-2</v>
      </c>
      <c r="AQ103" s="125">
        <f t="shared" si="86"/>
        <v>0</v>
      </c>
      <c r="AR103" s="126">
        <f t="shared" si="110"/>
        <v>0</v>
      </c>
      <c r="AS103" s="127">
        <f t="shared" si="111"/>
        <v>0</v>
      </c>
      <c r="AT103" s="126">
        <f t="shared" si="90"/>
        <v>0</v>
      </c>
      <c r="AU103" s="126">
        <f t="shared" si="112"/>
        <v>0</v>
      </c>
      <c r="AV103" s="126">
        <f t="shared" si="113"/>
        <v>0</v>
      </c>
      <c r="AW103" s="116">
        <v>728</v>
      </c>
      <c r="AX103" s="117">
        <v>500</v>
      </c>
      <c r="AY103" s="118">
        <v>749</v>
      </c>
      <c r="AZ103" s="116">
        <v>4</v>
      </c>
      <c r="BA103" s="117">
        <v>4</v>
      </c>
      <c r="BB103" s="118">
        <v>4</v>
      </c>
      <c r="BC103" s="116">
        <v>15</v>
      </c>
      <c r="BD103" s="117">
        <v>18</v>
      </c>
      <c r="BE103" s="118">
        <v>18</v>
      </c>
      <c r="BF103" s="129">
        <f t="shared" si="126"/>
        <v>20.805555555555557</v>
      </c>
      <c r="BG103" s="129">
        <f t="shared" si="114"/>
        <v>0.5833333333333357</v>
      </c>
      <c r="BH103" s="129">
        <f t="shared" si="91"/>
        <v>-2.7777777777775015E-2</v>
      </c>
      <c r="BI103" s="130">
        <f t="shared" si="115"/>
        <v>4.6234567901234573</v>
      </c>
      <c r="BJ103" s="129">
        <f t="shared" si="116"/>
        <v>-0.76913580246913504</v>
      </c>
      <c r="BK103" s="131">
        <f t="shared" si="92"/>
        <v>-6.1728395061724228E-3</v>
      </c>
      <c r="BL103" s="117">
        <v>45</v>
      </c>
      <c r="BM103" s="117">
        <v>45</v>
      </c>
      <c r="BN103" s="117">
        <v>45</v>
      </c>
      <c r="BO103" s="116">
        <v>5407</v>
      </c>
      <c r="BP103" s="117">
        <v>3869</v>
      </c>
      <c r="BQ103" s="118">
        <v>5761</v>
      </c>
      <c r="BR103" s="117">
        <f t="shared" si="93"/>
        <v>131.13050338482901</v>
      </c>
      <c r="BS103" s="117">
        <f t="shared" si="117"/>
        <v>34.071320843678649</v>
      </c>
      <c r="BT103" s="117">
        <f t="shared" si="118"/>
        <v>1.3920696810295681</v>
      </c>
      <c r="BU103" s="116">
        <f t="shared" si="94"/>
        <v>1008.601909212283</v>
      </c>
      <c r="BV103" s="117">
        <f t="shared" si="119"/>
        <v>287.72416195953576</v>
      </c>
      <c r="BW103" s="118">
        <f t="shared" si="120"/>
        <v>4.6859092122829225</v>
      </c>
      <c r="BX103" s="129">
        <f t="shared" si="95"/>
        <v>7.6915887850467293</v>
      </c>
      <c r="BY103" s="129">
        <f t="shared" si="121"/>
        <v>0.26439098284892726</v>
      </c>
      <c r="BZ103" s="129">
        <f t="shared" si="122"/>
        <v>-4.6411214953271163E-2</v>
      </c>
      <c r="CA103" s="125">
        <f t="shared" si="123"/>
        <v>0.46894586894586893</v>
      </c>
      <c r="CB103" s="126">
        <f t="shared" si="124"/>
        <v>2.8815628815628824E-2</v>
      </c>
      <c r="CC103" s="132">
        <f t="shared" si="125"/>
        <v>-6.0694778926823068E-3</v>
      </c>
      <c r="CD103" s="26"/>
    </row>
    <row r="104" spans="1:82" s="14" customFormat="1" ht="16.5" customHeight="1" x14ac:dyDescent="0.2">
      <c r="A104" s="13" t="s">
        <v>95</v>
      </c>
      <c r="B104" s="19" t="s">
        <v>218</v>
      </c>
      <c r="C104" s="116">
        <v>29331.398000000001</v>
      </c>
      <c r="D104" s="117">
        <v>23443.906800000001</v>
      </c>
      <c r="E104" s="118">
        <v>36103.701639999999</v>
      </c>
      <c r="F104" s="116">
        <v>28915.167000000001</v>
      </c>
      <c r="G104" s="117">
        <v>23103.117140000002</v>
      </c>
      <c r="H104" s="118">
        <v>35157.306239999998</v>
      </c>
      <c r="I104" s="119">
        <f t="shared" si="87"/>
        <v>1.0269188826225613</v>
      </c>
      <c r="J104" s="120">
        <f t="shared" si="96"/>
        <v>1.2523980459277828E-2</v>
      </c>
      <c r="K104" s="121">
        <f t="shared" si="97"/>
        <v>1.216807397908326E-2</v>
      </c>
      <c r="L104" s="116">
        <v>4072.404</v>
      </c>
      <c r="M104" s="117">
        <v>4608.0686299999998</v>
      </c>
      <c r="N104" s="117">
        <v>6849.3519999999999</v>
      </c>
      <c r="O104" s="122">
        <f t="shared" si="84"/>
        <v>0.19482015923640914</v>
      </c>
      <c r="P104" s="123">
        <f t="shared" si="98"/>
        <v>5.3980440067572938E-2</v>
      </c>
      <c r="Q104" s="124">
        <f t="shared" si="99"/>
        <v>-4.6364163449757745E-3</v>
      </c>
      <c r="R104" s="116">
        <v>3643.2669999999998</v>
      </c>
      <c r="S104" s="117">
        <v>2092.9800899999973</v>
      </c>
      <c r="T104" s="118">
        <v>3040.3101000000001</v>
      </c>
      <c r="U104" s="125">
        <f t="shared" si="88"/>
        <v>8.647733359448645E-2</v>
      </c>
      <c r="V104" s="126">
        <f t="shared" si="100"/>
        <v>-3.9521143260238256E-2</v>
      </c>
      <c r="W104" s="127">
        <f t="shared" si="101"/>
        <v>-4.1156403889366783E-3</v>
      </c>
      <c r="X104" s="116">
        <v>21199.495999999999</v>
      </c>
      <c r="Y104" s="117">
        <v>16402.068420000003</v>
      </c>
      <c r="Z104" s="118">
        <v>25267.644139999997</v>
      </c>
      <c r="AA104" s="125">
        <f t="shared" si="89"/>
        <v>0.71870250716910433</v>
      </c>
      <c r="AB104" s="126">
        <f t="shared" si="102"/>
        <v>-1.4459296807334709E-2</v>
      </c>
      <c r="AC104" s="127">
        <f t="shared" si="103"/>
        <v>8.7520567339124389E-3</v>
      </c>
      <c r="AD104" s="116">
        <v>14781.999</v>
      </c>
      <c r="AE104" s="117">
        <v>15259.856199999998</v>
      </c>
      <c r="AF104" s="117">
        <v>15005.91221</v>
      </c>
      <c r="AG104" s="117">
        <f t="shared" si="104"/>
        <v>223.91321000000062</v>
      </c>
      <c r="AH104" s="118">
        <f t="shared" si="105"/>
        <v>-253.94398999999794</v>
      </c>
      <c r="AI104" s="116">
        <v>1339.636</v>
      </c>
      <c r="AJ104" s="117">
        <v>1720.2829099999999</v>
      </c>
      <c r="AK104" s="117">
        <v>1543.0940000000001</v>
      </c>
      <c r="AL104" s="117">
        <f t="shared" si="106"/>
        <v>203.45800000000008</v>
      </c>
      <c r="AM104" s="118">
        <f t="shared" si="107"/>
        <v>-177.18890999999985</v>
      </c>
      <c r="AN104" s="125">
        <f t="shared" si="85"/>
        <v>0.41563362005447818</v>
      </c>
      <c r="AO104" s="126">
        <f t="shared" si="108"/>
        <v>-8.8331414274945896E-2</v>
      </c>
      <c r="AP104" s="127">
        <f t="shared" si="109"/>
        <v>-0.23527564733776368</v>
      </c>
      <c r="AQ104" s="125">
        <f t="shared" si="86"/>
        <v>4.2740603592025479E-2</v>
      </c>
      <c r="AR104" s="126">
        <f t="shared" si="110"/>
        <v>-2.9318188407545728E-3</v>
      </c>
      <c r="AS104" s="127">
        <f t="shared" si="111"/>
        <v>-3.0638075340446637E-2</v>
      </c>
      <c r="AT104" s="126">
        <f t="shared" si="90"/>
        <v>4.3891132883336632E-2</v>
      </c>
      <c r="AU104" s="126">
        <f t="shared" si="112"/>
        <v>-2.438739601923437E-3</v>
      </c>
      <c r="AV104" s="126">
        <f t="shared" si="113"/>
        <v>-3.0569940900579594E-2</v>
      </c>
      <c r="AW104" s="116">
        <v>10192</v>
      </c>
      <c r="AX104" s="117">
        <v>6798</v>
      </c>
      <c r="AY104" s="118">
        <v>10229</v>
      </c>
      <c r="AZ104" s="116">
        <v>51.13</v>
      </c>
      <c r="BA104" s="117">
        <v>52.77</v>
      </c>
      <c r="BB104" s="118">
        <v>52.5</v>
      </c>
      <c r="BC104" s="116">
        <v>118.64</v>
      </c>
      <c r="BD104" s="117">
        <v>120.8</v>
      </c>
      <c r="BE104" s="118">
        <v>121.13</v>
      </c>
      <c r="BF104" s="129">
        <f t="shared" si="126"/>
        <v>21.648677248677249</v>
      </c>
      <c r="BG104" s="129">
        <f t="shared" si="114"/>
        <v>-0.49965923566549364</v>
      </c>
      <c r="BH104" s="129">
        <f t="shared" si="91"/>
        <v>0.17814474915100575</v>
      </c>
      <c r="BI104" s="130">
        <f t="shared" si="115"/>
        <v>9.3829402753698972</v>
      </c>
      <c r="BJ104" s="129">
        <f t="shared" si="116"/>
        <v>-0.1622758780728244</v>
      </c>
      <c r="BK104" s="131">
        <f t="shared" si="92"/>
        <v>3.8012025222151635E-3</v>
      </c>
      <c r="BL104" s="117">
        <v>181</v>
      </c>
      <c r="BM104" s="117">
        <v>184</v>
      </c>
      <c r="BN104" s="117">
        <v>185</v>
      </c>
      <c r="BO104" s="116">
        <v>42311</v>
      </c>
      <c r="BP104" s="117">
        <v>27353</v>
      </c>
      <c r="BQ104" s="118">
        <v>42372</v>
      </c>
      <c r="BR104" s="117">
        <f t="shared" si="93"/>
        <v>829.72968564146117</v>
      </c>
      <c r="BS104" s="117">
        <f t="shared" si="117"/>
        <v>146.3337129629615</v>
      </c>
      <c r="BT104" s="117">
        <f t="shared" si="118"/>
        <v>-14.898586942898874</v>
      </c>
      <c r="BU104" s="116">
        <f t="shared" si="94"/>
        <v>3437.0228018379112</v>
      </c>
      <c r="BV104" s="117">
        <f t="shared" si="119"/>
        <v>599.97737405141197</v>
      </c>
      <c r="BW104" s="118">
        <f t="shared" si="120"/>
        <v>38.506011605489675</v>
      </c>
      <c r="BX104" s="129">
        <f t="shared" si="95"/>
        <v>4.1423404047316454</v>
      </c>
      <c r="BY104" s="129">
        <f t="shared" si="121"/>
        <v>-9.052844875889754E-3</v>
      </c>
      <c r="BZ104" s="129">
        <f t="shared" si="122"/>
        <v>0.11865696842684947</v>
      </c>
      <c r="CA104" s="125">
        <f t="shared" si="123"/>
        <v>0.83896643896643897</v>
      </c>
      <c r="CB104" s="126">
        <f t="shared" si="124"/>
        <v>-1.7306201836588597E-2</v>
      </c>
      <c r="CC104" s="132">
        <f t="shared" si="125"/>
        <v>1.7653683741841286E-2</v>
      </c>
      <c r="CD104" s="26"/>
    </row>
    <row r="105" spans="1:82" s="14" customFormat="1" ht="16.5" customHeight="1" x14ac:dyDescent="0.2">
      <c r="A105" s="13" t="s">
        <v>103</v>
      </c>
      <c r="B105" s="19" t="s">
        <v>219</v>
      </c>
      <c r="C105" s="116">
        <v>11168.433999999999</v>
      </c>
      <c r="D105" s="117">
        <v>7754.9520000000002</v>
      </c>
      <c r="E105" s="118">
        <v>11550.72</v>
      </c>
      <c r="F105" s="116">
        <v>11556.799000000001</v>
      </c>
      <c r="G105" s="117">
        <v>7752.4459999999999</v>
      </c>
      <c r="H105" s="118">
        <v>11772.714</v>
      </c>
      <c r="I105" s="119">
        <f t="shared" si="87"/>
        <v>0.98114334553612692</v>
      </c>
      <c r="J105" s="120">
        <f t="shared" si="96"/>
        <v>1.4748239071092906E-2</v>
      </c>
      <c r="K105" s="121">
        <f t="shared" si="97"/>
        <v>-1.9179907279823105E-2</v>
      </c>
      <c r="L105" s="116">
        <v>2561.9960000000001</v>
      </c>
      <c r="M105" s="117">
        <v>1795.501</v>
      </c>
      <c r="N105" s="117">
        <v>2668.6239999999998</v>
      </c>
      <c r="O105" s="122">
        <f t="shared" si="84"/>
        <v>0.22667874204707597</v>
      </c>
      <c r="P105" s="123">
        <f t="shared" si="98"/>
        <v>4.9914045758609749E-3</v>
      </c>
      <c r="Q105" s="124">
        <f t="shared" si="99"/>
        <v>-4.9257089868299797E-3</v>
      </c>
      <c r="R105" s="116">
        <v>1301.1220000000001</v>
      </c>
      <c r="S105" s="117">
        <v>907.20600000000013</v>
      </c>
      <c r="T105" s="118">
        <v>1362.1510000000001</v>
      </c>
      <c r="U105" s="125">
        <f t="shared" si="88"/>
        <v>0.11570407639224058</v>
      </c>
      <c r="V105" s="126">
        <f t="shared" si="100"/>
        <v>3.1190950319175403E-3</v>
      </c>
      <c r="W105" s="127">
        <f t="shared" si="101"/>
        <v>-1.3178286942314987E-3</v>
      </c>
      <c r="X105" s="116">
        <v>7693.6809999999996</v>
      </c>
      <c r="Y105" s="117">
        <v>5049.7389999999996</v>
      </c>
      <c r="Z105" s="118">
        <v>7741.9390000000003</v>
      </c>
      <c r="AA105" s="125">
        <f t="shared" si="89"/>
        <v>0.65761718156068349</v>
      </c>
      <c r="AB105" s="126">
        <f t="shared" si="102"/>
        <v>-8.1104996077784319E-3</v>
      </c>
      <c r="AC105" s="127">
        <f t="shared" si="103"/>
        <v>6.2435376810615617E-3</v>
      </c>
      <c r="AD105" s="116">
        <v>3984.576</v>
      </c>
      <c r="AE105" s="117">
        <v>4158.0510000000004</v>
      </c>
      <c r="AF105" s="117">
        <v>3982.549</v>
      </c>
      <c r="AG105" s="117">
        <f t="shared" si="104"/>
        <v>-2.0270000000000437</v>
      </c>
      <c r="AH105" s="118">
        <f t="shared" si="105"/>
        <v>-175.50200000000041</v>
      </c>
      <c r="AI105" s="116">
        <v>1923.636</v>
      </c>
      <c r="AJ105" s="117">
        <v>1874.962</v>
      </c>
      <c r="AK105" s="117">
        <v>2073.8580000000002</v>
      </c>
      <c r="AL105" s="117">
        <f t="shared" si="106"/>
        <v>150.22200000000021</v>
      </c>
      <c r="AM105" s="118">
        <f t="shared" si="107"/>
        <v>198.89600000000019</v>
      </c>
      <c r="AN105" s="125">
        <f t="shared" si="85"/>
        <v>0.34478794395500889</v>
      </c>
      <c r="AO105" s="126">
        <f t="shared" si="108"/>
        <v>-1.198329183328517E-2</v>
      </c>
      <c r="AP105" s="127">
        <f t="shared" si="109"/>
        <v>-0.19139216392960479</v>
      </c>
      <c r="AQ105" s="125">
        <f t="shared" si="86"/>
        <v>0.17954361286569151</v>
      </c>
      <c r="AR105" s="126">
        <f t="shared" si="110"/>
        <v>7.304962397774506E-3</v>
      </c>
      <c r="AS105" s="127">
        <f t="shared" si="111"/>
        <v>-6.2232480654938915E-2</v>
      </c>
      <c r="AT105" s="126">
        <f t="shared" si="90"/>
        <v>0.17615802099668779</v>
      </c>
      <c r="AU105" s="126">
        <f t="shared" si="112"/>
        <v>9.707432040351377E-3</v>
      </c>
      <c r="AV105" s="126">
        <f t="shared" si="113"/>
        <v>-6.569622732700256E-2</v>
      </c>
      <c r="AW105" s="116">
        <v>4018</v>
      </c>
      <c r="AX105" s="117">
        <v>2506</v>
      </c>
      <c r="AY105" s="118">
        <v>3654</v>
      </c>
      <c r="AZ105" s="116">
        <v>33</v>
      </c>
      <c r="BA105" s="117">
        <v>29</v>
      </c>
      <c r="BB105" s="118">
        <v>29</v>
      </c>
      <c r="BC105" s="116">
        <v>77</v>
      </c>
      <c r="BD105" s="117">
        <v>71</v>
      </c>
      <c r="BE105" s="118">
        <v>70</v>
      </c>
      <c r="BF105" s="129">
        <f t="shared" si="126"/>
        <v>14</v>
      </c>
      <c r="BG105" s="129">
        <f t="shared" si="114"/>
        <v>0.47138047138047234</v>
      </c>
      <c r="BH105" s="129">
        <f t="shared" si="91"/>
        <v>-0.40229885057471115</v>
      </c>
      <c r="BI105" s="130">
        <f t="shared" si="115"/>
        <v>5.8000000000000007</v>
      </c>
      <c r="BJ105" s="129">
        <f t="shared" si="116"/>
        <v>2.0202020202031434E-3</v>
      </c>
      <c r="BK105" s="131">
        <f t="shared" si="92"/>
        <v>-8.2629107981219363E-2</v>
      </c>
      <c r="BL105" s="117">
        <v>186</v>
      </c>
      <c r="BM105" s="117">
        <v>186</v>
      </c>
      <c r="BN105" s="117">
        <v>186</v>
      </c>
      <c r="BO105" s="116">
        <v>18320</v>
      </c>
      <c r="BP105" s="117">
        <v>10948</v>
      </c>
      <c r="BQ105" s="118">
        <v>15450</v>
      </c>
      <c r="BR105" s="117">
        <f t="shared" si="93"/>
        <v>761.98796116504855</v>
      </c>
      <c r="BS105" s="117">
        <f t="shared" si="117"/>
        <v>131.15832142705733</v>
      </c>
      <c r="BT105" s="117">
        <f t="shared" si="118"/>
        <v>53.872688969213641</v>
      </c>
      <c r="BU105" s="116">
        <f t="shared" si="94"/>
        <v>3221.870279146141</v>
      </c>
      <c r="BV105" s="117">
        <f t="shared" si="119"/>
        <v>345.6136838250859</v>
      </c>
      <c r="BW105" s="118">
        <f t="shared" si="120"/>
        <v>128.31640843584591</v>
      </c>
      <c r="BX105" s="129">
        <f t="shared" si="95"/>
        <v>4.2282430213464695</v>
      </c>
      <c r="BY105" s="129">
        <f t="shared" si="121"/>
        <v>-0.33123930817070324</v>
      </c>
      <c r="BZ105" s="129">
        <f t="shared" si="122"/>
        <v>-0.14047206245241295</v>
      </c>
      <c r="CA105" s="125">
        <f t="shared" si="123"/>
        <v>0.30426562684627201</v>
      </c>
      <c r="CB105" s="126">
        <f t="shared" si="124"/>
        <v>-5.6520540391508167E-2</v>
      </c>
      <c r="CC105" s="132">
        <f t="shared" si="125"/>
        <v>-2.0928931461813294E-2</v>
      </c>
      <c r="CD105" s="26"/>
    </row>
    <row r="106" spans="1:82" s="14" customFormat="1" ht="16.5" customHeight="1" x14ac:dyDescent="0.2">
      <c r="A106" s="13" t="s">
        <v>109</v>
      </c>
      <c r="B106" s="19" t="s">
        <v>220</v>
      </c>
      <c r="C106" s="116">
        <v>13611.683000000001</v>
      </c>
      <c r="D106" s="117">
        <v>9364.3269999999993</v>
      </c>
      <c r="E106" s="118">
        <v>14639.919</v>
      </c>
      <c r="F106" s="116">
        <v>13566.183999999999</v>
      </c>
      <c r="G106" s="117">
        <v>9712.5329999999994</v>
      </c>
      <c r="H106" s="118">
        <v>14819.832</v>
      </c>
      <c r="I106" s="119">
        <f t="shared" si="87"/>
        <v>0.98785998383787343</v>
      </c>
      <c r="J106" s="120">
        <f t="shared" si="96"/>
        <v>-1.5493870127250453E-2</v>
      </c>
      <c r="K106" s="121">
        <f t="shared" si="97"/>
        <v>2.3711187638159159E-2</v>
      </c>
      <c r="L106" s="116">
        <v>3664.8980000000001</v>
      </c>
      <c r="M106" s="117">
        <v>3185.9520000000002</v>
      </c>
      <c r="N106" s="117">
        <v>4623.95</v>
      </c>
      <c r="O106" s="122">
        <f t="shared" si="84"/>
        <v>0.31201095936850026</v>
      </c>
      <c r="P106" s="123">
        <f t="shared" si="98"/>
        <v>4.1861446432511773E-2</v>
      </c>
      <c r="Q106" s="124">
        <f t="shared" si="99"/>
        <v>-1.6013872052921985E-2</v>
      </c>
      <c r="R106" s="116">
        <v>2406.971</v>
      </c>
      <c r="S106" s="117">
        <v>1747.7859999999991</v>
      </c>
      <c r="T106" s="118">
        <v>2412.0329999999999</v>
      </c>
      <c r="U106" s="125">
        <f t="shared" si="88"/>
        <v>0.16275710817774452</v>
      </c>
      <c r="V106" s="126">
        <f t="shared" si="100"/>
        <v>-1.4667213945558533E-2</v>
      </c>
      <c r="W106" s="127">
        <f t="shared" si="101"/>
        <v>-1.7194506915866908E-2</v>
      </c>
      <c r="X106" s="116">
        <v>7494.3149999999996</v>
      </c>
      <c r="Y106" s="117">
        <v>4778.7950000000001</v>
      </c>
      <c r="Z106" s="118">
        <v>7783.8490000000002</v>
      </c>
      <c r="AA106" s="125">
        <f t="shared" si="89"/>
        <v>0.52523193245375521</v>
      </c>
      <c r="AB106" s="126">
        <f t="shared" si="102"/>
        <v>-2.7194232486953296E-2</v>
      </c>
      <c r="AC106" s="127">
        <f t="shared" si="103"/>
        <v>3.3208378968788921E-2</v>
      </c>
      <c r="AD106" s="116">
        <v>3667.48</v>
      </c>
      <c r="AE106" s="117">
        <v>3665.5250000000001</v>
      </c>
      <c r="AF106" s="117">
        <v>3264.8</v>
      </c>
      <c r="AG106" s="117">
        <f t="shared" si="104"/>
        <v>-402.67999999999984</v>
      </c>
      <c r="AH106" s="118">
        <f t="shared" si="105"/>
        <v>-400.72499999999991</v>
      </c>
      <c r="AI106" s="116">
        <v>696.47900000000004</v>
      </c>
      <c r="AJ106" s="117">
        <v>604.37</v>
      </c>
      <c r="AK106" s="117">
        <v>413.69200000000001</v>
      </c>
      <c r="AL106" s="117">
        <f t="shared" si="106"/>
        <v>-282.78700000000003</v>
      </c>
      <c r="AM106" s="118">
        <f t="shared" si="107"/>
        <v>-190.678</v>
      </c>
      <c r="AN106" s="125">
        <f t="shared" si="85"/>
        <v>0.22300669832941017</v>
      </c>
      <c r="AO106" s="126">
        <f t="shared" si="108"/>
        <v>-4.6429491155754898E-2</v>
      </c>
      <c r="AP106" s="127">
        <f t="shared" si="109"/>
        <v>-0.16842826544321338</v>
      </c>
      <c r="AQ106" s="125">
        <f t="shared" si="86"/>
        <v>2.8257806617645903E-2</v>
      </c>
      <c r="AR106" s="126">
        <f t="shared" si="110"/>
        <v>-2.2909929216343175E-2</v>
      </c>
      <c r="AS106" s="127">
        <f t="shared" si="111"/>
        <v>-3.6281802048305223E-2</v>
      </c>
      <c r="AT106" s="126">
        <f t="shared" si="90"/>
        <v>2.7914756388601435E-2</v>
      </c>
      <c r="AU106" s="126">
        <f t="shared" si="112"/>
        <v>-2.3424588559100887E-2</v>
      </c>
      <c r="AV106" s="126">
        <f t="shared" si="113"/>
        <v>-3.4311029613875985E-2</v>
      </c>
      <c r="AW106" s="116">
        <v>7620</v>
      </c>
      <c r="AX106" s="117">
        <v>5078</v>
      </c>
      <c r="AY106" s="118">
        <v>7635</v>
      </c>
      <c r="AZ106" s="116">
        <v>39</v>
      </c>
      <c r="BA106" s="117">
        <v>44</v>
      </c>
      <c r="BB106" s="118">
        <v>44</v>
      </c>
      <c r="BC106" s="116">
        <v>94</v>
      </c>
      <c r="BD106" s="117">
        <v>95</v>
      </c>
      <c r="BE106" s="118">
        <v>94</v>
      </c>
      <c r="BF106" s="129">
        <f t="shared" si="126"/>
        <v>19.280303030303031</v>
      </c>
      <c r="BG106" s="129">
        <f t="shared" si="114"/>
        <v>-2.4290986790986793</v>
      </c>
      <c r="BH106" s="129">
        <f t="shared" si="91"/>
        <v>4.5454545454546746E-2</v>
      </c>
      <c r="BI106" s="130">
        <f t="shared" si="115"/>
        <v>9.0248226950354606</v>
      </c>
      <c r="BJ106" s="129">
        <f t="shared" si="116"/>
        <v>1.7730496453900457E-2</v>
      </c>
      <c r="BK106" s="131">
        <f t="shared" si="92"/>
        <v>0.11605076521089863</v>
      </c>
      <c r="BL106" s="117">
        <v>145</v>
      </c>
      <c r="BM106" s="117">
        <v>145</v>
      </c>
      <c r="BN106" s="117">
        <v>145</v>
      </c>
      <c r="BO106" s="116">
        <v>30260</v>
      </c>
      <c r="BP106" s="117">
        <v>18538</v>
      </c>
      <c r="BQ106" s="118">
        <v>28755</v>
      </c>
      <c r="BR106" s="117">
        <f t="shared" si="93"/>
        <v>515.38278560250387</v>
      </c>
      <c r="BS106" s="117">
        <f t="shared" si="117"/>
        <v>67.062098226429839</v>
      </c>
      <c r="BT106" s="117">
        <f t="shared" si="118"/>
        <v>-8.5428266534029262</v>
      </c>
      <c r="BU106" s="116">
        <f t="shared" si="94"/>
        <v>1941.0388998035364</v>
      </c>
      <c r="BV106" s="117">
        <f t="shared" si="119"/>
        <v>160.69979219198785</v>
      </c>
      <c r="BW106" s="118">
        <f t="shared" si="120"/>
        <v>28.369935644418774</v>
      </c>
      <c r="BX106" s="129">
        <f t="shared" si="95"/>
        <v>3.7662082514734774</v>
      </c>
      <c r="BY106" s="129">
        <f t="shared" si="121"/>
        <v>-0.20492035745040704</v>
      </c>
      <c r="BZ106" s="129">
        <f t="shared" si="122"/>
        <v>0.11555838932302454</v>
      </c>
      <c r="CA106" s="125">
        <f t="shared" si="123"/>
        <v>0.72641151951496785</v>
      </c>
      <c r="CB106" s="126">
        <f t="shared" si="124"/>
        <v>-3.8019451812555172E-2</v>
      </c>
      <c r="CC106" s="132">
        <f t="shared" si="125"/>
        <v>2.0067453978675265E-2</v>
      </c>
      <c r="CD106" s="26"/>
    </row>
    <row r="107" spans="1:82" s="14" customFormat="1" ht="15" customHeight="1" x14ac:dyDescent="0.2">
      <c r="A107" s="13" t="s">
        <v>141</v>
      </c>
      <c r="B107" s="19" t="s">
        <v>221</v>
      </c>
      <c r="C107" s="116">
        <v>51743.322999999997</v>
      </c>
      <c r="D107" s="117">
        <v>35117.882640000003</v>
      </c>
      <c r="E107" s="118">
        <v>54688.005859999997</v>
      </c>
      <c r="F107" s="116">
        <v>50962.635000000002</v>
      </c>
      <c r="G107" s="117">
        <v>34426.7091</v>
      </c>
      <c r="H107" s="118">
        <v>53330.60068000001</v>
      </c>
      <c r="I107" s="119">
        <f t="shared" si="87"/>
        <v>1.0254526512488549</v>
      </c>
      <c r="J107" s="120">
        <f t="shared" si="96"/>
        <v>1.0133820109138547E-2</v>
      </c>
      <c r="K107" s="121">
        <f t="shared" si="97"/>
        <v>5.3759852511745532E-3</v>
      </c>
      <c r="L107" s="116">
        <v>6898.5870000000004</v>
      </c>
      <c r="M107" s="117">
        <v>5482.68948</v>
      </c>
      <c r="N107" s="117">
        <v>8161.1274199999998</v>
      </c>
      <c r="O107" s="122">
        <f t="shared" si="84"/>
        <v>0.1530289799091008</v>
      </c>
      <c r="P107" s="123">
        <f t="shared" si="98"/>
        <v>1.7663392945239914E-2</v>
      </c>
      <c r="Q107" s="124">
        <f t="shared" si="99"/>
        <v>-6.2278768550561858E-3</v>
      </c>
      <c r="R107" s="116">
        <v>3325.8150000000001</v>
      </c>
      <c r="S107" s="117">
        <v>1878.1575899999989</v>
      </c>
      <c r="T107" s="118">
        <v>2944.7730499999998</v>
      </c>
      <c r="U107" s="125">
        <f t="shared" si="88"/>
        <v>5.5217323871327509E-2</v>
      </c>
      <c r="V107" s="126">
        <f t="shared" si="100"/>
        <v>-1.0042547404951668E-2</v>
      </c>
      <c r="W107" s="127">
        <f t="shared" si="101"/>
        <v>6.6207769474774247E-4</v>
      </c>
      <c r="X107" s="116">
        <v>40738.232000000004</v>
      </c>
      <c r="Y107" s="117">
        <v>27065.86203</v>
      </c>
      <c r="Z107" s="118">
        <v>42224.700210000003</v>
      </c>
      <c r="AA107" s="125">
        <f t="shared" si="89"/>
        <v>0.79175369621957148</v>
      </c>
      <c r="AB107" s="126">
        <f t="shared" si="102"/>
        <v>-7.6208259180692295E-3</v>
      </c>
      <c r="AC107" s="127">
        <f t="shared" si="103"/>
        <v>5.5657991603083046E-3</v>
      </c>
      <c r="AD107" s="116">
        <v>12877.904</v>
      </c>
      <c r="AE107" s="117">
        <v>12438.66358</v>
      </c>
      <c r="AF107" s="117">
        <v>12813.43943</v>
      </c>
      <c r="AG107" s="117">
        <f t="shared" si="104"/>
        <v>-64.464570000000094</v>
      </c>
      <c r="AH107" s="118">
        <f t="shared" si="105"/>
        <v>374.77584999999999</v>
      </c>
      <c r="AI107" s="116">
        <v>0</v>
      </c>
      <c r="AJ107" s="117">
        <v>0</v>
      </c>
      <c r="AK107" s="117">
        <v>0</v>
      </c>
      <c r="AL107" s="117">
        <f t="shared" si="106"/>
        <v>0</v>
      </c>
      <c r="AM107" s="118">
        <f t="shared" si="107"/>
        <v>0</v>
      </c>
      <c r="AN107" s="125">
        <f t="shared" si="85"/>
        <v>0.23430072514990039</v>
      </c>
      <c r="AO107" s="126">
        <f t="shared" si="108"/>
        <v>-1.4579772919386752E-2</v>
      </c>
      <c r="AP107" s="127">
        <f t="shared" si="109"/>
        <v>-0.1198966992082556</v>
      </c>
      <c r="AQ107" s="125">
        <f t="shared" si="86"/>
        <v>0</v>
      </c>
      <c r="AR107" s="126">
        <f t="shared" si="110"/>
        <v>0</v>
      </c>
      <c r="AS107" s="127">
        <f t="shared" si="111"/>
        <v>0</v>
      </c>
      <c r="AT107" s="126">
        <f t="shared" si="90"/>
        <v>0</v>
      </c>
      <c r="AU107" s="126">
        <f t="shared" si="112"/>
        <v>0</v>
      </c>
      <c r="AV107" s="126">
        <f t="shared" si="113"/>
        <v>0</v>
      </c>
      <c r="AW107" s="116">
        <v>14017</v>
      </c>
      <c r="AX107" s="117">
        <v>9561</v>
      </c>
      <c r="AY107" s="118">
        <v>14609</v>
      </c>
      <c r="AZ107" s="116">
        <v>63</v>
      </c>
      <c r="BA107" s="117">
        <v>65.03</v>
      </c>
      <c r="BB107" s="118">
        <v>65.52</v>
      </c>
      <c r="BC107" s="116">
        <v>147.81</v>
      </c>
      <c r="BD107" s="117">
        <v>146.68</v>
      </c>
      <c r="BE107" s="118">
        <v>148.24</v>
      </c>
      <c r="BF107" s="129">
        <f t="shared" si="126"/>
        <v>24.774453941120608</v>
      </c>
      <c r="BG107" s="129">
        <f t="shared" si="114"/>
        <v>5.3113553113554701E-2</v>
      </c>
      <c r="BH107" s="129">
        <f t="shared" si="91"/>
        <v>0.27037889883243338</v>
      </c>
      <c r="BI107" s="130">
        <f t="shared" si="115"/>
        <v>10.949961024165017</v>
      </c>
      <c r="BJ107" s="129">
        <f t="shared" si="116"/>
        <v>0.41316077760223635</v>
      </c>
      <c r="BK107" s="131">
        <f t="shared" si="92"/>
        <v>8.6175913720511588E-2</v>
      </c>
      <c r="BL107" s="117">
        <v>215</v>
      </c>
      <c r="BM107" s="117">
        <v>215</v>
      </c>
      <c r="BN107" s="117">
        <v>215</v>
      </c>
      <c r="BO107" s="116">
        <v>37468</v>
      </c>
      <c r="BP107" s="117">
        <v>25544</v>
      </c>
      <c r="BQ107" s="118">
        <v>37555</v>
      </c>
      <c r="BR107" s="117">
        <f t="shared" si="93"/>
        <v>1420.0665871388633</v>
      </c>
      <c r="BS107" s="117">
        <f t="shared" si="117"/>
        <v>59.90231362546524</v>
      </c>
      <c r="BT107" s="117">
        <f t="shared" si="118"/>
        <v>72.325078369680568</v>
      </c>
      <c r="BU107" s="116">
        <f t="shared" si="94"/>
        <v>3650.5305414470536</v>
      </c>
      <c r="BV107" s="117">
        <f t="shared" si="119"/>
        <v>14.757194796557542</v>
      </c>
      <c r="BW107" s="118">
        <f t="shared" si="120"/>
        <v>49.786989517338952</v>
      </c>
      <c r="BX107" s="129">
        <f t="shared" si="95"/>
        <v>2.5706756109247726</v>
      </c>
      <c r="BY107" s="129">
        <f t="shared" si="121"/>
        <v>-0.10236426922076491</v>
      </c>
      <c r="BZ107" s="129">
        <f t="shared" si="122"/>
        <v>-0.10101145109802845</v>
      </c>
      <c r="CA107" s="125">
        <f t="shared" si="123"/>
        <v>0.6398330351818724</v>
      </c>
      <c r="CB107" s="126">
        <f t="shared" si="124"/>
        <v>1.4822386915410712E-3</v>
      </c>
      <c r="CC107" s="132">
        <f t="shared" si="125"/>
        <v>-1.6571950042334249E-2</v>
      </c>
      <c r="CD107" s="26"/>
    </row>
    <row r="108" spans="1:82" s="14" customFormat="1" ht="15" customHeight="1" x14ac:dyDescent="0.2">
      <c r="A108" s="13" t="s">
        <v>151</v>
      </c>
      <c r="B108" s="19" t="s">
        <v>222</v>
      </c>
      <c r="C108" s="116">
        <v>22487.065999999999</v>
      </c>
      <c r="D108" s="117">
        <v>15317.529</v>
      </c>
      <c r="E108" s="118">
        <v>23300.41</v>
      </c>
      <c r="F108" s="116">
        <v>22368.177</v>
      </c>
      <c r="G108" s="117">
        <v>15315.598</v>
      </c>
      <c r="H108" s="118">
        <v>23295.014999999999</v>
      </c>
      <c r="I108" s="119">
        <f t="shared" si="87"/>
        <v>1.0002315946136975</v>
      </c>
      <c r="J108" s="120">
        <f t="shared" si="96"/>
        <v>-5.0835010241812029E-3</v>
      </c>
      <c r="K108" s="121">
        <f t="shared" si="97"/>
        <v>1.0551399967240194E-4</v>
      </c>
      <c r="L108" s="116">
        <v>3687.3780000000002</v>
      </c>
      <c r="M108" s="117">
        <v>2815.8980000000001</v>
      </c>
      <c r="N108" s="117">
        <v>5104.5770000000002</v>
      </c>
      <c r="O108" s="122">
        <f t="shared" si="84"/>
        <v>0.21912743992652506</v>
      </c>
      <c r="P108" s="123">
        <f t="shared" si="98"/>
        <v>5.4278154265024775E-2</v>
      </c>
      <c r="Q108" s="124">
        <f t="shared" si="99"/>
        <v>3.5269258221834188E-2</v>
      </c>
      <c r="R108" s="116">
        <v>2231.9810000000002</v>
      </c>
      <c r="S108" s="117">
        <v>2118.2510000000002</v>
      </c>
      <c r="T108" s="118">
        <v>2004.2529999999999</v>
      </c>
      <c r="U108" s="125">
        <f t="shared" si="88"/>
        <v>8.60378497287939E-2</v>
      </c>
      <c r="V108" s="126">
        <f t="shared" si="100"/>
        <v>-1.3745918970818963E-2</v>
      </c>
      <c r="W108" s="127">
        <f t="shared" si="101"/>
        <v>-5.2268927453527028E-2</v>
      </c>
      <c r="X108" s="116">
        <v>16448.817999999999</v>
      </c>
      <c r="Y108" s="117">
        <v>10381.449000000001</v>
      </c>
      <c r="Z108" s="118">
        <v>16186.184999999999</v>
      </c>
      <c r="AA108" s="125">
        <f t="shared" si="89"/>
        <v>0.69483471034468103</v>
      </c>
      <c r="AB108" s="126">
        <f t="shared" si="102"/>
        <v>-4.0532235294205798E-2</v>
      </c>
      <c r="AC108" s="127">
        <f t="shared" si="103"/>
        <v>1.6999669231692827E-2</v>
      </c>
      <c r="AD108" s="116">
        <v>4401.3159999999998</v>
      </c>
      <c r="AE108" s="117">
        <v>2623.9905500000004</v>
      </c>
      <c r="AF108" s="117">
        <v>2459.8670000000002</v>
      </c>
      <c r="AG108" s="117">
        <f t="shared" si="104"/>
        <v>-1941.4489999999996</v>
      </c>
      <c r="AH108" s="118">
        <f t="shared" si="105"/>
        <v>-164.12355000000025</v>
      </c>
      <c r="AI108" s="116">
        <v>0</v>
      </c>
      <c r="AJ108" s="117">
        <v>0</v>
      </c>
      <c r="AK108" s="117">
        <v>0</v>
      </c>
      <c r="AL108" s="117">
        <f t="shared" si="106"/>
        <v>0</v>
      </c>
      <c r="AM108" s="118">
        <f t="shared" si="107"/>
        <v>0</v>
      </c>
      <c r="AN108" s="125">
        <f t="shared" si="85"/>
        <v>0.10557183328533705</v>
      </c>
      <c r="AO108" s="126">
        <f t="shared" si="108"/>
        <v>-9.0154723482895868E-2</v>
      </c>
      <c r="AP108" s="127">
        <f t="shared" si="109"/>
        <v>-6.5734553665195275E-2</v>
      </c>
      <c r="AQ108" s="125">
        <f t="shared" si="86"/>
        <v>0</v>
      </c>
      <c r="AR108" s="126">
        <f t="shared" si="110"/>
        <v>0</v>
      </c>
      <c r="AS108" s="127">
        <f t="shared" si="111"/>
        <v>0</v>
      </c>
      <c r="AT108" s="126">
        <f t="shared" si="90"/>
        <v>0</v>
      </c>
      <c r="AU108" s="126">
        <f t="shared" si="112"/>
        <v>0</v>
      </c>
      <c r="AV108" s="126">
        <f t="shared" si="113"/>
        <v>0</v>
      </c>
      <c r="AW108" s="116">
        <v>10272</v>
      </c>
      <c r="AX108" s="117">
        <v>6361</v>
      </c>
      <c r="AY108" s="118">
        <v>9452</v>
      </c>
      <c r="AZ108" s="116">
        <v>38</v>
      </c>
      <c r="BA108" s="117">
        <v>38</v>
      </c>
      <c r="BB108" s="118">
        <v>37</v>
      </c>
      <c r="BC108" s="116">
        <v>110</v>
      </c>
      <c r="BD108" s="117">
        <v>108</v>
      </c>
      <c r="BE108" s="118">
        <v>107</v>
      </c>
      <c r="BF108" s="129">
        <f t="shared" si="126"/>
        <v>28.384384384384383</v>
      </c>
      <c r="BG108" s="129">
        <f t="shared" si="114"/>
        <v>-1.6507033349138638</v>
      </c>
      <c r="BH108" s="129">
        <f t="shared" si="91"/>
        <v>0.48526157736683828</v>
      </c>
      <c r="BI108" s="130">
        <f t="shared" si="115"/>
        <v>9.8151609553478707</v>
      </c>
      <c r="BJ108" s="129">
        <f t="shared" si="116"/>
        <v>-0.56059662040970437</v>
      </c>
      <c r="BK108" s="131">
        <f t="shared" si="92"/>
        <v>-1.1970693434868451E-3</v>
      </c>
      <c r="BL108" s="117">
        <v>167</v>
      </c>
      <c r="BM108" s="117">
        <v>170</v>
      </c>
      <c r="BN108" s="117">
        <v>170</v>
      </c>
      <c r="BO108" s="116">
        <v>26988</v>
      </c>
      <c r="BP108" s="117">
        <v>20242</v>
      </c>
      <c r="BQ108" s="118">
        <v>29074</v>
      </c>
      <c r="BR108" s="117">
        <f>H108*1000/BQ108</f>
        <v>801.23185664167295</v>
      </c>
      <c r="BS108" s="117">
        <f t="shared" si="117"/>
        <v>-27.587507520176814</v>
      </c>
      <c r="BT108" s="117">
        <f t="shared" si="118"/>
        <v>44.607116003396072</v>
      </c>
      <c r="BU108" s="116">
        <f t="shared" si="94"/>
        <v>2464.5593525179856</v>
      </c>
      <c r="BV108" s="117">
        <f t="shared" si="119"/>
        <v>286.97202775163032</v>
      </c>
      <c r="BW108" s="118">
        <f t="shared" si="120"/>
        <v>56.825034014605535</v>
      </c>
      <c r="BX108" s="129">
        <f t="shared" si="95"/>
        <v>3.0759627592044012</v>
      </c>
      <c r="BY108" s="129">
        <f t="shared" si="121"/>
        <v>0.44862631060627045</v>
      </c>
      <c r="BZ108" s="129">
        <f t="shared" si="122"/>
        <v>-0.10624129676164173</v>
      </c>
      <c r="CA108" s="125">
        <f t="shared" si="123"/>
        <v>0.62645981469510881</v>
      </c>
      <c r="CB108" s="126">
        <f t="shared" si="124"/>
        <v>3.4500875430780287E-2</v>
      </c>
      <c r="CC108" s="132">
        <f t="shared" si="125"/>
        <v>-3.1388739091046558E-2</v>
      </c>
      <c r="CD108" s="26"/>
    </row>
    <row r="109" spans="1:82" s="14" customFormat="1" ht="15" customHeight="1" x14ac:dyDescent="0.2">
      <c r="A109" s="13" t="s">
        <v>175</v>
      </c>
      <c r="B109" s="19" t="s">
        <v>223</v>
      </c>
      <c r="C109" s="116">
        <v>21834.120999999999</v>
      </c>
      <c r="D109" s="117">
        <v>17356.264999999999</v>
      </c>
      <c r="E109" s="118">
        <v>27034.44</v>
      </c>
      <c r="F109" s="116">
        <v>21826.780999999999</v>
      </c>
      <c r="G109" s="117">
        <v>17387.023000000001</v>
      </c>
      <c r="H109" s="118">
        <v>27029.815999999999</v>
      </c>
      <c r="I109" s="119">
        <f t="shared" si="87"/>
        <v>1.0001710703469087</v>
      </c>
      <c r="J109" s="120">
        <f t="shared" si="96"/>
        <v>-1.6521378037515078E-4</v>
      </c>
      <c r="K109" s="121">
        <f t="shared" si="97"/>
        <v>1.9400908399511696E-3</v>
      </c>
      <c r="L109" s="116">
        <v>3943.105</v>
      </c>
      <c r="M109" s="117">
        <v>3098.817</v>
      </c>
      <c r="N109" s="117">
        <v>4731.393</v>
      </c>
      <c r="O109" s="122">
        <f t="shared" si="84"/>
        <v>0.17504347791342717</v>
      </c>
      <c r="P109" s="123">
        <f t="shared" si="98"/>
        <v>-5.6109667341825709E-3</v>
      </c>
      <c r="Q109" s="124">
        <f t="shared" si="99"/>
        <v>-3.1823747814246073E-3</v>
      </c>
      <c r="R109" s="116">
        <v>1595.3620000000001</v>
      </c>
      <c r="S109" s="117">
        <v>1124.0020000000022</v>
      </c>
      <c r="T109" s="118">
        <v>1697.86</v>
      </c>
      <c r="U109" s="125">
        <f t="shared" si="88"/>
        <v>6.2814338062826616E-2</v>
      </c>
      <c r="V109" s="126">
        <f t="shared" si="100"/>
        <v>-1.0277612600901584E-2</v>
      </c>
      <c r="W109" s="127">
        <f t="shared" si="101"/>
        <v>-1.8316913350756164E-3</v>
      </c>
      <c r="X109" s="116">
        <v>16288.314</v>
      </c>
      <c r="Y109" s="117">
        <v>13164.204</v>
      </c>
      <c r="Z109" s="118">
        <v>20600.562999999998</v>
      </c>
      <c r="AA109" s="125">
        <f t="shared" si="89"/>
        <v>0.76214218402374623</v>
      </c>
      <c r="AB109" s="126">
        <f t="shared" si="102"/>
        <v>1.5888579335084141E-2</v>
      </c>
      <c r="AC109" s="127">
        <f t="shared" si="103"/>
        <v>5.0140661165001266E-3</v>
      </c>
      <c r="AD109" s="116">
        <v>3604.6410000000001</v>
      </c>
      <c r="AE109" s="117">
        <v>3955.2469999999998</v>
      </c>
      <c r="AF109" s="117">
        <v>4579.7039999999997</v>
      </c>
      <c r="AG109" s="117">
        <f t="shared" si="104"/>
        <v>975.06299999999965</v>
      </c>
      <c r="AH109" s="118">
        <f t="shared" si="105"/>
        <v>624.45699999999988</v>
      </c>
      <c r="AI109" s="116">
        <v>0</v>
      </c>
      <c r="AJ109" s="117">
        <v>0</v>
      </c>
      <c r="AK109" s="117">
        <v>0</v>
      </c>
      <c r="AL109" s="117">
        <f t="shared" si="106"/>
        <v>0</v>
      </c>
      <c r="AM109" s="118">
        <f t="shared" si="107"/>
        <v>0</v>
      </c>
      <c r="AN109" s="125">
        <f t="shared" si="85"/>
        <v>0.16940258425918939</v>
      </c>
      <c r="AO109" s="126">
        <f t="shared" si="108"/>
        <v>4.3104791087232863E-3</v>
      </c>
      <c r="AP109" s="127">
        <f t="shared" si="109"/>
        <v>-5.8483254082181857E-2</v>
      </c>
      <c r="AQ109" s="125">
        <f t="shared" si="86"/>
        <v>0</v>
      </c>
      <c r="AR109" s="126">
        <f t="shared" si="110"/>
        <v>0</v>
      </c>
      <c r="AS109" s="127">
        <f t="shared" si="111"/>
        <v>0</v>
      </c>
      <c r="AT109" s="126">
        <f t="shared" si="90"/>
        <v>0</v>
      </c>
      <c r="AU109" s="126">
        <f t="shared" si="112"/>
        <v>0</v>
      </c>
      <c r="AV109" s="126">
        <f t="shared" si="113"/>
        <v>0</v>
      </c>
      <c r="AW109" s="116">
        <v>7540</v>
      </c>
      <c r="AX109" s="117">
        <v>5019</v>
      </c>
      <c r="AY109" s="118">
        <v>7781</v>
      </c>
      <c r="AZ109" s="116">
        <v>40</v>
      </c>
      <c r="BA109" s="117">
        <v>41</v>
      </c>
      <c r="BB109" s="118">
        <v>41</v>
      </c>
      <c r="BC109" s="116">
        <v>114</v>
      </c>
      <c r="BD109" s="117">
        <v>114</v>
      </c>
      <c r="BE109" s="118">
        <v>113</v>
      </c>
      <c r="BF109" s="129">
        <f t="shared" si="126"/>
        <v>21.086720867208673</v>
      </c>
      <c r="BG109" s="129">
        <f t="shared" si="114"/>
        <v>0.14227642276422969</v>
      </c>
      <c r="BH109" s="129">
        <f t="shared" si="91"/>
        <v>0.68428184281842874</v>
      </c>
      <c r="BI109" s="130">
        <f t="shared" si="115"/>
        <v>7.6509341199606684</v>
      </c>
      <c r="BJ109" s="129">
        <f t="shared" si="116"/>
        <v>0.30200624471700355</v>
      </c>
      <c r="BK109" s="131">
        <f t="shared" si="92"/>
        <v>0.31321482171505455</v>
      </c>
      <c r="BL109" s="117">
        <v>146</v>
      </c>
      <c r="BM109" s="117">
        <v>143</v>
      </c>
      <c r="BN109" s="117">
        <v>144</v>
      </c>
      <c r="BO109" s="116">
        <v>31213</v>
      </c>
      <c r="BP109" s="117">
        <v>19178</v>
      </c>
      <c r="BQ109" s="118">
        <v>28485</v>
      </c>
      <c r="BR109" s="117">
        <f t="shared" si="93"/>
        <v>948.9140249253993</v>
      </c>
      <c r="BS109" s="117">
        <f t="shared" si="117"/>
        <v>249.62907955007495</v>
      </c>
      <c r="BT109" s="117">
        <f t="shared" si="118"/>
        <v>42.301083012791082</v>
      </c>
      <c r="BU109" s="116">
        <f t="shared" si="94"/>
        <v>3473.8229019406244</v>
      </c>
      <c r="BV109" s="117">
        <f t="shared" si="119"/>
        <v>579.02436082656595</v>
      </c>
      <c r="BW109" s="118">
        <f t="shared" si="120"/>
        <v>9.5824157880042549</v>
      </c>
      <c r="BX109" s="129">
        <f t="shared" si="95"/>
        <v>3.6608405089320137</v>
      </c>
      <c r="BY109" s="129">
        <f t="shared" si="121"/>
        <v>-0.47881466348177915</v>
      </c>
      <c r="BZ109" s="129">
        <f t="shared" si="122"/>
        <v>-0.16023938746169009</v>
      </c>
      <c r="CA109" s="125">
        <f t="shared" si="123"/>
        <v>0.72458791208791207</v>
      </c>
      <c r="CB109" s="126">
        <f t="shared" si="124"/>
        <v>-5.8517110743138145E-2</v>
      </c>
      <c r="CC109" s="132">
        <f t="shared" si="125"/>
        <v>-1.6361745988817789E-2</v>
      </c>
      <c r="CD109" s="26"/>
    </row>
    <row r="110" spans="1:82" s="14" customFormat="1" ht="15" customHeight="1" x14ac:dyDescent="0.2">
      <c r="A110" s="13" t="s">
        <v>187</v>
      </c>
      <c r="B110" s="19" t="s">
        <v>224</v>
      </c>
      <c r="C110" s="116">
        <v>16693.343000000001</v>
      </c>
      <c r="D110" s="117">
        <v>11702.054</v>
      </c>
      <c r="E110" s="118">
        <v>17808.995629999998</v>
      </c>
      <c r="F110" s="116">
        <v>17184.162</v>
      </c>
      <c r="G110" s="117">
        <v>11057.452730000001</v>
      </c>
      <c r="H110" s="118">
        <v>17050.493760000001</v>
      </c>
      <c r="I110" s="119">
        <f t="shared" si="87"/>
        <v>1.0444856249136563</v>
      </c>
      <c r="J110" s="120">
        <f t="shared" si="96"/>
        <v>7.3047913839936141E-2</v>
      </c>
      <c r="K110" s="121">
        <f t="shared" si="97"/>
        <v>-1.3810013850516834E-2</v>
      </c>
      <c r="L110" s="116">
        <v>5635.1319999999996</v>
      </c>
      <c r="M110" s="117">
        <v>4238.9807300000002</v>
      </c>
      <c r="N110" s="117">
        <v>6421.3040000000001</v>
      </c>
      <c r="O110" s="122">
        <f t="shared" si="84"/>
        <v>0.37660516407238637</v>
      </c>
      <c r="P110" s="123">
        <f t="shared" si="98"/>
        <v>4.8679251828309567E-2</v>
      </c>
      <c r="Q110" s="124">
        <f t="shared" si="99"/>
        <v>-6.7544426568571514E-3</v>
      </c>
      <c r="R110" s="116">
        <v>2828.9679999999998</v>
      </c>
      <c r="S110" s="117">
        <v>1390.2900000000009</v>
      </c>
      <c r="T110" s="118">
        <v>2297.16887</v>
      </c>
      <c r="U110" s="125">
        <f t="shared" si="88"/>
        <v>0.13472741038087097</v>
      </c>
      <c r="V110" s="126">
        <f t="shared" si="100"/>
        <v>-2.989906369450146E-2</v>
      </c>
      <c r="W110" s="127">
        <f t="shared" si="101"/>
        <v>8.9941123105114207E-3</v>
      </c>
      <c r="X110" s="116">
        <v>8720.0630000000001</v>
      </c>
      <c r="Y110" s="117">
        <v>5428.1819999999998</v>
      </c>
      <c r="Z110" s="118">
        <v>8332.0208899999998</v>
      </c>
      <c r="AA110" s="125">
        <f t="shared" si="89"/>
        <v>0.48866742554674258</v>
      </c>
      <c r="AB110" s="126">
        <f t="shared" si="102"/>
        <v>-1.8780246326928096E-2</v>
      </c>
      <c r="AC110" s="127">
        <f t="shared" si="103"/>
        <v>-2.2396696536544081E-3</v>
      </c>
      <c r="AD110" s="116">
        <v>6792.0309999999999</v>
      </c>
      <c r="AE110" s="117">
        <v>3875.41122</v>
      </c>
      <c r="AF110" s="117">
        <v>4315.4706999999999</v>
      </c>
      <c r="AG110" s="117">
        <f t="shared" si="104"/>
        <v>-2476.5603000000001</v>
      </c>
      <c r="AH110" s="118">
        <f t="shared" si="105"/>
        <v>440.05947999999989</v>
      </c>
      <c r="AI110" s="116">
        <v>0</v>
      </c>
      <c r="AJ110" s="117">
        <v>0</v>
      </c>
      <c r="AK110" s="117">
        <v>0</v>
      </c>
      <c r="AL110" s="117">
        <f t="shared" si="106"/>
        <v>0</v>
      </c>
      <c r="AM110" s="118">
        <f t="shared" si="107"/>
        <v>0</v>
      </c>
      <c r="AN110" s="125">
        <f t="shared" si="85"/>
        <v>0.2423197124452324</v>
      </c>
      <c r="AO110" s="126">
        <f t="shared" si="108"/>
        <v>-0.16455091856019291</v>
      </c>
      <c r="AP110" s="127">
        <f t="shared" si="109"/>
        <v>-8.8853876396521342E-2</v>
      </c>
      <c r="AQ110" s="125">
        <f t="shared" si="86"/>
        <v>0</v>
      </c>
      <c r="AR110" s="126">
        <f t="shared" si="110"/>
        <v>0</v>
      </c>
      <c r="AS110" s="127">
        <f t="shared" si="111"/>
        <v>0</v>
      </c>
      <c r="AT110" s="126">
        <f t="shared" si="90"/>
        <v>0</v>
      </c>
      <c r="AU110" s="126">
        <f t="shared" si="112"/>
        <v>0</v>
      </c>
      <c r="AV110" s="126">
        <f t="shared" si="113"/>
        <v>0</v>
      </c>
      <c r="AW110" s="116">
        <v>4735</v>
      </c>
      <c r="AX110" s="117">
        <v>3411</v>
      </c>
      <c r="AY110" s="118">
        <v>4858</v>
      </c>
      <c r="AZ110" s="116">
        <v>23</v>
      </c>
      <c r="BA110" s="117">
        <v>49</v>
      </c>
      <c r="BB110" s="118">
        <v>51</v>
      </c>
      <c r="BC110" s="116">
        <v>119</v>
      </c>
      <c r="BD110" s="117">
        <v>119</v>
      </c>
      <c r="BE110" s="118">
        <v>120</v>
      </c>
      <c r="BF110" s="129">
        <f t="shared" si="126"/>
        <v>10.583877995642702</v>
      </c>
      <c r="BG110" s="129">
        <f t="shared" si="114"/>
        <v>-12.290518139623</v>
      </c>
      <c r="BH110" s="129">
        <f t="shared" si="91"/>
        <v>-1.0181628206838287</v>
      </c>
      <c r="BI110" s="130">
        <f t="shared" si="115"/>
        <v>4.4981481481481485</v>
      </c>
      <c r="BJ110" s="129">
        <f t="shared" si="116"/>
        <v>7.7046374105198545E-2</v>
      </c>
      <c r="BK110" s="131">
        <f t="shared" si="92"/>
        <v>-0.27916277622159935</v>
      </c>
      <c r="BL110" s="117">
        <v>195</v>
      </c>
      <c r="BM110" s="117">
        <v>200</v>
      </c>
      <c r="BN110" s="117">
        <v>199</v>
      </c>
      <c r="BO110" s="116">
        <v>41351</v>
      </c>
      <c r="BP110" s="117">
        <v>27708</v>
      </c>
      <c r="BQ110" s="118">
        <v>41973</v>
      </c>
      <c r="BR110" s="117">
        <f t="shared" si="93"/>
        <v>406.2252819669788</v>
      </c>
      <c r="BS110" s="117">
        <f t="shared" si="117"/>
        <v>-9.3429509657192966</v>
      </c>
      <c r="BT110" s="117">
        <f t="shared" si="118"/>
        <v>7.1545179277121633</v>
      </c>
      <c r="BU110" s="116">
        <f t="shared" si="94"/>
        <v>3509.7764018114453</v>
      </c>
      <c r="BV110" s="117">
        <f t="shared" si="119"/>
        <v>-119.40247886437282</v>
      </c>
      <c r="BW110" s="118">
        <f t="shared" si="120"/>
        <v>268.07228864814988</v>
      </c>
      <c r="BX110" s="129">
        <f t="shared" si="95"/>
        <v>8.63997529847674</v>
      </c>
      <c r="BY110" s="129">
        <f t="shared" si="121"/>
        <v>-9.3076443867504466E-2</v>
      </c>
      <c r="BZ110" s="129">
        <f t="shared" si="122"/>
        <v>0.51684425186284422</v>
      </c>
      <c r="CA110" s="125">
        <f t="shared" si="123"/>
        <v>0.77259926003644597</v>
      </c>
      <c r="CB110" s="126">
        <f t="shared" si="124"/>
        <v>-4.1641474961923164E-3</v>
      </c>
      <c r="CC110" s="132">
        <f t="shared" si="125"/>
        <v>7.1848953955619965E-3</v>
      </c>
      <c r="CD110" s="26"/>
    </row>
    <row r="111" spans="1:82" s="14" customFormat="1" ht="15" customHeight="1" x14ac:dyDescent="0.2">
      <c r="A111" s="13" t="s">
        <v>103</v>
      </c>
      <c r="B111" s="19" t="s">
        <v>225</v>
      </c>
      <c r="C111" s="116">
        <v>293.55700000000002</v>
      </c>
      <c r="D111" s="117">
        <v>219.03595999999999</v>
      </c>
      <c r="E111" s="118">
        <v>331.70880999999997</v>
      </c>
      <c r="F111" s="116">
        <v>291.95600000000002</v>
      </c>
      <c r="G111" s="117">
        <v>208.19866999999999</v>
      </c>
      <c r="H111" s="118">
        <v>324.31683000000004</v>
      </c>
      <c r="I111" s="119">
        <f t="shared" si="87"/>
        <v>1.0227924650102183</v>
      </c>
      <c r="J111" s="120">
        <f t="shared" si="96"/>
        <v>1.7308761986474908E-2</v>
      </c>
      <c r="K111" s="121">
        <f t="shared" si="97"/>
        <v>-2.9260172982137789E-2</v>
      </c>
      <c r="L111" s="116">
        <v>212.465</v>
      </c>
      <c r="M111" s="117">
        <v>125.52563000000001</v>
      </c>
      <c r="N111" s="117">
        <v>232.86120000000003</v>
      </c>
      <c r="O111" s="122">
        <f t="shared" si="84"/>
        <v>0.71800529130726887</v>
      </c>
      <c r="P111" s="123">
        <f t="shared" si="98"/>
        <v>-9.7242295794400802E-3</v>
      </c>
      <c r="Q111" s="124">
        <f t="shared" si="99"/>
        <v>0.11509255416058095</v>
      </c>
      <c r="R111" s="116">
        <v>51.75</v>
      </c>
      <c r="S111" s="117">
        <v>62.937039999999982</v>
      </c>
      <c r="T111" s="118">
        <v>61.384889999999999</v>
      </c>
      <c r="U111" s="125">
        <f t="shared" si="88"/>
        <v>0.18927445115938013</v>
      </c>
      <c r="V111" s="126">
        <f t="shared" si="100"/>
        <v>1.2021714445628745E-2</v>
      </c>
      <c r="W111" s="127">
        <f t="shared" si="101"/>
        <v>-0.11301873832160925</v>
      </c>
      <c r="X111" s="116">
        <v>27.745999999999999</v>
      </c>
      <c r="Y111" s="117">
        <v>19.736000000000001</v>
      </c>
      <c r="Z111" s="118">
        <v>30.070740000000001</v>
      </c>
      <c r="AA111" s="125">
        <f t="shared" si="89"/>
        <v>9.2720257533350947E-2</v>
      </c>
      <c r="AB111" s="126">
        <f t="shared" si="102"/>
        <v>-2.3146107344702155E-3</v>
      </c>
      <c r="AC111" s="127">
        <f t="shared" si="103"/>
        <v>-2.0738158389717598E-3</v>
      </c>
      <c r="AD111" s="116">
        <v>44.094999999999999</v>
      </c>
      <c r="AE111" s="117">
        <v>47.841610000000003</v>
      </c>
      <c r="AF111" s="117">
        <v>51.128169999999997</v>
      </c>
      <c r="AG111" s="117">
        <f t="shared" si="104"/>
        <v>7.0331699999999984</v>
      </c>
      <c r="AH111" s="118">
        <f t="shared" si="105"/>
        <v>3.2865599999999944</v>
      </c>
      <c r="AI111" s="116">
        <v>6.72</v>
      </c>
      <c r="AJ111" s="117">
        <v>5.4939999999999998</v>
      </c>
      <c r="AK111" s="117">
        <v>5.0209999999999999</v>
      </c>
      <c r="AL111" s="117">
        <f t="shared" si="106"/>
        <v>-1.6989999999999998</v>
      </c>
      <c r="AM111" s="118">
        <f t="shared" si="107"/>
        <v>-0.47299999999999986</v>
      </c>
      <c r="AN111" s="125">
        <f t="shared" si="85"/>
        <v>0.15413570112895103</v>
      </c>
      <c r="AO111" s="126">
        <f t="shared" si="108"/>
        <v>3.9263721059674406E-3</v>
      </c>
      <c r="AP111" s="127">
        <f t="shared" si="109"/>
        <v>-6.4283274458436568E-2</v>
      </c>
      <c r="AQ111" s="125">
        <f t="shared" si="86"/>
        <v>1.5136770108698652E-2</v>
      </c>
      <c r="AR111" s="126">
        <f t="shared" si="110"/>
        <v>-7.7548659279143388E-3</v>
      </c>
      <c r="AS111" s="127">
        <f t="shared" si="111"/>
        <v>-9.9458692898731632E-3</v>
      </c>
      <c r="AT111" s="126">
        <f t="shared" si="90"/>
        <v>1.5481774411768885E-2</v>
      </c>
      <c r="AU111" s="126">
        <f t="shared" si="112"/>
        <v>-7.5353925585965095E-3</v>
      </c>
      <c r="AV111" s="126">
        <f t="shared" si="113"/>
        <v>-1.0906482535309596E-2</v>
      </c>
      <c r="AW111" s="116">
        <v>484</v>
      </c>
      <c r="AX111" s="117">
        <v>336</v>
      </c>
      <c r="AY111" s="118">
        <v>495</v>
      </c>
      <c r="AZ111" s="116">
        <v>1</v>
      </c>
      <c r="BA111" s="117">
        <v>1</v>
      </c>
      <c r="BB111" s="118">
        <v>1</v>
      </c>
      <c r="BC111" s="116">
        <v>7</v>
      </c>
      <c r="BD111" s="117">
        <v>6.61</v>
      </c>
      <c r="BE111" s="118">
        <v>6.61</v>
      </c>
      <c r="BF111" s="129">
        <f t="shared" si="126"/>
        <v>55</v>
      </c>
      <c r="BG111" s="129">
        <f t="shared" si="114"/>
        <v>1.2222222222222214</v>
      </c>
      <c r="BH111" s="129">
        <f t="shared" si="91"/>
        <v>-1</v>
      </c>
      <c r="BI111" s="130">
        <f t="shared" si="115"/>
        <v>8.3207261724659602</v>
      </c>
      <c r="BJ111" s="129">
        <f t="shared" si="116"/>
        <v>0.63818648992627836</v>
      </c>
      <c r="BK111" s="131">
        <f t="shared" si="92"/>
        <v>-0.15128593040847171</v>
      </c>
      <c r="BL111" s="117">
        <v>10</v>
      </c>
      <c r="BM111" s="117">
        <v>10</v>
      </c>
      <c r="BN111" s="117">
        <v>10</v>
      </c>
      <c r="BO111" s="116">
        <v>2672</v>
      </c>
      <c r="BP111" s="117">
        <v>1621</v>
      </c>
      <c r="BQ111" s="118">
        <v>2504</v>
      </c>
      <c r="BR111" s="117">
        <f t="shared" si="93"/>
        <v>129.51950079872205</v>
      </c>
      <c r="BS111" s="117">
        <f t="shared" si="117"/>
        <v>20.254530738841808</v>
      </c>
      <c r="BT111" s="117">
        <f t="shared" si="118"/>
        <v>1.0810862398078029</v>
      </c>
      <c r="BU111" s="116">
        <f t="shared" si="94"/>
        <v>655.18551515151523</v>
      </c>
      <c r="BV111" s="117">
        <f t="shared" si="119"/>
        <v>51.97063911845737</v>
      </c>
      <c r="BW111" s="118">
        <f t="shared" si="120"/>
        <v>35.546616341991466</v>
      </c>
      <c r="BX111" s="129">
        <f t="shared" si="95"/>
        <v>5.0585858585858583</v>
      </c>
      <c r="BY111" s="129">
        <f t="shared" si="121"/>
        <v>-0.46207529843893536</v>
      </c>
      <c r="BZ111" s="129">
        <f t="shared" si="122"/>
        <v>0.23418109668109643</v>
      </c>
      <c r="CA111" s="125">
        <f t="shared" si="123"/>
        <v>0.91721611721611729</v>
      </c>
      <c r="CB111" s="126">
        <f t="shared" si="124"/>
        <v>-6.1538461538461431E-2</v>
      </c>
      <c r="CC111" s="132">
        <f t="shared" si="125"/>
        <v>2.1636006718879774E-2</v>
      </c>
      <c r="CD111" s="26"/>
    </row>
    <row r="112" spans="1:82" s="14" customFormat="1" ht="15" customHeight="1" x14ac:dyDescent="0.2">
      <c r="A112" s="13" t="s">
        <v>109</v>
      </c>
      <c r="B112" s="19" t="s">
        <v>226</v>
      </c>
      <c r="C112" s="116">
        <v>202.148</v>
      </c>
      <c r="D112" s="117">
        <v>154.10195000000002</v>
      </c>
      <c r="E112" s="118">
        <v>235.78832</v>
      </c>
      <c r="F112" s="116">
        <v>219.84700000000001</v>
      </c>
      <c r="G112" s="117">
        <v>170.34776000000002</v>
      </c>
      <c r="H112" s="118">
        <v>251.29267000000002</v>
      </c>
      <c r="I112" s="119">
        <f t="shared" si="87"/>
        <v>0.93830162256622918</v>
      </c>
      <c r="J112" s="120">
        <f t="shared" si="96"/>
        <v>1.8807610821697796E-2</v>
      </c>
      <c r="K112" s="121">
        <f t="shared" si="97"/>
        <v>3.3670120514191604E-2</v>
      </c>
      <c r="L112" s="116">
        <v>159.61500000000001</v>
      </c>
      <c r="M112" s="117">
        <v>122.19677</v>
      </c>
      <c r="N112" s="117">
        <v>183.74388000000002</v>
      </c>
      <c r="O112" s="122">
        <f t="shared" si="84"/>
        <v>0.73119474595100609</v>
      </c>
      <c r="P112" s="123">
        <f t="shared" si="98"/>
        <v>5.1670994513949298E-3</v>
      </c>
      <c r="Q112" s="124">
        <f t="shared" si="99"/>
        <v>1.3857635090258724E-2</v>
      </c>
      <c r="R112" s="116">
        <v>50.008000000000003</v>
      </c>
      <c r="S112" s="117">
        <v>40.82718000000002</v>
      </c>
      <c r="T112" s="118">
        <v>56.503070000000008</v>
      </c>
      <c r="U112" s="125">
        <f t="shared" si="88"/>
        <v>0.22484965438904367</v>
      </c>
      <c r="V112" s="126">
        <f t="shared" si="100"/>
        <v>-2.6176296766929619E-3</v>
      </c>
      <c r="W112" s="127">
        <f t="shared" si="101"/>
        <v>-1.4819948545565009E-2</v>
      </c>
      <c r="X112" s="116">
        <v>10.224</v>
      </c>
      <c r="Y112" s="117">
        <v>7.3238100000000008</v>
      </c>
      <c r="Z112" s="118">
        <v>11.045719999999999</v>
      </c>
      <c r="AA112" s="125">
        <f t="shared" si="89"/>
        <v>4.395559965995028E-2</v>
      </c>
      <c r="AB112" s="126">
        <f t="shared" si="102"/>
        <v>-2.5494697747020026E-3</v>
      </c>
      <c r="AC112" s="127">
        <f t="shared" si="103"/>
        <v>9.6231345530631979E-4</v>
      </c>
      <c r="AD112" s="116">
        <v>12.12</v>
      </c>
      <c r="AE112" s="117">
        <v>5.7359900000000001</v>
      </c>
      <c r="AF112" s="117">
        <v>5.8196700000000003</v>
      </c>
      <c r="AG112" s="117">
        <f t="shared" si="104"/>
        <v>-6.3003299999999989</v>
      </c>
      <c r="AH112" s="118">
        <f t="shared" si="105"/>
        <v>8.3680000000000199E-2</v>
      </c>
      <c r="AI112" s="116">
        <v>0</v>
      </c>
      <c r="AJ112" s="117">
        <v>0</v>
      </c>
      <c r="AK112" s="117">
        <v>0</v>
      </c>
      <c r="AL112" s="117">
        <f t="shared" si="106"/>
        <v>0</v>
      </c>
      <c r="AM112" s="118">
        <f t="shared" si="107"/>
        <v>0</v>
      </c>
      <c r="AN112" s="125">
        <f t="shared" si="85"/>
        <v>2.4681756925024955E-2</v>
      </c>
      <c r="AO112" s="126">
        <f t="shared" si="108"/>
        <v>-3.5274314863961334E-2</v>
      </c>
      <c r="AP112" s="127">
        <f t="shared" si="109"/>
        <v>-1.2540289908256518E-2</v>
      </c>
      <c r="AQ112" s="125">
        <f t="shared" si="86"/>
        <v>0</v>
      </c>
      <c r="AR112" s="126">
        <f t="shared" si="110"/>
        <v>0</v>
      </c>
      <c r="AS112" s="127">
        <f t="shared" si="111"/>
        <v>0</v>
      </c>
      <c r="AT112" s="126">
        <f t="shared" si="90"/>
        <v>0</v>
      </c>
      <c r="AU112" s="126">
        <f t="shared" si="112"/>
        <v>0</v>
      </c>
      <c r="AV112" s="126">
        <f t="shared" si="113"/>
        <v>0</v>
      </c>
      <c r="AW112" s="116">
        <v>244</v>
      </c>
      <c r="AX112" s="117">
        <v>198</v>
      </c>
      <c r="AY112" s="118">
        <v>290</v>
      </c>
      <c r="AZ112" s="116">
        <v>2.21</v>
      </c>
      <c r="BA112" s="117">
        <v>3</v>
      </c>
      <c r="BB112" s="118">
        <v>3</v>
      </c>
      <c r="BC112" s="116">
        <v>7.26</v>
      </c>
      <c r="BD112" s="117">
        <v>7.38</v>
      </c>
      <c r="BE112" s="118">
        <v>7.46</v>
      </c>
      <c r="BF112" s="129">
        <f t="shared" si="126"/>
        <v>10.74074074074074</v>
      </c>
      <c r="BG112" s="129">
        <f t="shared" si="114"/>
        <v>-1.5267303502597631</v>
      </c>
      <c r="BH112" s="129">
        <f t="shared" si="91"/>
        <v>-0.25925925925925952</v>
      </c>
      <c r="BI112" s="130">
        <f t="shared" si="115"/>
        <v>4.3193327375633004</v>
      </c>
      <c r="BJ112" s="129">
        <f t="shared" si="116"/>
        <v>0.58501991234138417</v>
      </c>
      <c r="BK112" s="131">
        <f t="shared" si="92"/>
        <v>-0.15221197788385421</v>
      </c>
      <c r="BL112" s="117">
        <v>10</v>
      </c>
      <c r="BM112" s="117">
        <v>10</v>
      </c>
      <c r="BN112" s="117">
        <v>10</v>
      </c>
      <c r="BO112" s="116">
        <v>1864</v>
      </c>
      <c r="BP112" s="117">
        <v>1356</v>
      </c>
      <c r="BQ112" s="118">
        <v>2045</v>
      </c>
      <c r="BR112" s="117">
        <f t="shared" si="93"/>
        <v>122.8815012224939</v>
      </c>
      <c r="BS112" s="117">
        <f t="shared" si="117"/>
        <v>4.9378316945968947</v>
      </c>
      <c r="BT112" s="117">
        <f t="shared" si="118"/>
        <v>-2.7436905179190916</v>
      </c>
      <c r="BU112" s="116">
        <f t="shared" si="94"/>
        <v>866.52644827586209</v>
      </c>
      <c r="BV112" s="117">
        <f t="shared" si="119"/>
        <v>-34.485846806105087</v>
      </c>
      <c r="BW112" s="118">
        <f t="shared" si="120"/>
        <v>6.1842260536398044</v>
      </c>
      <c r="BX112" s="129">
        <f t="shared" si="95"/>
        <v>7.0517241379310347</v>
      </c>
      <c r="BY112" s="129">
        <f t="shared" si="121"/>
        <v>-0.58762012436404731</v>
      </c>
      <c r="BZ112" s="129">
        <f t="shared" si="122"/>
        <v>0.20323928944618608</v>
      </c>
      <c r="CA112" s="125">
        <f t="shared" si="123"/>
        <v>0.74908424908424909</v>
      </c>
      <c r="CB112" s="126">
        <f t="shared" si="124"/>
        <v>6.6300366300366287E-2</v>
      </c>
      <c r="CC112" s="132">
        <f t="shared" si="125"/>
        <v>-8.7021633982886648E-5</v>
      </c>
      <c r="CD112" s="26"/>
    </row>
    <row r="113" spans="1:82" s="14" customFormat="1" ht="15" customHeight="1" x14ac:dyDescent="0.2">
      <c r="A113" s="13" t="s">
        <v>141</v>
      </c>
      <c r="B113" s="19" t="s">
        <v>227</v>
      </c>
      <c r="C113" s="116">
        <v>429.03899999999999</v>
      </c>
      <c r="D113" s="117">
        <v>309.54599999999999</v>
      </c>
      <c r="E113" s="118">
        <v>466.29599999999999</v>
      </c>
      <c r="F113" s="116">
        <v>398.654</v>
      </c>
      <c r="G113" s="117">
        <v>304.68700000000001</v>
      </c>
      <c r="H113" s="118">
        <v>461.23</v>
      </c>
      <c r="I113" s="119">
        <f t="shared" si="87"/>
        <v>1.0109836740888494</v>
      </c>
      <c r="J113" s="120">
        <f t="shared" si="96"/>
        <v>-6.5235302768274828E-2</v>
      </c>
      <c r="K113" s="121">
        <f t="shared" si="97"/>
        <v>-4.9638392609161475E-3</v>
      </c>
      <c r="L113" s="116">
        <v>268.911</v>
      </c>
      <c r="M113" s="117">
        <v>196.99</v>
      </c>
      <c r="N113" s="117">
        <v>335.95299999999997</v>
      </c>
      <c r="O113" s="122">
        <f t="shared" si="84"/>
        <v>0.72838497062203234</v>
      </c>
      <c r="P113" s="123">
        <f t="shared" si="98"/>
        <v>5.3837618783094343E-2</v>
      </c>
      <c r="Q113" s="124">
        <f t="shared" si="99"/>
        <v>8.185262759459766E-2</v>
      </c>
      <c r="R113" s="116">
        <v>81.043000000000006</v>
      </c>
      <c r="S113" s="117">
        <v>96.697000000000003</v>
      </c>
      <c r="T113" s="118">
        <v>100.41500000000001</v>
      </c>
      <c r="U113" s="125">
        <f t="shared" si="88"/>
        <v>0.21771133707694643</v>
      </c>
      <c r="V113" s="126">
        <f t="shared" si="100"/>
        <v>1.4419760923189001E-2</v>
      </c>
      <c r="W113" s="127">
        <f t="shared" si="101"/>
        <v>-9.965369654772413E-2</v>
      </c>
      <c r="X113" s="116">
        <v>48.7</v>
      </c>
      <c r="Y113" s="117">
        <v>11</v>
      </c>
      <c r="Z113" s="118">
        <v>24.861999999999998</v>
      </c>
      <c r="AA113" s="125">
        <f t="shared" si="89"/>
        <v>5.3903692301021176E-2</v>
      </c>
      <c r="AB113" s="126">
        <f t="shared" si="102"/>
        <v>-6.82573797062834E-2</v>
      </c>
      <c r="AC113" s="127">
        <f t="shared" si="103"/>
        <v>1.7801068953126456E-2</v>
      </c>
      <c r="AD113" s="116">
        <v>83.96</v>
      </c>
      <c r="AE113" s="117">
        <v>98.003</v>
      </c>
      <c r="AF113" s="117">
        <v>78.043999999999997</v>
      </c>
      <c r="AG113" s="117">
        <f t="shared" si="104"/>
        <v>-5.9159999999999968</v>
      </c>
      <c r="AH113" s="118">
        <f t="shared" si="105"/>
        <v>-19.959000000000003</v>
      </c>
      <c r="AI113" s="116">
        <v>34.755000000000003</v>
      </c>
      <c r="AJ113" s="117">
        <v>39.433999999999997</v>
      </c>
      <c r="AK113" s="117">
        <v>29.731000000000002</v>
      </c>
      <c r="AL113" s="117">
        <f t="shared" si="106"/>
        <v>-5.0240000000000009</v>
      </c>
      <c r="AM113" s="118">
        <f t="shared" si="107"/>
        <v>-9.7029999999999959</v>
      </c>
      <c r="AN113" s="125">
        <f t="shared" si="85"/>
        <v>0.16737008252268945</v>
      </c>
      <c r="AO113" s="126">
        <f t="shared" si="108"/>
        <v>-2.8323082900500507E-2</v>
      </c>
      <c r="AP113" s="127">
        <f t="shared" si="109"/>
        <v>-0.14923229644521838</v>
      </c>
      <c r="AQ113" s="125">
        <f t="shared" si="86"/>
        <v>6.3759929315284722E-2</v>
      </c>
      <c r="AR113" s="126">
        <f t="shared" si="110"/>
        <v>-1.7246692460358065E-2</v>
      </c>
      <c r="AS113" s="127">
        <f t="shared" si="111"/>
        <v>-6.3633091431227903E-2</v>
      </c>
      <c r="AT113" s="126">
        <f t="shared" si="90"/>
        <v>6.4460247598811873E-2</v>
      </c>
      <c r="AU113" s="126">
        <f t="shared" si="112"/>
        <v>-2.2720616007222444E-2</v>
      </c>
      <c r="AV113" s="126">
        <f t="shared" si="113"/>
        <v>-6.4964375046722714E-2</v>
      </c>
      <c r="AW113" s="116">
        <v>223</v>
      </c>
      <c r="AX113" s="117">
        <v>149</v>
      </c>
      <c r="AY113" s="118">
        <v>202</v>
      </c>
      <c r="AZ113" s="116">
        <v>9</v>
      </c>
      <c r="BA113" s="117">
        <v>8</v>
      </c>
      <c r="BB113" s="118">
        <v>7</v>
      </c>
      <c r="BC113" s="116">
        <v>16</v>
      </c>
      <c r="BD113" s="117">
        <v>16</v>
      </c>
      <c r="BE113" s="118">
        <v>15</v>
      </c>
      <c r="BF113" s="129">
        <f t="shared" si="126"/>
        <v>3.2063492063492065</v>
      </c>
      <c r="BG113" s="129">
        <f t="shared" si="114"/>
        <v>0.45326278659611985</v>
      </c>
      <c r="BH113" s="129">
        <f t="shared" si="91"/>
        <v>0.10218253968253999</v>
      </c>
      <c r="BI113" s="130">
        <f t="shared" si="115"/>
        <v>1.4962962962962962</v>
      </c>
      <c r="BJ113" s="129">
        <f t="shared" si="116"/>
        <v>-5.2314814814814925E-2</v>
      </c>
      <c r="BK113" s="131">
        <f t="shared" si="92"/>
        <v>-5.5787037037037024E-2</v>
      </c>
      <c r="BL113" s="117">
        <v>10</v>
      </c>
      <c r="BM113" s="117">
        <v>10</v>
      </c>
      <c r="BN113" s="117">
        <v>10</v>
      </c>
      <c r="BO113" s="116">
        <v>1748</v>
      </c>
      <c r="BP113" s="117">
        <v>1147</v>
      </c>
      <c r="BQ113" s="118">
        <v>1629</v>
      </c>
      <c r="BR113" s="117">
        <f t="shared" si="93"/>
        <v>283.13689379987721</v>
      </c>
      <c r="BS113" s="117">
        <f t="shared" si="117"/>
        <v>55.073964738092315</v>
      </c>
      <c r="BT113" s="117">
        <f t="shared" si="118"/>
        <v>17.498707226206761</v>
      </c>
      <c r="BU113" s="116">
        <f t="shared" si="94"/>
        <v>2283.3168316831684</v>
      </c>
      <c r="BV113" s="117">
        <f t="shared" si="119"/>
        <v>495.63073302845987</v>
      </c>
      <c r="BW113" s="118">
        <f t="shared" si="120"/>
        <v>238.43763705229594</v>
      </c>
      <c r="BX113" s="129">
        <f t="shared" si="95"/>
        <v>8.064356435643564</v>
      </c>
      <c r="BY113" s="129">
        <f t="shared" si="121"/>
        <v>0.22579141322203888</v>
      </c>
      <c r="BZ113" s="129">
        <f t="shared" si="122"/>
        <v>0.36636985846235604</v>
      </c>
      <c r="CA113" s="125">
        <f t="shared" si="123"/>
        <v>0.59670329670329669</v>
      </c>
      <c r="CB113" s="126">
        <f t="shared" si="124"/>
        <v>-4.3589743589743657E-2</v>
      </c>
      <c r="CC113" s="132">
        <f t="shared" si="125"/>
        <v>-3.6998360755266857E-2</v>
      </c>
      <c r="CD113" s="26"/>
    </row>
    <row r="114" spans="1:82" s="14" customFormat="1" ht="15" customHeight="1" x14ac:dyDescent="0.2">
      <c r="A114" s="13" t="s">
        <v>91</v>
      </c>
      <c r="B114" s="19" t="s">
        <v>228</v>
      </c>
      <c r="C114" s="116">
        <v>1163.0129999999999</v>
      </c>
      <c r="D114" s="117">
        <v>860.245</v>
      </c>
      <c r="E114" s="118">
        <v>1327.2560000000001</v>
      </c>
      <c r="F114" s="116">
        <v>1134.277</v>
      </c>
      <c r="G114" s="117">
        <v>859.774</v>
      </c>
      <c r="H114" s="118">
        <v>1272.076</v>
      </c>
      <c r="I114" s="119">
        <f t="shared" si="87"/>
        <v>1.0433779113826533</v>
      </c>
      <c r="J114" s="120">
        <f t="shared" si="96"/>
        <v>1.804371171184993E-2</v>
      </c>
      <c r="K114" s="121">
        <f t="shared" si="97"/>
        <v>4.2830093002474312E-2</v>
      </c>
      <c r="L114" s="116">
        <v>819.62199999999996</v>
      </c>
      <c r="M114" s="117">
        <v>632.23299999999995</v>
      </c>
      <c r="N114" s="117">
        <v>933.51199999999994</v>
      </c>
      <c r="O114" s="122">
        <f t="shared" si="84"/>
        <v>0.7338492354230407</v>
      </c>
      <c r="P114" s="123">
        <f t="shared" si="98"/>
        <v>1.125501901911119E-2</v>
      </c>
      <c r="Q114" s="124">
        <f t="shared" si="99"/>
        <v>-1.4986583257815544E-3</v>
      </c>
      <c r="R114" s="116">
        <v>272.56700000000001</v>
      </c>
      <c r="S114" s="117">
        <v>201.17100000000005</v>
      </c>
      <c r="T114" s="118">
        <v>297.19099999999997</v>
      </c>
      <c r="U114" s="125">
        <f t="shared" si="88"/>
        <v>0.2336267644386027</v>
      </c>
      <c r="V114" s="126">
        <f t="shared" si="100"/>
        <v>-6.6734444169061491E-3</v>
      </c>
      <c r="W114" s="127">
        <f t="shared" si="101"/>
        <v>-3.5449110064372791E-4</v>
      </c>
      <c r="X114" s="116">
        <v>42.088000000000001</v>
      </c>
      <c r="Y114" s="117">
        <v>26.37</v>
      </c>
      <c r="Z114" s="118">
        <v>41.372999999999998</v>
      </c>
      <c r="AA114" s="125">
        <f t="shared" si="89"/>
        <v>3.2524000138356511E-2</v>
      </c>
      <c r="AB114" s="126">
        <f t="shared" si="102"/>
        <v>-4.5815746022050963E-3</v>
      </c>
      <c r="AC114" s="127">
        <f t="shared" si="103"/>
        <v>1.8531494264252338E-3</v>
      </c>
      <c r="AD114" s="116">
        <v>189.11600000000001</v>
      </c>
      <c r="AE114" s="117">
        <v>136.374</v>
      </c>
      <c r="AF114" s="117">
        <v>152.55000000000001</v>
      </c>
      <c r="AG114" s="117">
        <f t="shared" si="104"/>
        <v>-36.566000000000003</v>
      </c>
      <c r="AH114" s="118">
        <f t="shared" si="105"/>
        <v>16.176000000000016</v>
      </c>
      <c r="AI114" s="116">
        <v>0</v>
      </c>
      <c r="AJ114" s="117">
        <v>0</v>
      </c>
      <c r="AK114" s="117">
        <v>0</v>
      </c>
      <c r="AL114" s="117">
        <f t="shared" si="106"/>
        <v>0</v>
      </c>
      <c r="AM114" s="118">
        <f t="shared" si="107"/>
        <v>0</v>
      </c>
      <c r="AN114" s="125">
        <f t="shared" si="85"/>
        <v>0.11493638002013176</v>
      </c>
      <c r="AO114" s="126">
        <f t="shared" si="108"/>
        <v>-4.7672292453864673E-2</v>
      </c>
      <c r="AP114" s="127">
        <f t="shared" si="109"/>
        <v>-4.3592876180136769E-2</v>
      </c>
      <c r="AQ114" s="125">
        <f t="shared" si="86"/>
        <v>0</v>
      </c>
      <c r="AR114" s="126">
        <f t="shared" si="110"/>
        <v>0</v>
      </c>
      <c r="AS114" s="127">
        <f t="shared" si="111"/>
        <v>0</v>
      </c>
      <c r="AT114" s="126">
        <f t="shared" si="90"/>
        <v>0</v>
      </c>
      <c r="AU114" s="126">
        <f t="shared" si="112"/>
        <v>0</v>
      </c>
      <c r="AV114" s="126">
        <f t="shared" si="113"/>
        <v>0</v>
      </c>
      <c r="AW114" s="116">
        <v>783</v>
      </c>
      <c r="AX114" s="117">
        <v>529</v>
      </c>
      <c r="AY114" s="118">
        <v>842</v>
      </c>
      <c r="AZ114" s="116">
        <v>6</v>
      </c>
      <c r="BA114" s="117">
        <v>6</v>
      </c>
      <c r="BB114" s="118">
        <v>6</v>
      </c>
      <c r="BC114" s="116">
        <v>19</v>
      </c>
      <c r="BD114" s="117">
        <v>19</v>
      </c>
      <c r="BE114" s="118">
        <v>18</v>
      </c>
      <c r="BF114" s="129">
        <f t="shared" si="126"/>
        <v>15.592592592592593</v>
      </c>
      <c r="BG114" s="129">
        <f t="shared" si="114"/>
        <v>1.0925925925925934</v>
      </c>
      <c r="BH114" s="129">
        <f t="shared" si="91"/>
        <v>0.89814814814814881</v>
      </c>
      <c r="BI114" s="130">
        <f t="shared" si="115"/>
        <v>5.1975308641975309</v>
      </c>
      <c r="BJ114" s="129">
        <f t="shared" si="116"/>
        <v>0.61858349577647864</v>
      </c>
      <c r="BK114" s="131">
        <f t="shared" si="92"/>
        <v>0.55717998700454885</v>
      </c>
      <c r="BL114" s="117">
        <v>80</v>
      </c>
      <c r="BM114" s="117">
        <v>110</v>
      </c>
      <c r="BN114" s="117">
        <v>80</v>
      </c>
      <c r="BO114" s="116">
        <v>18694</v>
      </c>
      <c r="BP114" s="117">
        <v>12583</v>
      </c>
      <c r="BQ114" s="118">
        <v>18957</v>
      </c>
      <c r="BR114" s="117">
        <f t="shared" si="93"/>
        <v>67.103233634013819</v>
      </c>
      <c r="BS114" s="117">
        <f t="shared" si="117"/>
        <v>6.4272413370201278</v>
      </c>
      <c r="BT114" s="117">
        <f t="shared" si="118"/>
        <v>-1.2249869811018073</v>
      </c>
      <c r="BU114" s="116">
        <f t="shared" si="94"/>
        <v>1510.7790973871734</v>
      </c>
      <c r="BV114" s="117">
        <f t="shared" si="119"/>
        <v>62.149467757543789</v>
      </c>
      <c r="BW114" s="118">
        <f t="shared" si="120"/>
        <v>-114.50256612889461</v>
      </c>
      <c r="BX114" s="129">
        <f t="shared" si="95"/>
        <v>22.514251781472684</v>
      </c>
      <c r="BY114" s="129">
        <f t="shared" si="121"/>
        <v>-1.3605885761262932</v>
      </c>
      <c r="BZ114" s="129">
        <f t="shared" si="122"/>
        <v>-1.2721376325159746</v>
      </c>
      <c r="CA114" s="125">
        <f t="shared" si="123"/>
        <v>0.86799450549450552</v>
      </c>
      <c r="CB114" s="126">
        <f t="shared" si="124"/>
        <v>1.2042124542124499E-2</v>
      </c>
      <c r="CC114" s="132">
        <f t="shared" si="125"/>
        <v>0.23600053261655474</v>
      </c>
      <c r="CD114" s="26"/>
    </row>
    <row r="115" spans="1:82" ht="15" customHeight="1" x14ac:dyDescent="0.2">
      <c r="A115" s="12" t="s">
        <v>95</v>
      </c>
      <c r="B115" s="20" t="s">
        <v>229</v>
      </c>
      <c r="C115" s="116">
        <v>2462.1210000000001</v>
      </c>
      <c r="D115" s="117">
        <v>1699.1986100000001</v>
      </c>
      <c r="E115" s="118">
        <v>2650.0982200000003</v>
      </c>
      <c r="F115" s="116">
        <v>2331.7869999999998</v>
      </c>
      <c r="G115" s="117">
        <v>1642.2449899999999</v>
      </c>
      <c r="H115" s="118">
        <v>2518.8757300000002</v>
      </c>
      <c r="I115" s="119">
        <f t="shared" si="87"/>
        <v>1.0520956585658952</v>
      </c>
      <c r="J115" s="120">
        <f t="shared" si="96"/>
        <v>-3.7988120697161065E-3</v>
      </c>
      <c r="K115" s="121">
        <f t="shared" si="97"/>
        <v>1.7415315287758526E-2</v>
      </c>
      <c r="L115" s="116">
        <v>1899.7539999999999</v>
      </c>
      <c r="M115" s="117">
        <v>1329.44127</v>
      </c>
      <c r="N115" s="117">
        <v>2069.0977499999999</v>
      </c>
      <c r="O115" s="122">
        <f t="shared" si="84"/>
        <v>0.82143701070953579</v>
      </c>
      <c r="P115" s="123">
        <f t="shared" si="98"/>
        <v>6.716798271607205E-3</v>
      </c>
      <c r="Q115" s="124">
        <f t="shared" si="99"/>
        <v>1.1910248201342566E-2</v>
      </c>
      <c r="R115" s="116">
        <v>364.99599999999998</v>
      </c>
      <c r="S115" s="117">
        <v>267.1134899999999</v>
      </c>
      <c r="T115" s="118">
        <v>382.13728000000003</v>
      </c>
      <c r="U115" s="125">
        <f t="shared" si="88"/>
        <v>0.15170946126826193</v>
      </c>
      <c r="V115" s="126">
        <f t="shared" si="100"/>
        <v>-4.8211309341991138E-3</v>
      </c>
      <c r="W115" s="127">
        <f t="shared" si="101"/>
        <v>-1.0941965057599423E-2</v>
      </c>
      <c r="X115" s="116">
        <v>67.037999999999997</v>
      </c>
      <c r="Y115" s="117">
        <v>45.690229999999993</v>
      </c>
      <c r="Z115" s="118">
        <v>67.640699999999995</v>
      </c>
      <c r="AA115" s="125">
        <f t="shared" si="89"/>
        <v>2.6853528022202186E-2</v>
      </c>
      <c r="AB115" s="126">
        <f t="shared" si="102"/>
        <v>-1.8960961930456072E-3</v>
      </c>
      <c r="AC115" s="127">
        <f t="shared" si="103"/>
        <v>-9.6828314374327804E-4</v>
      </c>
      <c r="AD115" s="116">
        <v>269.048</v>
      </c>
      <c r="AE115" s="117">
        <v>284.32433000000003</v>
      </c>
      <c r="AF115" s="117">
        <v>348.09131000000002</v>
      </c>
      <c r="AG115" s="117">
        <f t="shared" si="104"/>
        <v>79.043310000000019</v>
      </c>
      <c r="AH115" s="118">
        <f t="shared" si="105"/>
        <v>63.76697999999999</v>
      </c>
      <c r="AI115" s="116">
        <v>0</v>
      </c>
      <c r="AJ115" s="117">
        <v>0</v>
      </c>
      <c r="AK115" s="117">
        <v>0</v>
      </c>
      <c r="AL115" s="117">
        <f t="shared" si="106"/>
        <v>0</v>
      </c>
      <c r="AM115" s="118">
        <f t="shared" si="107"/>
        <v>0</v>
      </c>
      <c r="AN115" s="125">
        <f t="shared" si="85"/>
        <v>0.13135034293181783</v>
      </c>
      <c r="AO115" s="126">
        <f t="shared" si="108"/>
        <v>2.2075453517365812E-2</v>
      </c>
      <c r="AP115" s="127">
        <f t="shared" si="109"/>
        <v>-3.5978142582891975E-2</v>
      </c>
      <c r="AQ115" s="125">
        <f t="shared" si="86"/>
        <v>0</v>
      </c>
      <c r="AR115" s="126">
        <f t="shared" si="110"/>
        <v>0</v>
      </c>
      <c r="AS115" s="127">
        <f t="shared" si="111"/>
        <v>0</v>
      </c>
      <c r="AT115" s="126">
        <f t="shared" si="90"/>
        <v>0</v>
      </c>
      <c r="AU115" s="126">
        <f t="shared" si="112"/>
        <v>0</v>
      </c>
      <c r="AV115" s="126">
        <f t="shared" si="113"/>
        <v>0</v>
      </c>
      <c r="AW115" s="116">
        <v>1357</v>
      </c>
      <c r="AX115" s="117">
        <v>791</v>
      </c>
      <c r="AY115" s="118">
        <v>1167</v>
      </c>
      <c r="AZ115" s="116">
        <v>20.11</v>
      </c>
      <c r="BA115" s="117">
        <v>18.670000000000002</v>
      </c>
      <c r="BB115" s="118">
        <v>18.78</v>
      </c>
      <c r="BC115" s="116">
        <v>48.84</v>
      </c>
      <c r="BD115" s="117">
        <v>50.73</v>
      </c>
      <c r="BE115" s="118">
        <v>50.69</v>
      </c>
      <c r="BF115" s="129">
        <f t="shared" si="126"/>
        <v>6.9045083422080218</v>
      </c>
      <c r="BG115" s="129">
        <f t="shared" si="114"/>
        <v>-0.59314346175904831</v>
      </c>
      <c r="BH115" s="129">
        <f t="shared" si="91"/>
        <v>-0.15673072224475337</v>
      </c>
      <c r="BI115" s="130">
        <f t="shared" si="115"/>
        <v>2.5580324850397842</v>
      </c>
      <c r="BJ115" s="129">
        <f t="shared" si="116"/>
        <v>-0.52914560213830253</v>
      </c>
      <c r="BK115" s="131">
        <f t="shared" si="92"/>
        <v>-4.0692792573725267E-2</v>
      </c>
      <c r="BL115" s="117">
        <v>132</v>
      </c>
      <c r="BM115" s="117">
        <v>132</v>
      </c>
      <c r="BN115" s="117">
        <v>132</v>
      </c>
      <c r="BO115" s="116">
        <v>27134</v>
      </c>
      <c r="BP115" s="117">
        <v>16233</v>
      </c>
      <c r="BQ115" s="118">
        <v>25476</v>
      </c>
      <c r="BR115" s="117">
        <f t="shared" si="93"/>
        <v>98.872496859789607</v>
      </c>
      <c r="BS115" s="117">
        <f t="shared" si="117"/>
        <v>12.936512485941293</v>
      </c>
      <c r="BT115" s="117">
        <f t="shared" si="118"/>
        <v>-2.2945696097477537</v>
      </c>
      <c r="BU115" s="116">
        <f>H115*1000/AY115</f>
        <v>2158.4196486718079</v>
      </c>
      <c r="BV115" s="117">
        <f t="shared" si="119"/>
        <v>440.07992870128464</v>
      </c>
      <c r="BW115" s="118">
        <f t="shared" si="120"/>
        <v>82.256576611125183</v>
      </c>
      <c r="BX115" s="129">
        <f t="shared" si="95"/>
        <v>21.830334190231362</v>
      </c>
      <c r="BY115" s="129">
        <f t="shared" si="121"/>
        <v>1.8347557082858934</v>
      </c>
      <c r="BZ115" s="129">
        <f t="shared" si="122"/>
        <v>1.3082102964260507</v>
      </c>
      <c r="CA115" s="125">
        <f t="shared" si="123"/>
        <v>0.706959706959707</v>
      </c>
      <c r="CB115" s="126">
        <f t="shared" si="124"/>
        <v>-4.6009546009545987E-2</v>
      </c>
      <c r="CC115" s="132">
        <f t="shared" si="125"/>
        <v>2.7527260952675325E-2</v>
      </c>
      <c r="CD115" s="26"/>
    </row>
    <row r="116" spans="1:82" s="14" customFormat="1" ht="15" customHeight="1" x14ac:dyDescent="0.2">
      <c r="A116" s="13" t="s">
        <v>103</v>
      </c>
      <c r="B116" s="19" t="s">
        <v>230</v>
      </c>
      <c r="C116" s="116">
        <v>1678.472</v>
      </c>
      <c r="D116" s="117">
        <v>1260.415</v>
      </c>
      <c r="E116" s="118">
        <v>1881.82</v>
      </c>
      <c r="F116" s="116">
        <v>1598.29</v>
      </c>
      <c r="G116" s="117">
        <v>1212.348</v>
      </c>
      <c r="H116" s="118">
        <v>1775.2170000000001</v>
      </c>
      <c r="I116" s="119">
        <f t="shared" si="87"/>
        <v>1.0600506867611115</v>
      </c>
      <c r="J116" s="120">
        <f t="shared" si="96"/>
        <v>9.8833203883004206E-3</v>
      </c>
      <c r="K116" s="121">
        <f t="shared" si="97"/>
        <v>2.0402829875134865E-2</v>
      </c>
      <c r="L116" s="116">
        <v>1199.3800000000001</v>
      </c>
      <c r="M116" s="117">
        <v>846.16200000000003</v>
      </c>
      <c r="N116" s="117">
        <v>1265.769</v>
      </c>
      <c r="O116" s="122">
        <f t="shared" si="84"/>
        <v>0.71302212630906525</v>
      </c>
      <c r="P116" s="123">
        <f t="shared" si="98"/>
        <v>-3.7392379193690872E-2</v>
      </c>
      <c r="Q116" s="124">
        <f t="shared" si="99"/>
        <v>1.5069063327149079E-2</v>
      </c>
      <c r="R116" s="116">
        <v>352.67099999999999</v>
      </c>
      <c r="S116" s="117">
        <v>328.61399999999992</v>
      </c>
      <c r="T116" s="118">
        <v>447.46800000000002</v>
      </c>
      <c r="U116" s="125">
        <f t="shared" si="88"/>
        <v>0.25206383219628925</v>
      </c>
      <c r="V116" s="126">
        <f t="shared" si="100"/>
        <v>3.1408631951027138E-2</v>
      </c>
      <c r="W116" s="127">
        <f t="shared" si="101"/>
        <v>-1.8992003256897427E-2</v>
      </c>
      <c r="X116" s="116">
        <v>46.238999999999997</v>
      </c>
      <c r="Y116" s="117">
        <v>37.572000000000003</v>
      </c>
      <c r="Z116" s="118">
        <v>61.98</v>
      </c>
      <c r="AA116" s="125">
        <f t="shared" si="89"/>
        <v>3.4914041494645442E-2</v>
      </c>
      <c r="AB116" s="126">
        <f t="shared" si="102"/>
        <v>5.9837472426636368E-3</v>
      </c>
      <c r="AC116" s="127">
        <f t="shared" si="103"/>
        <v>3.9229399297482301E-3</v>
      </c>
      <c r="AD116" s="116">
        <v>261.91199999999998</v>
      </c>
      <c r="AE116" s="117">
        <v>173.19300000000001</v>
      </c>
      <c r="AF116" s="117">
        <v>155.19499999999999</v>
      </c>
      <c r="AG116" s="117">
        <f t="shared" si="104"/>
        <v>-106.71699999999998</v>
      </c>
      <c r="AH116" s="118">
        <f t="shared" si="105"/>
        <v>-17.998000000000019</v>
      </c>
      <c r="AI116" s="116">
        <v>0</v>
      </c>
      <c r="AJ116" s="117">
        <v>0</v>
      </c>
      <c r="AK116" s="117">
        <v>0</v>
      </c>
      <c r="AL116" s="117">
        <f t="shared" si="106"/>
        <v>0</v>
      </c>
      <c r="AM116" s="118">
        <f t="shared" si="107"/>
        <v>0</v>
      </c>
      <c r="AN116" s="125">
        <f t="shared" si="85"/>
        <v>8.2470693265030662E-2</v>
      </c>
      <c r="AO116" s="126">
        <f t="shared" si="108"/>
        <v>-7.3571230579990279E-2</v>
      </c>
      <c r="AP116" s="127">
        <f t="shared" si="109"/>
        <v>-5.4938810747536634E-2</v>
      </c>
      <c r="AQ116" s="125">
        <f t="shared" si="86"/>
        <v>0</v>
      </c>
      <c r="AR116" s="126">
        <f t="shared" si="110"/>
        <v>0</v>
      </c>
      <c r="AS116" s="127">
        <f t="shared" si="111"/>
        <v>0</v>
      </c>
      <c r="AT116" s="126">
        <f t="shared" si="90"/>
        <v>0</v>
      </c>
      <c r="AU116" s="126">
        <f t="shared" si="112"/>
        <v>0</v>
      </c>
      <c r="AV116" s="126">
        <f t="shared" si="113"/>
        <v>0</v>
      </c>
      <c r="AW116" s="116">
        <v>1470</v>
      </c>
      <c r="AX116" s="117">
        <v>1013</v>
      </c>
      <c r="AY116" s="118">
        <v>1495</v>
      </c>
      <c r="AZ116" s="116">
        <v>11</v>
      </c>
      <c r="BA116" s="117">
        <v>13</v>
      </c>
      <c r="BB116" s="118">
        <v>13.25</v>
      </c>
      <c r="BC116" s="116">
        <v>27</v>
      </c>
      <c r="BD116" s="117">
        <v>28</v>
      </c>
      <c r="BE116" s="118">
        <v>29</v>
      </c>
      <c r="BF116" s="129">
        <f t="shared" si="126"/>
        <v>12.536687631027254</v>
      </c>
      <c r="BG116" s="129">
        <f t="shared" si="114"/>
        <v>-2.3117972174575936</v>
      </c>
      <c r="BH116" s="129">
        <f t="shared" si="91"/>
        <v>-0.45049185615223308</v>
      </c>
      <c r="BI116" s="130">
        <f t="shared" si="115"/>
        <v>5.7279693486590038</v>
      </c>
      <c r="BJ116" s="129">
        <f t="shared" si="116"/>
        <v>-0.32141336739037918</v>
      </c>
      <c r="BK116" s="131">
        <f t="shared" si="92"/>
        <v>-0.30179255610290134</v>
      </c>
      <c r="BL116" s="117">
        <v>130</v>
      </c>
      <c r="BM116" s="117">
        <v>130</v>
      </c>
      <c r="BN116" s="117">
        <v>130</v>
      </c>
      <c r="BO116" s="116">
        <v>33986</v>
      </c>
      <c r="BP116" s="117">
        <v>22233</v>
      </c>
      <c r="BQ116" s="118">
        <v>33489</v>
      </c>
      <c r="BR116" s="117">
        <f t="shared" si="93"/>
        <v>53.00895816536773</v>
      </c>
      <c r="BS116" s="117">
        <f t="shared" si="117"/>
        <v>5.981064326728287</v>
      </c>
      <c r="BT116" s="117">
        <f t="shared" si="118"/>
        <v>-1.5202551661664785</v>
      </c>
      <c r="BU116" s="116">
        <f t="shared" si="94"/>
        <v>1187.4361204013378</v>
      </c>
      <c r="BV116" s="117">
        <f t="shared" si="119"/>
        <v>100.16401155780045</v>
      </c>
      <c r="BW116" s="118">
        <f t="shared" si="120"/>
        <v>-9.3536130636177859</v>
      </c>
      <c r="BX116" s="129">
        <f t="shared" si="95"/>
        <v>22.400668896321069</v>
      </c>
      <c r="BY116" s="129">
        <f t="shared" si="121"/>
        <v>-0.71905899483539315</v>
      </c>
      <c r="BZ116" s="129">
        <f t="shared" si="122"/>
        <v>0.45298873837437625</v>
      </c>
      <c r="CA116" s="125">
        <f t="shared" si="123"/>
        <v>0.94361792054099758</v>
      </c>
      <c r="CB116" s="126">
        <f t="shared" si="124"/>
        <v>-1.4003944773175347E-2</v>
      </c>
      <c r="CC116" s="132">
        <f t="shared" si="125"/>
        <v>-1.2609574870517948E-3</v>
      </c>
      <c r="CD116" s="26"/>
    </row>
    <row r="117" spans="1:82" s="14" customFormat="1" ht="15" customHeight="1" x14ac:dyDescent="0.2">
      <c r="A117" s="13" t="s">
        <v>109</v>
      </c>
      <c r="B117" s="19" t="s">
        <v>231</v>
      </c>
      <c r="C117" s="116">
        <v>1118.837</v>
      </c>
      <c r="D117" s="117">
        <v>925.80200000000002</v>
      </c>
      <c r="E117" s="118">
        <v>1323.711</v>
      </c>
      <c r="F117" s="116">
        <v>1020.393</v>
      </c>
      <c r="G117" s="117">
        <v>738.95110999999997</v>
      </c>
      <c r="H117" s="118">
        <v>812.33600000000001</v>
      </c>
      <c r="I117" s="119">
        <f t="shared" si="87"/>
        <v>1.6295116798960037</v>
      </c>
      <c r="J117" s="120">
        <f t="shared" si="96"/>
        <v>0.53303512625441662</v>
      </c>
      <c r="K117" s="121">
        <f t="shared" si="97"/>
        <v>0.3766520691972659</v>
      </c>
      <c r="L117" s="116">
        <v>717.04700000000003</v>
      </c>
      <c r="M117" s="117">
        <v>512.17399999999998</v>
      </c>
      <c r="N117" s="117">
        <v>738.70699999999999</v>
      </c>
      <c r="O117" s="122">
        <f t="shared" si="84"/>
        <v>0.90936139725433807</v>
      </c>
      <c r="P117" s="123">
        <f t="shared" si="98"/>
        <v>0.20664489488711291</v>
      </c>
      <c r="Q117" s="124">
        <f t="shared" si="99"/>
        <v>0.21625194377506796</v>
      </c>
      <c r="R117" s="116">
        <v>273.95499999999998</v>
      </c>
      <c r="S117" s="117">
        <v>203.875</v>
      </c>
      <c r="T117" s="118">
        <v>46.764000000000003</v>
      </c>
      <c r="U117" s="125">
        <f t="shared" si="88"/>
        <v>5.7567312048216503E-2</v>
      </c>
      <c r="V117" s="126">
        <f t="shared" si="100"/>
        <v>-0.2109125775629431</v>
      </c>
      <c r="W117" s="127">
        <f t="shared" si="101"/>
        <v>-0.21833050749765306</v>
      </c>
      <c r="X117" s="116">
        <v>29.390999999999998</v>
      </c>
      <c r="Y117" s="117">
        <v>22.90211</v>
      </c>
      <c r="Z117" s="118">
        <v>26.864999999999998</v>
      </c>
      <c r="AA117" s="125">
        <f t="shared" si="89"/>
        <v>3.3071290697445389E-2</v>
      </c>
      <c r="AB117" s="126">
        <f t="shared" si="102"/>
        <v>4.2676826758301922E-3</v>
      </c>
      <c r="AC117" s="127">
        <f t="shared" si="103"/>
        <v>2.0785637225850355E-3</v>
      </c>
      <c r="AD117" s="116">
        <v>159.102</v>
      </c>
      <c r="AE117" s="117">
        <v>96.596299999999999</v>
      </c>
      <c r="AF117" s="117">
        <v>87.734999999999999</v>
      </c>
      <c r="AG117" s="117">
        <f t="shared" si="104"/>
        <v>-71.367000000000004</v>
      </c>
      <c r="AH117" s="118">
        <f t="shared" si="105"/>
        <v>-8.8613</v>
      </c>
      <c r="AI117" s="116">
        <v>0</v>
      </c>
      <c r="AJ117" s="117">
        <v>0</v>
      </c>
      <c r="AK117" s="117">
        <v>0</v>
      </c>
      <c r="AL117" s="117">
        <f t="shared" si="106"/>
        <v>0</v>
      </c>
      <c r="AM117" s="118">
        <f t="shared" si="107"/>
        <v>0</v>
      </c>
      <c r="AN117" s="125">
        <f t="shared" si="85"/>
        <v>6.6279573109236073E-2</v>
      </c>
      <c r="AO117" s="126">
        <f t="shared" si="108"/>
        <v>-7.5923446633586161E-2</v>
      </c>
      <c r="AP117" s="127">
        <f t="shared" si="109"/>
        <v>-3.8058395484480506E-2</v>
      </c>
      <c r="AQ117" s="125">
        <f t="shared" si="86"/>
        <v>0</v>
      </c>
      <c r="AR117" s="126">
        <f t="shared" si="110"/>
        <v>0</v>
      </c>
      <c r="AS117" s="127">
        <f t="shared" si="111"/>
        <v>0</v>
      </c>
      <c r="AT117" s="126">
        <f t="shared" si="90"/>
        <v>0</v>
      </c>
      <c r="AU117" s="126">
        <f t="shared" si="112"/>
        <v>0</v>
      </c>
      <c r="AV117" s="126">
        <f t="shared" si="113"/>
        <v>0</v>
      </c>
      <c r="AW117" s="116">
        <v>1084</v>
      </c>
      <c r="AX117" s="117">
        <v>685</v>
      </c>
      <c r="AY117" s="118">
        <v>992</v>
      </c>
      <c r="AZ117" s="116">
        <v>6</v>
      </c>
      <c r="BA117" s="117">
        <v>7</v>
      </c>
      <c r="BB117" s="118">
        <v>6</v>
      </c>
      <c r="BC117" s="116">
        <v>15</v>
      </c>
      <c r="BD117" s="117">
        <v>17</v>
      </c>
      <c r="BE117" s="118">
        <v>17</v>
      </c>
      <c r="BF117" s="129">
        <f t="shared" si="126"/>
        <v>18.37037037037037</v>
      </c>
      <c r="BG117" s="129">
        <f t="shared" si="114"/>
        <v>-1.7037037037037024</v>
      </c>
      <c r="BH117" s="129">
        <f t="shared" si="91"/>
        <v>2.06084656084656</v>
      </c>
      <c r="BI117" s="130">
        <f t="shared" si="115"/>
        <v>6.4836601307189543</v>
      </c>
      <c r="BJ117" s="129">
        <f t="shared" si="116"/>
        <v>-1.5459694989106758</v>
      </c>
      <c r="BK117" s="131">
        <f t="shared" si="92"/>
        <v>-0.23202614379084974</v>
      </c>
      <c r="BL117" s="117">
        <v>80</v>
      </c>
      <c r="BM117" s="117">
        <v>80</v>
      </c>
      <c r="BN117" s="117">
        <v>80</v>
      </c>
      <c r="BO117" s="116">
        <v>20139</v>
      </c>
      <c r="BP117" s="117">
        <v>12961</v>
      </c>
      <c r="BQ117" s="118">
        <v>19822</v>
      </c>
      <c r="BR117" s="117">
        <f t="shared" si="93"/>
        <v>40.98153566744022</v>
      </c>
      <c r="BS117" s="117">
        <f t="shared" si="117"/>
        <v>-9.6859751325001966</v>
      </c>
      <c r="BT117" s="117">
        <f t="shared" si="118"/>
        <v>-16.031897709614022</v>
      </c>
      <c r="BU117" s="116">
        <f t="shared" si="94"/>
        <v>818.88709677419354</v>
      </c>
      <c r="BV117" s="117">
        <f t="shared" si="119"/>
        <v>-122.43485894536366</v>
      </c>
      <c r="BW117" s="118">
        <f t="shared" si="120"/>
        <v>-259.87364775135381</v>
      </c>
      <c r="BX117" s="129">
        <f t="shared" si="95"/>
        <v>19.981854838709676</v>
      </c>
      <c r="BY117" s="129">
        <f t="shared" si="121"/>
        <v>1.4034415545768333</v>
      </c>
      <c r="BZ117" s="129">
        <f t="shared" si="122"/>
        <v>1.0606869554979959</v>
      </c>
      <c r="CA117" s="125">
        <f t="shared" si="123"/>
        <v>0.9076007326007326</v>
      </c>
      <c r="CB117" s="126">
        <f t="shared" si="124"/>
        <v>-1.4514652014652074E-2</v>
      </c>
      <c r="CC117" s="132">
        <f t="shared" si="125"/>
        <v>1.2504047517859718E-2</v>
      </c>
      <c r="CD117" s="26"/>
    </row>
    <row r="118" spans="1:82" s="14" customFormat="1" ht="15" customHeight="1" x14ac:dyDescent="0.2">
      <c r="A118" s="13" t="s">
        <v>116</v>
      </c>
      <c r="B118" s="19" t="s">
        <v>232</v>
      </c>
      <c r="C118" s="116">
        <v>1990.9059999999999</v>
      </c>
      <c r="D118" s="117">
        <v>1481.319</v>
      </c>
      <c r="E118" s="118">
        <v>2170.145</v>
      </c>
      <c r="F118" s="116">
        <v>1937.1579999999999</v>
      </c>
      <c r="G118" s="117">
        <v>1476.2760000000001</v>
      </c>
      <c r="H118" s="118">
        <v>2123.2939999999999</v>
      </c>
      <c r="I118" s="119">
        <f t="shared" si="87"/>
        <v>1.022065243908757</v>
      </c>
      <c r="J118" s="120">
        <f t="shared" si="96"/>
        <v>-5.6805568984048538E-3</v>
      </c>
      <c r="K118" s="121">
        <f t="shared" si="97"/>
        <v>1.8649216011534575E-2</v>
      </c>
      <c r="L118" s="116">
        <v>1602.1569999999999</v>
      </c>
      <c r="M118" s="117">
        <v>1258.53</v>
      </c>
      <c r="N118" s="117">
        <v>1785.7929999999999</v>
      </c>
      <c r="O118" s="122">
        <f t="shared" si="84"/>
        <v>0.84104838990737973</v>
      </c>
      <c r="P118" s="123">
        <f t="shared" si="98"/>
        <v>1.3982657530361431E-2</v>
      </c>
      <c r="Q118" s="124">
        <f t="shared" si="99"/>
        <v>-1.145480055294068E-2</v>
      </c>
      <c r="R118" s="116">
        <v>299.08199999999999</v>
      </c>
      <c r="S118" s="117">
        <v>162.7820000000001</v>
      </c>
      <c r="T118" s="118">
        <v>272.952</v>
      </c>
      <c r="U118" s="125">
        <f t="shared" si="88"/>
        <v>0.12855120393125022</v>
      </c>
      <c r="V118" s="126">
        <f t="shared" si="100"/>
        <v>-2.5840952000274225E-2</v>
      </c>
      <c r="W118" s="127">
        <f t="shared" si="101"/>
        <v>1.8285914784776189E-2</v>
      </c>
      <c r="X118" s="116">
        <v>35.918999999999997</v>
      </c>
      <c r="Y118" s="117">
        <v>54.963999999999999</v>
      </c>
      <c r="Z118" s="118">
        <v>64.549000000000007</v>
      </c>
      <c r="AA118" s="125">
        <f t="shared" si="89"/>
        <v>3.0400406161370026E-2</v>
      </c>
      <c r="AB118" s="126">
        <f t="shared" si="102"/>
        <v>1.1858294469912749E-2</v>
      </c>
      <c r="AC118" s="127">
        <f t="shared" si="103"/>
        <v>-6.8311142318355778E-3</v>
      </c>
      <c r="AD118" s="116">
        <v>246.327</v>
      </c>
      <c r="AE118" s="117">
        <v>242.58199999999999</v>
      </c>
      <c r="AF118" s="117">
        <v>241.39</v>
      </c>
      <c r="AG118" s="117">
        <f t="shared" si="104"/>
        <v>-4.9370000000000118</v>
      </c>
      <c r="AH118" s="118">
        <f t="shared" si="105"/>
        <v>-1.1920000000000073</v>
      </c>
      <c r="AI118" s="116">
        <v>0</v>
      </c>
      <c r="AJ118" s="117">
        <v>0</v>
      </c>
      <c r="AK118" s="117">
        <v>0</v>
      </c>
      <c r="AL118" s="117">
        <f t="shared" si="106"/>
        <v>0</v>
      </c>
      <c r="AM118" s="118">
        <f t="shared" si="107"/>
        <v>0</v>
      </c>
      <c r="AN118" s="125">
        <f t="shared" si="85"/>
        <v>0.11123219877012826</v>
      </c>
      <c r="AO118" s="126">
        <f t="shared" si="108"/>
        <v>-1.2493883726986121E-2</v>
      </c>
      <c r="AP118" s="127">
        <f t="shared" si="109"/>
        <v>-5.2528611696759694E-2</v>
      </c>
      <c r="AQ118" s="125">
        <f t="shared" si="86"/>
        <v>0</v>
      </c>
      <c r="AR118" s="126">
        <f t="shared" si="110"/>
        <v>0</v>
      </c>
      <c r="AS118" s="127">
        <f t="shared" si="111"/>
        <v>0</v>
      </c>
      <c r="AT118" s="126">
        <f t="shared" si="90"/>
        <v>0</v>
      </c>
      <c r="AU118" s="126">
        <f t="shared" si="112"/>
        <v>0</v>
      </c>
      <c r="AV118" s="126">
        <f t="shared" si="113"/>
        <v>0</v>
      </c>
      <c r="AW118" s="116">
        <v>1588</v>
      </c>
      <c r="AX118" s="117">
        <v>1108</v>
      </c>
      <c r="AY118" s="118">
        <v>1676</v>
      </c>
      <c r="AZ118" s="116">
        <v>14</v>
      </c>
      <c r="BA118" s="117">
        <v>15</v>
      </c>
      <c r="BB118" s="118">
        <v>15</v>
      </c>
      <c r="BC118" s="116">
        <v>35</v>
      </c>
      <c r="BD118" s="117">
        <v>34</v>
      </c>
      <c r="BE118" s="118">
        <v>34</v>
      </c>
      <c r="BF118" s="129">
        <f t="shared" si="126"/>
        <v>12.414814814814815</v>
      </c>
      <c r="BG118" s="129">
        <f t="shared" si="114"/>
        <v>-0.18835978835978828</v>
      </c>
      <c r="BH118" s="129">
        <f t="shared" si="91"/>
        <v>0.10370370370370452</v>
      </c>
      <c r="BI118" s="130">
        <f t="shared" si="115"/>
        <v>5.477124183006536</v>
      </c>
      <c r="BJ118" s="129">
        <f t="shared" si="116"/>
        <v>0.43585434173669491</v>
      </c>
      <c r="BK118" s="131">
        <f t="shared" si="92"/>
        <v>4.575163398692883E-2</v>
      </c>
      <c r="BL118" s="117">
        <v>120</v>
      </c>
      <c r="BM118" s="117">
        <v>121</v>
      </c>
      <c r="BN118" s="117">
        <v>91</v>
      </c>
      <c r="BO118" s="116">
        <v>31084</v>
      </c>
      <c r="BP118" s="117">
        <v>20853</v>
      </c>
      <c r="BQ118" s="118">
        <v>31481</v>
      </c>
      <c r="BR118" s="117">
        <f t="shared" si="93"/>
        <v>67.446840951685147</v>
      </c>
      <c r="BS118" s="117">
        <f t="shared" si="117"/>
        <v>5.1267405785028046</v>
      </c>
      <c r="BT118" s="117">
        <f t="shared" si="118"/>
        <v>-3.3475771176573943</v>
      </c>
      <c r="BU118" s="116">
        <f t="shared" si="94"/>
        <v>1266.8818615751791</v>
      </c>
      <c r="BV118" s="117">
        <f t="shared" si="119"/>
        <v>47.009065605405794</v>
      </c>
      <c r="BW118" s="118">
        <f t="shared" si="120"/>
        <v>-65.497199796662017</v>
      </c>
      <c r="BX118" s="129">
        <f t="shared" si="95"/>
        <v>18.783412887828163</v>
      </c>
      <c r="BY118" s="129">
        <f t="shared" si="121"/>
        <v>-0.79089441695773033</v>
      </c>
      <c r="BZ118" s="129">
        <f t="shared" si="122"/>
        <v>-3.6984224085195194E-2</v>
      </c>
      <c r="CA118" s="125">
        <f t="shared" si="123"/>
        <v>1.2671980034617398</v>
      </c>
      <c r="CB118" s="126">
        <f t="shared" si="124"/>
        <v>0.31835795462169092</v>
      </c>
      <c r="CC118" s="132">
        <f t="shared" si="125"/>
        <v>0.31504969973131658</v>
      </c>
      <c r="CD118" s="26"/>
    </row>
    <row r="119" spans="1:82" s="14" customFormat="1" ht="15" customHeight="1" x14ac:dyDescent="0.2">
      <c r="A119" s="13" t="s">
        <v>141</v>
      </c>
      <c r="B119" s="19" t="s">
        <v>233</v>
      </c>
      <c r="C119" s="116">
        <v>4317.9660000000003</v>
      </c>
      <c r="D119" s="117">
        <v>3016.8813600000003</v>
      </c>
      <c r="E119" s="118">
        <v>4518.8573400000005</v>
      </c>
      <c r="F119" s="116">
        <v>4020.7559999999999</v>
      </c>
      <c r="G119" s="117">
        <v>2850.6651000000002</v>
      </c>
      <c r="H119" s="118">
        <v>4231.6494199999997</v>
      </c>
      <c r="I119" s="119">
        <f t="shared" si="87"/>
        <v>1.0678713880792139</v>
      </c>
      <c r="J119" s="120">
        <f t="shared" si="96"/>
        <v>-6.0475465688971664E-3</v>
      </c>
      <c r="K119" s="121">
        <f t="shared" si="97"/>
        <v>9.5635005620164915E-3</v>
      </c>
      <c r="L119" s="116">
        <v>3260.2150000000001</v>
      </c>
      <c r="M119" s="117">
        <v>2250.7969600000001</v>
      </c>
      <c r="N119" s="117">
        <v>3370.5527200000001</v>
      </c>
      <c r="O119" s="122">
        <f t="shared" si="84"/>
        <v>0.79651038766817317</v>
      </c>
      <c r="P119" s="123">
        <f t="shared" si="98"/>
        <v>-1.4335881043482157E-2</v>
      </c>
      <c r="Q119" s="124">
        <f t="shared" si="99"/>
        <v>6.9413288544949436E-3</v>
      </c>
      <c r="R119" s="116">
        <v>650.52200000000005</v>
      </c>
      <c r="S119" s="117">
        <v>530.26388000000009</v>
      </c>
      <c r="T119" s="118">
        <v>757.4249299999999</v>
      </c>
      <c r="U119" s="125">
        <f t="shared" si="88"/>
        <v>0.17899047270319476</v>
      </c>
      <c r="V119" s="126">
        <f t="shared" si="100"/>
        <v>1.719950602926576E-2</v>
      </c>
      <c r="W119" s="127">
        <f t="shared" si="101"/>
        <v>-7.0236192362617689E-3</v>
      </c>
      <c r="X119" s="116">
        <v>110.01900000000001</v>
      </c>
      <c r="Y119" s="117">
        <v>69.604259999999996</v>
      </c>
      <c r="Z119" s="118">
        <v>103.67177000000001</v>
      </c>
      <c r="AA119" s="125">
        <f t="shared" si="89"/>
        <v>2.4499139628632094E-2</v>
      </c>
      <c r="AB119" s="126">
        <f t="shared" si="102"/>
        <v>-2.8636249857837033E-3</v>
      </c>
      <c r="AC119" s="127">
        <f t="shared" si="103"/>
        <v>8.2290381766863402E-5</v>
      </c>
      <c r="AD119" s="116">
        <v>537.97799999999995</v>
      </c>
      <c r="AE119" s="117">
        <v>407.57092</v>
      </c>
      <c r="AF119" s="117">
        <v>431.7013</v>
      </c>
      <c r="AG119" s="117">
        <f t="shared" si="104"/>
        <v>-106.27669999999995</v>
      </c>
      <c r="AH119" s="118">
        <f t="shared" si="105"/>
        <v>24.130380000000002</v>
      </c>
      <c r="AI119" s="116">
        <v>0</v>
      </c>
      <c r="AJ119" s="117">
        <v>0</v>
      </c>
      <c r="AK119" s="117">
        <v>0</v>
      </c>
      <c r="AL119" s="117">
        <f t="shared" si="106"/>
        <v>0</v>
      </c>
      <c r="AM119" s="118">
        <f t="shared" si="107"/>
        <v>0</v>
      </c>
      <c r="AN119" s="125">
        <f t="shared" si="85"/>
        <v>9.5533288067907882E-2</v>
      </c>
      <c r="AO119" s="126">
        <f t="shared" si="108"/>
        <v>-2.905731778679313E-2</v>
      </c>
      <c r="AP119" s="127">
        <f t="shared" si="109"/>
        <v>-3.9563479542469734E-2</v>
      </c>
      <c r="AQ119" s="125">
        <f t="shared" si="86"/>
        <v>0</v>
      </c>
      <c r="AR119" s="126">
        <f t="shared" si="110"/>
        <v>0</v>
      </c>
      <c r="AS119" s="127">
        <f t="shared" si="111"/>
        <v>0</v>
      </c>
      <c r="AT119" s="126">
        <f t="shared" si="90"/>
        <v>0</v>
      </c>
      <c r="AU119" s="126">
        <f t="shared" si="112"/>
        <v>0</v>
      </c>
      <c r="AV119" s="126">
        <f t="shared" si="113"/>
        <v>0</v>
      </c>
      <c r="AW119" s="116">
        <v>2771</v>
      </c>
      <c r="AX119" s="117">
        <v>1933</v>
      </c>
      <c r="AY119" s="118">
        <v>2748</v>
      </c>
      <c r="AZ119" s="116">
        <v>23</v>
      </c>
      <c r="BA119" s="117">
        <v>23</v>
      </c>
      <c r="BB119" s="118">
        <v>23.33</v>
      </c>
      <c r="BC119" s="116">
        <v>56</v>
      </c>
      <c r="BD119" s="117">
        <v>56</v>
      </c>
      <c r="BE119" s="118">
        <v>56</v>
      </c>
      <c r="BF119" s="129">
        <f t="shared" si="126"/>
        <v>13.087583940562938</v>
      </c>
      <c r="BG119" s="129">
        <f t="shared" si="114"/>
        <v>-0.29888948938875259</v>
      </c>
      <c r="BH119" s="129">
        <f t="shared" si="91"/>
        <v>-0.91966243624865562</v>
      </c>
      <c r="BI119" s="130">
        <f t="shared" si="115"/>
        <v>5.4523809523809526</v>
      </c>
      <c r="BJ119" s="129">
        <f t="shared" si="116"/>
        <v>-4.5634920634920029E-2</v>
      </c>
      <c r="BK119" s="131">
        <f t="shared" si="92"/>
        <v>-0.30059523809523814</v>
      </c>
      <c r="BL119" s="117">
        <v>320</v>
      </c>
      <c r="BM119" s="117">
        <v>320</v>
      </c>
      <c r="BN119" s="117">
        <v>320</v>
      </c>
      <c r="BO119" s="116">
        <v>79906</v>
      </c>
      <c r="BP119" s="117">
        <v>53644</v>
      </c>
      <c r="BQ119" s="118">
        <v>80206</v>
      </c>
      <c r="BR119" s="117">
        <f t="shared" si="93"/>
        <v>52.759761364486444</v>
      </c>
      <c r="BS119" s="117">
        <f t="shared" si="117"/>
        <v>2.4411870396547641</v>
      </c>
      <c r="BT119" s="117">
        <f t="shared" si="118"/>
        <v>-0.38066626954532268</v>
      </c>
      <c r="BU119" s="116">
        <f t="shared" si="94"/>
        <v>1539.9015356622999</v>
      </c>
      <c r="BV119" s="117">
        <f t="shared" si="119"/>
        <v>88.888904843101045</v>
      </c>
      <c r="BW119" s="118">
        <f t="shared" si="120"/>
        <v>65.165322522103224</v>
      </c>
      <c r="BX119" s="129">
        <f t="shared" si="95"/>
        <v>29.187045123726346</v>
      </c>
      <c r="BY119" s="129">
        <f t="shared" si="121"/>
        <v>0.35052401221425811</v>
      </c>
      <c r="BZ119" s="129">
        <f t="shared" si="122"/>
        <v>1.4353637993600756</v>
      </c>
      <c r="CA119" s="125">
        <f t="shared" si="123"/>
        <v>0.91810897435897443</v>
      </c>
      <c r="CB119" s="126">
        <f t="shared" si="124"/>
        <v>3.4340659340659219E-3</v>
      </c>
      <c r="CC119" s="132">
        <f t="shared" si="125"/>
        <v>-8.0650587901968107E-3</v>
      </c>
      <c r="CD119" s="26"/>
    </row>
    <row r="120" spans="1:82" s="14" customFormat="1" ht="15" customHeight="1" x14ac:dyDescent="0.2">
      <c r="A120" s="13" t="s">
        <v>151</v>
      </c>
      <c r="B120" s="19" t="s">
        <v>234</v>
      </c>
      <c r="C120" s="116">
        <v>4008.6080000000002</v>
      </c>
      <c r="D120" s="117">
        <v>3515.9686599999995</v>
      </c>
      <c r="E120" s="118">
        <v>4815.83482</v>
      </c>
      <c r="F120" s="116">
        <v>4002.5439999999999</v>
      </c>
      <c r="G120" s="117">
        <v>3522.1367700000001</v>
      </c>
      <c r="H120" s="118">
        <v>4918.46245</v>
      </c>
      <c r="I120" s="119">
        <f>IF(H120=0,"0",(E120/H120))</f>
        <v>0.97913420483671687</v>
      </c>
      <c r="J120" s="120">
        <f t="shared" si="96"/>
        <v>-2.2380831600109286E-2</v>
      </c>
      <c r="K120" s="121">
        <f t="shared" si="97"/>
        <v>-1.9114554253918725E-2</v>
      </c>
      <c r="L120" s="116">
        <v>3111.018</v>
      </c>
      <c r="M120" s="117">
        <v>2845.5309999999999</v>
      </c>
      <c r="N120" s="117">
        <v>4147.4502400000001</v>
      </c>
      <c r="O120" s="122">
        <f>IF(H120=0,"0",(N120/H120))</f>
        <v>0.84324121250534301</v>
      </c>
      <c r="P120" s="123">
        <f t="shared" si="98"/>
        <v>6.5981049968716232E-2</v>
      </c>
      <c r="Q120" s="124">
        <f t="shared" si="99"/>
        <v>3.5342148438049614E-2</v>
      </c>
      <c r="R120" s="116">
        <v>837.12400000000002</v>
      </c>
      <c r="S120" s="117">
        <v>646.47736000000009</v>
      </c>
      <c r="T120" s="118">
        <v>724.83461999999986</v>
      </c>
      <c r="U120" s="125">
        <f t="shared" si="88"/>
        <v>0.14737016443014622</v>
      </c>
      <c r="V120" s="126">
        <f t="shared" si="100"/>
        <v>-6.1777817453375877E-2</v>
      </c>
      <c r="W120" s="127">
        <f t="shared" si="101"/>
        <v>-3.6176756719085601E-2</v>
      </c>
      <c r="X120" s="116">
        <v>54.402000000000001</v>
      </c>
      <c r="Y120" s="117">
        <v>30.128409999999999</v>
      </c>
      <c r="Z120" s="118">
        <v>46.177589999999995</v>
      </c>
      <c r="AA120" s="125">
        <f t="shared" si="89"/>
        <v>9.3886230645107392E-3</v>
      </c>
      <c r="AB120" s="126">
        <f t="shared" si="102"/>
        <v>-4.2032325153404763E-3</v>
      </c>
      <c r="AC120" s="127">
        <f t="shared" si="103"/>
        <v>8.3460828103599193E-4</v>
      </c>
      <c r="AD120" s="116">
        <v>542.25800000000004</v>
      </c>
      <c r="AE120" s="117">
        <v>605.06465999999989</v>
      </c>
      <c r="AF120" s="117">
        <v>603.61983999999995</v>
      </c>
      <c r="AG120" s="117">
        <f t="shared" si="104"/>
        <v>61.361839999999916</v>
      </c>
      <c r="AH120" s="118">
        <f t="shared" si="105"/>
        <v>-1.444819999999936</v>
      </c>
      <c r="AI120" s="116">
        <v>0</v>
      </c>
      <c r="AJ120" s="117">
        <v>0</v>
      </c>
      <c r="AK120" s="117">
        <v>0</v>
      </c>
      <c r="AL120" s="117">
        <f t="shared" si="106"/>
        <v>0</v>
      </c>
      <c r="AM120" s="118">
        <f t="shared" si="107"/>
        <v>0</v>
      </c>
      <c r="AN120" s="125">
        <f t="shared" si="85"/>
        <v>0.12534064447002771</v>
      </c>
      <c r="AO120" s="126">
        <f t="shared" si="108"/>
        <v>-9.9327471911175025E-3</v>
      </c>
      <c r="AP120" s="127">
        <f t="shared" si="109"/>
        <v>-4.6749814379511617E-2</v>
      </c>
      <c r="AQ120" s="125">
        <f t="shared" si="86"/>
        <v>0</v>
      </c>
      <c r="AR120" s="126">
        <f t="shared" si="110"/>
        <v>0</v>
      </c>
      <c r="AS120" s="127">
        <f t="shared" si="111"/>
        <v>0</v>
      </c>
      <c r="AT120" s="126">
        <f t="shared" si="90"/>
        <v>0</v>
      </c>
      <c r="AU120" s="126">
        <f t="shared" si="112"/>
        <v>0</v>
      </c>
      <c r="AV120" s="126">
        <f t="shared" si="113"/>
        <v>0</v>
      </c>
      <c r="AW120" s="116">
        <v>1588</v>
      </c>
      <c r="AX120" s="117">
        <v>1029</v>
      </c>
      <c r="AY120" s="118">
        <v>1614</v>
      </c>
      <c r="AZ120" s="116">
        <v>19</v>
      </c>
      <c r="BA120" s="117">
        <v>19</v>
      </c>
      <c r="BB120" s="118">
        <v>19</v>
      </c>
      <c r="BC120" s="116">
        <v>77</v>
      </c>
      <c r="BD120" s="117">
        <v>79</v>
      </c>
      <c r="BE120" s="118">
        <v>79</v>
      </c>
      <c r="BF120" s="129">
        <f t="shared" si="126"/>
        <v>9.4385964912280702</v>
      </c>
      <c r="BG120" s="129">
        <f t="shared" si="114"/>
        <v>0.15204678362572999</v>
      </c>
      <c r="BH120" s="129">
        <f t="shared" si="91"/>
        <v>0.41228070175438702</v>
      </c>
      <c r="BI120" s="130">
        <f t="shared" si="115"/>
        <v>2.2700421940928268</v>
      </c>
      <c r="BJ120" s="129">
        <f t="shared" si="116"/>
        <v>-2.1444097393464645E-2</v>
      </c>
      <c r="BK120" s="131">
        <f t="shared" si="92"/>
        <v>9.9156118143459704E-2</v>
      </c>
      <c r="BL120" s="117">
        <v>115</v>
      </c>
      <c r="BM120" s="117">
        <v>115</v>
      </c>
      <c r="BN120" s="117">
        <v>115</v>
      </c>
      <c r="BO120" s="116">
        <v>30395</v>
      </c>
      <c r="BP120" s="117">
        <v>20149</v>
      </c>
      <c r="BQ120" s="118">
        <v>30395</v>
      </c>
      <c r="BR120" s="117">
        <f t="shared" si="93"/>
        <v>161.81814278664254</v>
      </c>
      <c r="BS120" s="117">
        <f t="shared" si="117"/>
        <v>30.133852607336735</v>
      </c>
      <c r="BT120" s="117">
        <f t="shared" si="118"/>
        <v>-12.986401855771476</v>
      </c>
      <c r="BU120" s="116">
        <f t="shared" si="94"/>
        <v>3047.3745043370509</v>
      </c>
      <c r="BV120" s="117">
        <f t="shared" si="119"/>
        <v>526.88080156626984</v>
      </c>
      <c r="BW120" s="118">
        <f t="shared" si="120"/>
        <v>-375.49893589618523</v>
      </c>
      <c r="BX120" s="129">
        <f t="shared" si="95"/>
        <v>18.832094175960346</v>
      </c>
      <c r="BY120" s="129">
        <f t="shared" si="121"/>
        <v>-0.30833403562655448</v>
      </c>
      <c r="BZ120" s="129">
        <f t="shared" si="122"/>
        <v>-0.74905256845170243</v>
      </c>
      <c r="CA120" s="125">
        <f t="shared" si="123"/>
        <v>0.96814779423475072</v>
      </c>
      <c r="CB120" s="126">
        <f t="shared" si="124"/>
        <v>0</v>
      </c>
      <c r="CC120" s="132">
        <f t="shared" si="125"/>
        <v>1.4395085257445928E-4</v>
      </c>
      <c r="CD120" s="26"/>
    </row>
    <row r="121" spans="1:82" ht="15" customHeight="1" x14ac:dyDescent="0.2">
      <c r="A121" s="12" t="s">
        <v>158</v>
      </c>
      <c r="B121" s="20" t="s">
        <v>235</v>
      </c>
      <c r="C121" s="116">
        <v>513.39400000000001</v>
      </c>
      <c r="D121" s="117">
        <v>386.45600000000002</v>
      </c>
      <c r="E121" s="118">
        <v>599.976</v>
      </c>
      <c r="F121" s="116">
        <v>493.24400000000003</v>
      </c>
      <c r="G121" s="117">
        <v>370.95499999999998</v>
      </c>
      <c r="H121" s="118">
        <v>542.98400000000004</v>
      </c>
      <c r="I121" s="119">
        <f t="shared" ref="I121:I124" si="127">IF(H121=0,"0",(E121/H121))</f>
        <v>1.1049607354912852</v>
      </c>
      <c r="J121" s="120">
        <f t="shared" si="96"/>
        <v>6.4108743373793686E-2</v>
      </c>
      <c r="K121" s="121">
        <f t="shared" si="97"/>
        <v>6.3173995859793441E-2</v>
      </c>
      <c r="L121" s="116">
        <v>369.90199999999999</v>
      </c>
      <c r="M121" s="117">
        <v>276.791</v>
      </c>
      <c r="N121" s="117">
        <v>414.63799999999998</v>
      </c>
      <c r="O121" s="122">
        <f t="shared" ref="O121:O124" si="128">IF(H121=0,"0",(N121/H121))</f>
        <v>0.76362839420682738</v>
      </c>
      <c r="P121" s="123">
        <f t="shared" si="98"/>
        <v>1.369124342546979E-2</v>
      </c>
      <c r="Q121" s="124">
        <f t="shared" si="99"/>
        <v>1.7470504435830869E-2</v>
      </c>
      <c r="R121" s="116">
        <v>108.23399999999999</v>
      </c>
      <c r="S121" s="117">
        <v>83.328999999999979</v>
      </c>
      <c r="T121" s="118">
        <v>112.896</v>
      </c>
      <c r="U121" s="125">
        <f t="shared" si="88"/>
        <v>0.20791772869918818</v>
      </c>
      <c r="V121" s="126">
        <f t="shared" si="100"/>
        <v>-1.1515249705009306E-2</v>
      </c>
      <c r="W121" s="127">
        <f t="shared" si="101"/>
        <v>-1.6715986980611219E-2</v>
      </c>
      <c r="X121" s="116">
        <v>15.108000000000001</v>
      </c>
      <c r="Y121" s="117">
        <v>10.835000000000001</v>
      </c>
      <c r="Z121" s="118">
        <v>15.45</v>
      </c>
      <c r="AA121" s="125">
        <f t="shared" si="89"/>
        <v>2.845387709398435E-2</v>
      </c>
      <c r="AB121" s="126">
        <f t="shared" si="102"/>
        <v>-2.175993720460425E-3</v>
      </c>
      <c r="AC121" s="127">
        <f t="shared" si="103"/>
        <v>-7.5451745521973312E-4</v>
      </c>
      <c r="AD121" s="116">
        <v>39.901000000000003</v>
      </c>
      <c r="AE121" s="117">
        <v>47.64</v>
      </c>
      <c r="AF121" s="117">
        <v>47.07</v>
      </c>
      <c r="AG121" s="117">
        <f t="shared" si="104"/>
        <v>7.1689999999999969</v>
      </c>
      <c r="AH121" s="118">
        <f t="shared" si="105"/>
        <v>-0.57000000000000028</v>
      </c>
      <c r="AI121" s="116">
        <v>0</v>
      </c>
      <c r="AJ121" s="117">
        <v>0</v>
      </c>
      <c r="AK121" s="117">
        <v>0</v>
      </c>
      <c r="AL121" s="117">
        <f t="shared" si="106"/>
        <v>0</v>
      </c>
      <c r="AM121" s="118">
        <f t="shared" si="107"/>
        <v>0</v>
      </c>
      <c r="AN121" s="125">
        <f t="shared" si="85"/>
        <v>7.8453138125525027E-2</v>
      </c>
      <c r="AO121" s="126">
        <f t="shared" si="108"/>
        <v>7.3310244143054426E-4</v>
      </c>
      <c r="AP121" s="127">
        <f t="shared" si="109"/>
        <v>-4.4820921534565641E-2</v>
      </c>
      <c r="AQ121" s="125">
        <f t="shared" si="86"/>
        <v>0</v>
      </c>
      <c r="AR121" s="126">
        <f t="shared" ref="AR121:AR124" si="129">AQ121-IF(C121=0,"0",(AI121/C121))</f>
        <v>0</v>
      </c>
      <c r="AS121" s="127">
        <f t="shared" ref="AS121:AS124" si="130">AQ121-IF(D121=0,"0",(AJ121/D121))</f>
        <v>0</v>
      </c>
      <c r="AT121" s="126">
        <f t="shared" si="90"/>
        <v>0</v>
      </c>
      <c r="AU121" s="126">
        <f t="shared" si="112"/>
        <v>0</v>
      </c>
      <c r="AV121" s="126">
        <f t="shared" si="113"/>
        <v>0</v>
      </c>
      <c r="AW121" s="116">
        <v>344</v>
      </c>
      <c r="AX121" s="117">
        <v>271</v>
      </c>
      <c r="AY121" s="118">
        <v>491</v>
      </c>
      <c r="AZ121" s="116">
        <v>2</v>
      </c>
      <c r="BA121" s="117">
        <v>2</v>
      </c>
      <c r="BB121" s="118">
        <v>2</v>
      </c>
      <c r="BC121" s="116">
        <v>13</v>
      </c>
      <c r="BD121" s="117">
        <v>12</v>
      </c>
      <c r="BE121" s="118">
        <v>12</v>
      </c>
      <c r="BF121" s="129">
        <f t="shared" si="126"/>
        <v>27.277777777777779</v>
      </c>
      <c r="BG121" s="129">
        <f t="shared" si="114"/>
        <v>8.1666666666666679</v>
      </c>
      <c r="BH121" s="129">
        <f t="shared" si="91"/>
        <v>4.6944444444444464</v>
      </c>
      <c r="BI121" s="130">
        <f t="shared" si="115"/>
        <v>4.5462962962962958</v>
      </c>
      <c r="BJ121" s="129">
        <f t="shared" si="116"/>
        <v>1.6061253561253559</v>
      </c>
      <c r="BK121" s="131">
        <f t="shared" si="92"/>
        <v>0.782407407407407</v>
      </c>
      <c r="BL121" s="117">
        <v>40</v>
      </c>
      <c r="BM121" s="117">
        <v>40</v>
      </c>
      <c r="BN121" s="117">
        <v>40</v>
      </c>
      <c r="BO121" s="116">
        <v>9244</v>
      </c>
      <c r="BP121" s="117">
        <v>6670</v>
      </c>
      <c r="BQ121" s="118">
        <v>10126</v>
      </c>
      <c r="BR121" s="117">
        <f t="shared" si="93"/>
        <v>53.622753308315225</v>
      </c>
      <c r="BS121" s="117">
        <f t="shared" si="117"/>
        <v>0.26446685223560706</v>
      </c>
      <c r="BT121" s="117">
        <f t="shared" si="118"/>
        <v>-1.9926889705453448</v>
      </c>
      <c r="BU121" s="116">
        <f t="shared" si="94"/>
        <v>1105.8737270875763</v>
      </c>
      <c r="BV121" s="117">
        <f t="shared" si="119"/>
        <v>-327.97511012172595</v>
      </c>
      <c r="BW121" s="118">
        <f t="shared" si="120"/>
        <v>-262.96391128880737</v>
      </c>
      <c r="BX121" s="129">
        <f t="shared" si="95"/>
        <v>20.623217922606926</v>
      </c>
      <c r="BY121" s="129">
        <f t="shared" si="121"/>
        <v>-6.2488751006488883</v>
      </c>
      <c r="BZ121" s="129">
        <f t="shared" si="122"/>
        <v>-3.9893282028543275</v>
      </c>
      <c r="CA121" s="125">
        <f t="shared" si="123"/>
        <v>0.92728937728937733</v>
      </c>
      <c r="CB121" s="126">
        <f t="shared" si="124"/>
        <v>8.0769230769230815E-2</v>
      </c>
      <c r="CC121" s="132">
        <f t="shared" si="125"/>
        <v>6.01865905733312E-3</v>
      </c>
      <c r="CD121" s="26"/>
    </row>
    <row r="122" spans="1:82" s="14" customFormat="1" ht="15" customHeight="1" x14ac:dyDescent="0.2">
      <c r="A122" s="13" t="s">
        <v>162</v>
      </c>
      <c r="B122" s="19" t="s">
        <v>236</v>
      </c>
      <c r="C122" s="116">
        <v>1923.6510000000001</v>
      </c>
      <c r="D122" s="117">
        <v>1619.3521000000001</v>
      </c>
      <c r="E122" s="118">
        <v>2380.86096</v>
      </c>
      <c r="F122" s="116">
        <v>1788.797</v>
      </c>
      <c r="G122" s="117">
        <v>1551.2299800000001</v>
      </c>
      <c r="H122" s="118">
        <v>2286.2650899999999</v>
      </c>
      <c r="I122" s="119">
        <f t="shared" si="127"/>
        <v>1.0413757225326832</v>
      </c>
      <c r="J122" s="120">
        <f t="shared" si="96"/>
        <v>-3.4012373489392012E-2</v>
      </c>
      <c r="K122" s="121">
        <f t="shared" si="97"/>
        <v>-2.5391842692084055E-3</v>
      </c>
      <c r="L122" s="116">
        <v>1358.559</v>
      </c>
      <c r="M122" s="117">
        <v>1237.6268</v>
      </c>
      <c r="N122" s="117">
        <v>1810.9280800000001</v>
      </c>
      <c r="O122" s="122">
        <f t="shared" si="128"/>
        <v>0.79209015958862417</v>
      </c>
      <c r="P122" s="123">
        <f t="shared" si="98"/>
        <v>3.2608228436011522E-2</v>
      </c>
      <c r="Q122" s="124">
        <f t="shared" si="99"/>
        <v>-5.7456326257578905E-3</v>
      </c>
      <c r="R122" s="116">
        <v>392.80900000000003</v>
      </c>
      <c r="S122" s="117">
        <v>274.57095000000004</v>
      </c>
      <c r="T122" s="118">
        <v>416.23106999999999</v>
      </c>
      <c r="U122" s="125">
        <f t="shared" si="88"/>
        <v>0.18205722154468099</v>
      </c>
      <c r="V122" s="126">
        <f t="shared" si="100"/>
        <v>-3.7536729026568877E-2</v>
      </c>
      <c r="W122" s="127">
        <f t="shared" si="101"/>
        <v>5.0551305974701755E-3</v>
      </c>
      <c r="X122" s="116">
        <v>37.429000000000002</v>
      </c>
      <c r="Y122" s="117">
        <v>39.032230000000006</v>
      </c>
      <c r="Z122" s="118">
        <v>59.105940000000004</v>
      </c>
      <c r="AA122" s="125">
        <f t="shared" si="89"/>
        <v>2.5852618866694942E-2</v>
      </c>
      <c r="AB122" s="126">
        <f t="shared" si="102"/>
        <v>4.9285005905574039E-3</v>
      </c>
      <c r="AC122" s="127">
        <f t="shared" si="103"/>
        <v>6.9050202828778093E-4</v>
      </c>
      <c r="AD122" s="116">
        <v>194.268</v>
      </c>
      <c r="AE122" s="117">
        <v>379.24080000000004</v>
      </c>
      <c r="AF122" s="117">
        <v>341.33236999999997</v>
      </c>
      <c r="AG122" s="117">
        <f t="shared" si="104"/>
        <v>147.06436999999997</v>
      </c>
      <c r="AH122" s="118">
        <f t="shared" si="105"/>
        <v>-37.908430000000067</v>
      </c>
      <c r="AI122" s="116">
        <v>0</v>
      </c>
      <c r="AJ122" s="117">
        <v>0</v>
      </c>
      <c r="AK122" s="117">
        <v>0</v>
      </c>
      <c r="AL122" s="117">
        <f t="shared" si="106"/>
        <v>0</v>
      </c>
      <c r="AM122" s="118">
        <f t="shared" si="107"/>
        <v>0</v>
      </c>
      <c r="AN122" s="125">
        <f t="shared" si="85"/>
        <v>0.14336510016107784</v>
      </c>
      <c r="AO122" s="126">
        <f t="shared" si="108"/>
        <v>4.2375887460853121E-2</v>
      </c>
      <c r="AP122" s="127">
        <f t="shared" si="109"/>
        <v>-9.082782181061691E-2</v>
      </c>
      <c r="AQ122" s="125">
        <f t="shared" si="86"/>
        <v>0</v>
      </c>
      <c r="AR122" s="126">
        <f t="shared" si="129"/>
        <v>0</v>
      </c>
      <c r="AS122" s="127">
        <f t="shared" si="130"/>
        <v>0</v>
      </c>
      <c r="AT122" s="126">
        <f t="shared" si="90"/>
        <v>0</v>
      </c>
      <c r="AU122" s="126">
        <f t="shared" si="112"/>
        <v>0</v>
      </c>
      <c r="AV122" s="126">
        <f t="shared" si="113"/>
        <v>0</v>
      </c>
      <c r="AW122" s="116">
        <v>880</v>
      </c>
      <c r="AX122" s="117">
        <v>722</v>
      </c>
      <c r="AY122" s="118">
        <v>1007</v>
      </c>
      <c r="AZ122" s="116">
        <v>24</v>
      </c>
      <c r="BA122" s="117">
        <v>21</v>
      </c>
      <c r="BB122" s="118">
        <v>21</v>
      </c>
      <c r="BC122" s="116">
        <v>29</v>
      </c>
      <c r="BD122" s="117">
        <v>29</v>
      </c>
      <c r="BE122" s="118">
        <v>29</v>
      </c>
      <c r="BF122" s="129">
        <f t="shared" si="126"/>
        <v>5.3280423280423275</v>
      </c>
      <c r="BG122" s="129">
        <f t="shared" si="114"/>
        <v>1.253968253968254</v>
      </c>
      <c r="BH122" s="129">
        <f t="shared" si="91"/>
        <v>-0.40211640211640276</v>
      </c>
      <c r="BI122" s="130">
        <f t="shared" si="115"/>
        <v>3.8582375478927204</v>
      </c>
      <c r="BJ122" s="129">
        <f t="shared" si="116"/>
        <v>0.48659003831417635</v>
      </c>
      <c r="BK122" s="131">
        <f t="shared" si="92"/>
        <v>-0.29118773946360132</v>
      </c>
      <c r="BL122" s="117">
        <v>103</v>
      </c>
      <c r="BM122" s="117">
        <v>115</v>
      </c>
      <c r="BN122" s="117">
        <v>115</v>
      </c>
      <c r="BO122" s="116">
        <v>25054</v>
      </c>
      <c r="BP122" s="117">
        <v>19576</v>
      </c>
      <c r="BQ122" s="118">
        <v>28567</v>
      </c>
      <c r="BR122" s="117">
        <f t="shared" si="93"/>
        <v>80.031683060874428</v>
      </c>
      <c r="BS122" s="117">
        <f t="shared" si="117"/>
        <v>8.6340220087470243</v>
      </c>
      <c r="BT122" s="117">
        <f t="shared" si="118"/>
        <v>0.79026601959940024</v>
      </c>
      <c r="BU122" s="116">
        <f t="shared" si="94"/>
        <v>2270.3724826216485</v>
      </c>
      <c r="BV122" s="117">
        <f t="shared" si="119"/>
        <v>237.64861898528488</v>
      </c>
      <c r="BW122" s="118">
        <f t="shared" si="120"/>
        <v>121.85450478231314</v>
      </c>
      <c r="BX122" s="129">
        <f t="shared" si="95"/>
        <v>28.368421052631579</v>
      </c>
      <c r="BY122" s="129">
        <f t="shared" si="121"/>
        <v>-0.10203349282296514</v>
      </c>
      <c r="BZ122" s="129">
        <f t="shared" si="122"/>
        <v>1.2548476454293613</v>
      </c>
      <c r="CA122" s="125">
        <f t="shared" si="123"/>
        <v>0.90992196209587517</v>
      </c>
      <c r="CB122" s="126">
        <f t="shared" si="124"/>
        <v>1.8922993427003543E-2</v>
      </c>
      <c r="CC122" s="132">
        <f t="shared" si="125"/>
        <v>-3.0553656448443767E-2</v>
      </c>
      <c r="CD122" s="26"/>
    </row>
    <row r="123" spans="1:82" s="14" customFormat="1" ht="16.5" customHeight="1" x14ac:dyDescent="0.2">
      <c r="A123" s="13" t="s">
        <v>175</v>
      </c>
      <c r="B123" s="19" t="s">
        <v>237</v>
      </c>
      <c r="C123" s="116">
        <v>808.07899999999995</v>
      </c>
      <c r="D123" s="117">
        <v>598.89700000000005</v>
      </c>
      <c r="E123" s="118">
        <v>915.16899999999998</v>
      </c>
      <c r="F123" s="116">
        <v>811.745</v>
      </c>
      <c r="G123" s="117">
        <v>580.96500000000003</v>
      </c>
      <c r="H123" s="118">
        <v>887.73900000000003</v>
      </c>
      <c r="I123" s="119">
        <f t="shared" si="127"/>
        <v>1.0308987213584173</v>
      </c>
      <c r="J123" s="120">
        <f t="shared" si="96"/>
        <v>3.5414917947247604E-2</v>
      </c>
      <c r="K123" s="121">
        <f t="shared" si="97"/>
        <v>3.2834428911998614E-5</v>
      </c>
      <c r="L123" s="116">
        <v>631.43799999999999</v>
      </c>
      <c r="M123" s="117">
        <v>457.64499999999998</v>
      </c>
      <c r="N123" s="117">
        <v>705.04</v>
      </c>
      <c r="O123" s="122">
        <f t="shared" si="128"/>
        <v>0.79419739360329999</v>
      </c>
      <c r="P123" s="123">
        <f t="shared" si="98"/>
        <v>1.6320104553167236E-2</v>
      </c>
      <c r="Q123" s="124">
        <f t="shared" si="99"/>
        <v>6.4649140219139589E-3</v>
      </c>
      <c r="R123" s="116">
        <v>164.38800000000001</v>
      </c>
      <c r="S123" s="117">
        <v>113.26700000000005</v>
      </c>
      <c r="T123" s="118">
        <v>167.916</v>
      </c>
      <c r="U123" s="125">
        <f t="shared" si="88"/>
        <v>0.1891501894137804</v>
      </c>
      <c r="V123" s="126">
        <f t="shared" si="100"/>
        <v>-1.3361683157039256E-2</v>
      </c>
      <c r="W123" s="127">
        <f t="shared" si="101"/>
        <v>-5.8133626074257927E-3</v>
      </c>
      <c r="X123" s="116">
        <v>15.919</v>
      </c>
      <c r="Y123" s="117">
        <v>10.053000000000001</v>
      </c>
      <c r="Z123" s="118">
        <v>14.782999999999999</v>
      </c>
      <c r="AA123" s="125">
        <f t="shared" si="89"/>
        <v>1.6652416982919527E-2</v>
      </c>
      <c r="AB123" s="126">
        <f t="shared" si="102"/>
        <v>-2.958421396128081E-3</v>
      </c>
      <c r="AC123" s="127">
        <f t="shared" si="103"/>
        <v>-6.5155141448823561E-4</v>
      </c>
      <c r="AD123" s="116">
        <v>97.763000000000005</v>
      </c>
      <c r="AE123" s="117">
        <v>118.375</v>
      </c>
      <c r="AF123" s="117">
        <v>120.64100000000001</v>
      </c>
      <c r="AG123" s="117">
        <f t="shared" si="104"/>
        <v>22.878</v>
      </c>
      <c r="AH123" s="118">
        <f t="shared" si="105"/>
        <v>2.2660000000000053</v>
      </c>
      <c r="AI123" s="116">
        <v>0</v>
      </c>
      <c r="AJ123" s="117">
        <v>0</v>
      </c>
      <c r="AK123" s="117">
        <v>0</v>
      </c>
      <c r="AL123" s="117">
        <f t="shared" si="106"/>
        <v>0</v>
      </c>
      <c r="AM123" s="118">
        <f t="shared" si="107"/>
        <v>0</v>
      </c>
      <c r="AN123" s="125">
        <f t="shared" si="85"/>
        <v>0.13182373965901381</v>
      </c>
      <c r="AO123" s="126">
        <f t="shared" si="108"/>
        <v>1.0841756461826391E-2</v>
      </c>
      <c r="AP123" s="127">
        <f t="shared" si="109"/>
        <v>-6.5831282823984094E-2</v>
      </c>
      <c r="AQ123" s="125">
        <f t="shared" si="86"/>
        <v>0</v>
      </c>
      <c r="AR123" s="126">
        <f t="shared" si="129"/>
        <v>0</v>
      </c>
      <c r="AS123" s="127">
        <f t="shared" si="130"/>
        <v>0</v>
      </c>
      <c r="AT123" s="126">
        <f t="shared" si="90"/>
        <v>0</v>
      </c>
      <c r="AU123" s="126">
        <f t="shared" si="112"/>
        <v>0</v>
      </c>
      <c r="AV123" s="126">
        <f t="shared" si="113"/>
        <v>0</v>
      </c>
      <c r="AW123" s="116">
        <v>568</v>
      </c>
      <c r="AX123" s="117">
        <v>420</v>
      </c>
      <c r="AY123" s="118">
        <v>600</v>
      </c>
      <c r="AZ123" s="116">
        <v>8</v>
      </c>
      <c r="BA123" s="117">
        <v>8.8800000000000008</v>
      </c>
      <c r="BB123" s="118">
        <v>8.59</v>
      </c>
      <c r="BC123" s="116">
        <v>18</v>
      </c>
      <c r="BD123" s="117">
        <v>19</v>
      </c>
      <c r="BE123" s="118">
        <v>19.170000000000002</v>
      </c>
      <c r="BF123" s="129">
        <f t="shared" si="126"/>
        <v>7.7609623593325567</v>
      </c>
      <c r="BG123" s="129">
        <f t="shared" si="114"/>
        <v>-0.12792652955633255</v>
      </c>
      <c r="BH123" s="129">
        <f t="shared" si="91"/>
        <v>-0.12192052355032512</v>
      </c>
      <c r="BI123" s="130">
        <f t="shared" si="115"/>
        <v>3.477656059815684</v>
      </c>
      <c r="BJ123" s="129">
        <f t="shared" si="116"/>
        <v>-2.8516779690488825E-2</v>
      </c>
      <c r="BK123" s="131">
        <f t="shared" si="92"/>
        <v>-0.20655446650010534</v>
      </c>
      <c r="BL123" s="117">
        <v>65</v>
      </c>
      <c r="BM123" s="117">
        <v>65</v>
      </c>
      <c r="BN123" s="117">
        <v>65</v>
      </c>
      <c r="BO123" s="116">
        <v>14403</v>
      </c>
      <c r="BP123" s="117">
        <v>10270</v>
      </c>
      <c r="BQ123" s="118">
        <v>14946</v>
      </c>
      <c r="BR123" s="117">
        <f t="shared" si="93"/>
        <v>59.396427137695703</v>
      </c>
      <c r="BS123" s="117">
        <f t="shared" si="117"/>
        <v>3.0369881319330148</v>
      </c>
      <c r="BT123" s="117">
        <f t="shared" si="118"/>
        <v>2.827293739448379</v>
      </c>
      <c r="BU123" s="116">
        <f t="shared" si="94"/>
        <v>1479.5650000000001</v>
      </c>
      <c r="BV123" s="117">
        <f t="shared" si="119"/>
        <v>50.436478873239594</v>
      </c>
      <c r="BW123" s="118">
        <f t="shared" si="120"/>
        <v>96.315000000000055</v>
      </c>
      <c r="BX123" s="129">
        <f t="shared" si="95"/>
        <v>24.91</v>
      </c>
      <c r="BY123" s="129">
        <f t="shared" si="121"/>
        <v>-0.44739436619718376</v>
      </c>
      <c r="BZ123" s="129">
        <f t="shared" si="122"/>
        <v>0.45761904761904759</v>
      </c>
      <c r="CA123" s="125">
        <f t="shared" si="123"/>
        <v>0.84226542688081141</v>
      </c>
      <c r="CB123" s="126">
        <f t="shared" si="124"/>
        <v>3.0600169061707483E-2</v>
      </c>
      <c r="CC123" s="132">
        <f t="shared" si="125"/>
        <v>-3.0662749914768694E-2</v>
      </c>
      <c r="CD123" s="26"/>
    </row>
    <row r="124" spans="1:82" ht="14.25" customHeight="1" thickBot="1" x14ac:dyDescent="0.25">
      <c r="A124" s="15" t="s">
        <v>183</v>
      </c>
      <c r="B124" s="21" t="s">
        <v>238</v>
      </c>
      <c r="C124" s="133">
        <v>1091.8019999999999</v>
      </c>
      <c r="D124" s="134">
        <v>698.89300000000003</v>
      </c>
      <c r="E124" s="135">
        <v>1038.44</v>
      </c>
      <c r="F124" s="136">
        <v>998.92600000000004</v>
      </c>
      <c r="G124" s="134">
        <v>677.85900000000004</v>
      </c>
      <c r="H124" s="135">
        <v>1008.696</v>
      </c>
      <c r="I124" s="137">
        <f t="shared" si="127"/>
        <v>1.0294875760387669</v>
      </c>
      <c r="J124" s="138">
        <f t="shared" si="96"/>
        <v>-6.3488280030651545E-2</v>
      </c>
      <c r="K124" s="139">
        <f t="shared" si="97"/>
        <v>-1.542475933693277E-3</v>
      </c>
      <c r="L124" s="136">
        <v>653.93299999999999</v>
      </c>
      <c r="M124" s="134">
        <v>529.71799999999996</v>
      </c>
      <c r="N124" s="134">
        <v>791.01499999999999</v>
      </c>
      <c r="O124" s="140">
        <f t="shared" si="128"/>
        <v>0.78419563476012588</v>
      </c>
      <c r="P124" s="141">
        <f t="shared" si="98"/>
        <v>0.12955955561111987</v>
      </c>
      <c r="Q124" s="142">
        <f t="shared" si="99"/>
        <v>2.7381340114451813E-3</v>
      </c>
      <c r="R124" s="136">
        <v>310.68700000000001</v>
      </c>
      <c r="S124" s="134">
        <v>126.76400000000008</v>
      </c>
      <c r="T124" s="135">
        <v>184.18</v>
      </c>
      <c r="U124" s="143">
        <f t="shared" si="88"/>
        <v>0.1825921784164902</v>
      </c>
      <c r="V124" s="144">
        <f t="shared" si="100"/>
        <v>-0.12842885817681102</v>
      </c>
      <c r="W124" s="145">
        <f t="shared" si="101"/>
        <v>-4.4142639262390038E-3</v>
      </c>
      <c r="X124" s="136">
        <v>34.305999999999997</v>
      </c>
      <c r="Y124" s="134">
        <v>21.376999999999999</v>
      </c>
      <c r="Z124" s="135">
        <v>33.500999999999998</v>
      </c>
      <c r="AA124" s="143">
        <f t="shared" si="89"/>
        <v>3.3212186823383852E-2</v>
      </c>
      <c r="AB124" s="144">
        <f t="shared" si="102"/>
        <v>-1.1306974343089082E-3</v>
      </c>
      <c r="AC124" s="145">
        <f t="shared" si="103"/>
        <v>1.6761299147937184E-3</v>
      </c>
      <c r="AD124" s="136">
        <v>30.704000000000001</v>
      </c>
      <c r="AE124" s="134">
        <v>106.31399999999999</v>
      </c>
      <c r="AF124" s="134">
        <v>113.764</v>
      </c>
      <c r="AG124" s="134">
        <f t="shared" si="104"/>
        <v>83.06</v>
      </c>
      <c r="AH124" s="135">
        <f t="shared" si="105"/>
        <v>7.4500000000000028</v>
      </c>
      <c r="AI124" s="136">
        <v>0</v>
      </c>
      <c r="AJ124" s="134">
        <v>0</v>
      </c>
      <c r="AK124" s="134">
        <v>0</v>
      </c>
      <c r="AL124" s="134">
        <f t="shared" si="106"/>
        <v>0</v>
      </c>
      <c r="AM124" s="135">
        <f t="shared" si="107"/>
        <v>0</v>
      </c>
      <c r="AN124" s="143">
        <f t="shared" si="85"/>
        <v>0.10955279072454835</v>
      </c>
      <c r="AO124" s="144">
        <f t="shared" si="108"/>
        <v>8.1430475506221206E-2</v>
      </c>
      <c r="AP124" s="145">
        <f t="shared" si="109"/>
        <v>-4.2564915419310567E-2</v>
      </c>
      <c r="AQ124" s="143">
        <f t="shared" si="86"/>
        <v>0</v>
      </c>
      <c r="AR124" s="144">
        <f t="shared" si="129"/>
        <v>0</v>
      </c>
      <c r="AS124" s="145">
        <f t="shared" si="130"/>
        <v>0</v>
      </c>
      <c r="AT124" s="144">
        <f t="shared" si="90"/>
        <v>0</v>
      </c>
      <c r="AU124" s="144">
        <f t="shared" si="112"/>
        <v>0</v>
      </c>
      <c r="AV124" s="144">
        <f t="shared" si="113"/>
        <v>0</v>
      </c>
      <c r="AW124" s="136">
        <v>671</v>
      </c>
      <c r="AX124" s="134">
        <v>373</v>
      </c>
      <c r="AY124" s="135">
        <v>505</v>
      </c>
      <c r="AZ124" s="136">
        <v>8</v>
      </c>
      <c r="BA124" s="134">
        <v>6</v>
      </c>
      <c r="BB124" s="135">
        <v>6</v>
      </c>
      <c r="BC124" s="136">
        <v>22</v>
      </c>
      <c r="BD124" s="134">
        <v>23</v>
      </c>
      <c r="BE124" s="135">
        <v>23</v>
      </c>
      <c r="BF124" s="146">
        <f t="shared" si="126"/>
        <v>9.351851851851853</v>
      </c>
      <c r="BG124" s="146">
        <f t="shared" si="114"/>
        <v>3.2407407407408328E-2</v>
      </c>
      <c r="BH124" s="146">
        <f t="shared" si="91"/>
        <v>-1.0092592592592577</v>
      </c>
      <c r="BI124" s="147">
        <f t="shared" si="115"/>
        <v>2.439613526570048</v>
      </c>
      <c r="BJ124" s="146">
        <f t="shared" si="116"/>
        <v>-0.9492753623188408</v>
      </c>
      <c r="BK124" s="148">
        <f t="shared" si="92"/>
        <v>-0.26328502415458921</v>
      </c>
      <c r="BL124" s="134">
        <v>80</v>
      </c>
      <c r="BM124" s="134">
        <v>80</v>
      </c>
      <c r="BN124" s="134">
        <v>80</v>
      </c>
      <c r="BO124" s="136">
        <v>17627</v>
      </c>
      <c r="BP124" s="134">
        <v>9790</v>
      </c>
      <c r="BQ124" s="135">
        <v>14645</v>
      </c>
      <c r="BR124" s="134">
        <f t="shared" si="93"/>
        <v>68.876476613178554</v>
      </c>
      <c r="BS124" s="134">
        <f t="shared" si="117"/>
        <v>12.206254794377848</v>
      </c>
      <c r="BT124" s="134">
        <f t="shared" si="118"/>
        <v>-0.36346209979386401</v>
      </c>
      <c r="BU124" s="136">
        <f t="shared" si="94"/>
        <v>1997.4178217821782</v>
      </c>
      <c r="BV124" s="134">
        <f t="shared" si="119"/>
        <v>508.70545218456277</v>
      </c>
      <c r="BW124" s="135">
        <f t="shared" si="120"/>
        <v>180.10146789477881</v>
      </c>
      <c r="BX124" s="146">
        <f t="shared" si="95"/>
        <v>29</v>
      </c>
      <c r="BY124" s="146">
        <f t="shared" si="121"/>
        <v>2.7302533532041728</v>
      </c>
      <c r="BZ124" s="146">
        <f t="shared" si="122"/>
        <v>2.7533512064343171</v>
      </c>
      <c r="CA124" s="143">
        <f>(BQ124/BN124)/273</f>
        <v>0.67055860805860801</v>
      </c>
      <c r="CB124" s="144">
        <f>CA124-(BO124/BL124)/273</f>
        <v>-0.13653846153846161</v>
      </c>
      <c r="CC124" s="149">
        <f t="shared" si="125"/>
        <v>-5.5463643170825527E-3</v>
      </c>
      <c r="CD124" s="26"/>
    </row>
  </sheetData>
  <sheetProtection algorithmName="SHA-512" hashValue="nkkxx9Q1EJvSA+nfrMSRknKt+k4keAtsvtAZzpfYLscOEtdHVTDuvypjNf+YH+OtJ8zdFmF+eoqBsR07GUFm+w==" saltValue="V8atrl1SUpdLi+Kt/CUxSQ==" spinCount="100000" sheet="1" objects="1" scenarios="1"/>
  <mergeCells count="27">
    <mergeCell ref="BU1:BW1"/>
    <mergeCell ref="BX1:BZ1"/>
    <mergeCell ref="CA1:CC1"/>
    <mergeCell ref="BC1:BE1"/>
    <mergeCell ref="BF1:BH1"/>
    <mergeCell ref="BI1:BK1"/>
    <mergeCell ref="BL1:BN1"/>
    <mergeCell ref="BO1:BQ1"/>
    <mergeCell ref="BR1:BT1"/>
    <mergeCell ref="AZ1:BB1"/>
    <mergeCell ref="O1:Q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L1:N1"/>
    <mergeCell ref="A1:A2"/>
    <mergeCell ref="B1:B2"/>
    <mergeCell ref="C1:E1"/>
    <mergeCell ref="F1:H1"/>
    <mergeCell ref="I1:K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26" orientation="landscape" r:id="rId1"/>
  <colBreaks count="1" manualBreakCount="1">
    <brk id="63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H385"/>
  <sheetViews>
    <sheetView showZeros="0" zoomScaleNormal="100" zoomScaleSheetLayoutView="100" workbookViewId="0">
      <pane ySplit="6" topLeftCell="A7" activePane="bottomLeft" state="frozen"/>
      <selection pane="bottomLeft" activeCell="P13" sqref="P13"/>
    </sheetView>
  </sheetViews>
  <sheetFormatPr defaultRowHeight="12.75" x14ac:dyDescent="0.2"/>
  <cols>
    <col min="1" max="1" width="11.85546875" style="42" customWidth="1"/>
    <col min="2" max="2" width="12.7109375" style="43" customWidth="1"/>
    <col min="3" max="3" width="48" style="43" customWidth="1"/>
    <col min="4" max="7" width="10" style="44" hidden="1" customWidth="1"/>
    <col min="8" max="13" width="10" style="45" hidden="1" customWidth="1"/>
    <col min="14" max="27" width="10" style="45" customWidth="1"/>
    <col min="28" max="16384" width="9.140625" style="42"/>
  </cols>
  <sheetData>
    <row r="1" spans="1:27" ht="28.5" customHeight="1" x14ac:dyDescent="0.2">
      <c r="A1" s="262" t="s">
        <v>245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</row>
    <row r="2" spans="1:27" ht="100.5" customHeight="1" thickBot="1" x14ac:dyDescent="0.25">
      <c r="A2" s="259" t="s">
        <v>1009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27" ht="30.75" customHeight="1" x14ac:dyDescent="0.2">
      <c r="A3" s="265" t="s">
        <v>88</v>
      </c>
      <c r="B3" s="274" t="s">
        <v>976</v>
      </c>
      <c r="C3" s="277" t="s">
        <v>980</v>
      </c>
      <c r="D3" s="280" t="s">
        <v>987</v>
      </c>
      <c r="E3" s="281"/>
      <c r="F3" s="281"/>
      <c r="G3" s="282"/>
      <c r="H3" s="280" t="s">
        <v>1010</v>
      </c>
      <c r="I3" s="281"/>
      <c r="J3" s="281"/>
      <c r="K3" s="281"/>
      <c r="L3" s="281"/>
      <c r="M3" s="282"/>
      <c r="N3" s="280" t="s">
        <v>988</v>
      </c>
      <c r="O3" s="281"/>
      <c r="P3" s="281"/>
      <c r="Q3" s="281"/>
      <c r="R3" s="281"/>
      <c r="S3" s="282"/>
      <c r="T3" s="280" t="s">
        <v>989</v>
      </c>
      <c r="U3" s="281"/>
      <c r="V3" s="281"/>
      <c r="W3" s="282"/>
      <c r="X3" s="280" t="s">
        <v>990</v>
      </c>
      <c r="Y3" s="281"/>
      <c r="Z3" s="281"/>
      <c r="AA3" s="282"/>
    </row>
    <row r="4" spans="1:27" ht="55.5" customHeight="1" x14ac:dyDescent="0.2">
      <c r="A4" s="266"/>
      <c r="B4" s="275"/>
      <c r="C4" s="278"/>
      <c r="D4" s="272" t="s">
        <v>246</v>
      </c>
      <c r="E4" s="268" t="s">
        <v>247</v>
      </c>
      <c r="F4" s="268" t="s">
        <v>248</v>
      </c>
      <c r="G4" s="270" t="s">
        <v>249</v>
      </c>
      <c r="H4" s="283" t="s">
        <v>246</v>
      </c>
      <c r="I4" s="260" t="s">
        <v>1002</v>
      </c>
      <c r="J4" s="260" t="s">
        <v>1003</v>
      </c>
      <c r="K4" s="260" t="s">
        <v>1004</v>
      </c>
      <c r="L4" s="260" t="s">
        <v>1005</v>
      </c>
      <c r="M4" s="263" t="s">
        <v>1006</v>
      </c>
      <c r="N4" s="283" t="s">
        <v>246</v>
      </c>
      <c r="O4" s="260" t="s">
        <v>1002</v>
      </c>
      <c r="P4" s="260" t="s">
        <v>1003</v>
      </c>
      <c r="Q4" s="260" t="s">
        <v>1004</v>
      </c>
      <c r="R4" s="260" t="s">
        <v>1005</v>
      </c>
      <c r="S4" s="263" t="s">
        <v>1006</v>
      </c>
      <c r="T4" s="272" t="s">
        <v>246</v>
      </c>
      <c r="U4" s="268" t="s">
        <v>979</v>
      </c>
      <c r="V4" s="268" t="s">
        <v>977</v>
      </c>
      <c r="W4" s="270" t="s">
        <v>978</v>
      </c>
      <c r="X4" s="272" t="s">
        <v>246</v>
      </c>
      <c r="Y4" s="268" t="s">
        <v>979</v>
      </c>
      <c r="Z4" s="268" t="s">
        <v>977</v>
      </c>
      <c r="AA4" s="270" t="s">
        <v>978</v>
      </c>
    </row>
    <row r="5" spans="1:27" ht="49.5" customHeight="1" thickBot="1" x14ac:dyDescent="0.25">
      <c r="A5" s="267"/>
      <c r="B5" s="276"/>
      <c r="C5" s="279"/>
      <c r="D5" s="273"/>
      <c r="E5" s="269"/>
      <c r="F5" s="269"/>
      <c r="G5" s="271"/>
      <c r="H5" s="284"/>
      <c r="I5" s="261"/>
      <c r="J5" s="261"/>
      <c r="K5" s="261"/>
      <c r="L5" s="261"/>
      <c r="M5" s="264"/>
      <c r="N5" s="284"/>
      <c r="O5" s="261"/>
      <c r="P5" s="261"/>
      <c r="Q5" s="261"/>
      <c r="R5" s="261"/>
      <c r="S5" s="264"/>
      <c r="T5" s="273"/>
      <c r="U5" s="269"/>
      <c r="V5" s="269"/>
      <c r="W5" s="271"/>
      <c r="X5" s="273"/>
      <c r="Y5" s="269"/>
      <c r="Z5" s="269"/>
      <c r="AA5" s="271"/>
    </row>
    <row r="6" spans="1:27" s="46" customFormat="1" ht="17.25" customHeight="1" thickBot="1" x14ac:dyDescent="0.25">
      <c r="A6" s="48"/>
      <c r="B6" s="49"/>
      <c r="C6" s="216" t="s">
        <v>250</v>
      </c>
      <c r="D6" s="50">
        <f t="shared" ref="D6:AA6" si="0">SUBTOTAL(9,D7:D384)</f>
        <v>478982</v>
      </c>
      <c r="E6" s="51">
        <f t="shared" si="0"/>
        <v>542809478.68000019</v>
      </c>
      <c r="F6" s="51">
        <f t="shared" si="0"/>
        <v>8670235.6400000006</v>
      </c>
      <c r="G6" s="217">
        <f t="shared" si="0"/>
        <v>163834429.49999994</v>
      </c>
      <c r="H6" s="50">
        <f t="shared" si="0"/>
        <v>444844</v>
      </c>
      <c r="I6" s="51">
        <f t="shared" si="0"/>
        <v>631076777.22999978</v>
      </c>
      <c r="J6" s="51">
        <f t="shared" si="0"/>
        <v>577572318.79999983</v>
      </c>
      <c r="K6" s="51">
        <f t="shared" si="0"/>
        <v>53504458.43</v>
      </c>
      <c r="L6" s="51">
        <f t="shared" si="0"/>
        <v>9375338.3500000015</v>
      </c>
      <c r="M6" s="217">
        <f t="shared" si="0"/>
        <v>171513359.76999995</v>
      </c>
      <c r="N6" s="50">
        <f t="shared" si="0"/>
        <v>489243</v>
      </c>
      <c r="O6" s="51">
        <f t="shared" si="0"/>
        <v>664730937.82999945</v>
      </c>
      <c r="P6" s="51">
        <f t="shared" si="0"/>
        <v>610932915.45999932</v>
      </c>
      <c r="Q6" s="51">
        <f t="shared" si="0"/>
        <v>53798022.369999997</v>
      </c>
      <c r="R6" s="51">
        <f t="shared" si="0"/>
        <v>11370803.17</v>
      </c>
      <c r="S6" s="52">
        <f t="shared" si="0"/>
        <v>178845942.39000002</v>
      </c>
      <c r="T6" s="50">
        <f t="shared" si="0"/>
        <v>10261</v>
      </c>
      <c r="U6" s="51">
        <f t="shared" si="0"/>
        <v>121921459.14999999</v>
      </c>
      <c r="V6" s="51">
        <f t="shared" si="0"/>
        <v>2700567.53</v>
      </c>
      <c r="W6" s="52">
        <f t="shared" si="0"/>
        <v>15011512.889999995</v>
      </c>
      <c r="X6" s="50">
        <f t="shared" si="0"/>
        <v>44399</v>
      </c>
      <c r="Y6" s="51">
        <f t="shared" si="0"/>
        <v>33654160.600000001</v>
      </c>
      <c r="Z6" s="51">
        <f t="shared" si="0"/>
        <v>1995464.8199999998</v>
      </c>
      <c r="AA6" s="52">
        <f t="shared" si="0"/>
        <v>7332582.6199999917</v>
      </c>
    </row>
    <row r="7" spans="1:27" ht="12.75" customHeight="1" x14ac:dyDescent="0.2">
      <c r="A7" s="53" t="s">
        <v>91</v>
      </c>
      <c r="B7" s="54" t="s">
        <v>251</v>
      </c>
      <c r="C7" s="55" t="s">
        <v>252</v>
      </c>
      <c r="D7" s="28">
        <v>0</v>
      </c>
      <c r="E7" s="29">
        <v>38814</v>
      </c>
      <c r="F7" s="29">
        <v>0</v>
      </c>
      <c r="G7" s="30">
        <v>0</v>
      </c>
      <c r="H7" s="28">
        <v>0</v>
      </c>
      <c r="I7" s="29">
        <v>30422</v>
      </c>
      <c r="J7" s="29">
        <v>30422</v>
      </c>
      <c r="K7" s="29">
        <v>0</v>
      </c>
      <c r="L7" s="29">
        <v>0</v>
      </c>
      <c r="M7" s="30">
        <v>0</v>
      </c>
      <c r="N7" s="28">
        <v>0</v>
      </c>
      <c r="O7" s="29">
        <v>42893</v>
      </c>
      <c r="P7" s="29">
        <v>42893</v>
      </c>
      <c r="Q7" s="29">
        <v>0</v>
      </c>
      <c r="R7" s="29">
        <v>0</v>
      </c>
      <c r="S7" s="30">
        <v>0</v>
      </c>
      <c r="T7" s="28">
        <f t="shared" ref="T7:T70" si="1">N7-D7</f>
        <v>0</v>
      </c>
      <c r="U7" s="29">
        <f t="shared" ref="U7:U70" si="2">O7-E7</f>
        <v>4079</v>
      </c>
      <c r="V7" s="29">
        <f t="shared" ref="V7:V38" si="3">R7-F7</f>
        <v>0</v>
      </c>
      <c r="W7" s="30">
        <f t="shared" ref="W7:W38" si="4">S7-G7</f>
        <v>0</v>
      </c>
      <c r="X7" s="28">
        <f t="shared" ref="X7:X70" si="5">IFERROR((N7-H7),"")</f>
        <v>0</v>
      </c>
      <c r="Y7" s="29">
        <f t="shared" ref="Y7:Y70" si="6">IFERROR((O7-I7),"")</f>
        <v>12471</v>
      </c>
      <c r="Z7" s="29">
        <f t="shared" ref="Z7:Z38" si="7">IFERROR((R7-L7),"")</f>
        <v>0</v>
      </c>
      <c r="AA7" s="30">
        <f t="shared" ref="AA7:AA38" si="8">IFERROR((S7-M7),"")</f>
        <v>0</v>
      </c>
    </row>
    <row r="8" spans="1:27" ht="12.75" customHeight="1" x14ac:dyDescent="0.2">
      <c r="A8" s="56" t="s">
        <v>91</v>
      </c>
      <c r="B8" s="57" t="s">
        <v>253</v>
      </c>
      <c r="C8" s="58" t="s">
        <v>254</v>
      </c>
      <c r="D8" s="31">
        <v>0</v>
      </c>
      <c r="E8" s="32">
        <v>31651</v>
      </c>
      <c r="F8" s="32">
        <v>0</v>
      </c>
      <c r="G8" s="33">
        <v>0</v>
      </c>
      <c r="H8" s="31">
        <v>0</v>
      </c>
      <c r="I8" s="32">
        <v>38404</v>
      </c>
      <c r="J8" s="32">
        <v>38404</v>
      </c>
      <c r="K8" s="32">
        <v>0</v>
      </c>
      <c r="L8" s="32">
        <v>0</v>
      </c>
      <c r="M8" s="33">
        <v>0</v>
      </c>
      <c r="N8" s="31">
        <v>0</v>
      </c>
      <c r="O8" s="32">
        <v>36860</v>
      </c>
      <c r="P8" s="32">
        <v>36860</v>
      </c>
      <c r="Q8" s="32">
        <v>0</v>
      </c>
      <c r="R8" s="32">
        <v>0</v>
      </c>
      <c r="S8" s="33">
        <v>0</v>
      </c>
      <c r="T8" s="31">
        <f t="shared" si="1"/>
        <v>0</v>
      </c>
      <c r="U8" s="32">
        <f t="shared" si="2"/>
        <v>5209</v>
      </c>
      <c r="V8" s="32">
        <f t="shared" si="3"/>
        <v>0</v>
      </c>
      <c r="W8" s="33">
        <f t="shared" si="4"/>
        <v>0</v>
      </c>
      <c r="X8" s="31">
        <f t="shared" si="5"/>
        <v>0</v>
      </c>
      <c r="Y8" s="32">
        <f t="shared" si="6"/>
        <v>-1544</v>
      </c>
      <c r="Z8" s="32">
        <f t="shared" si="7"/>
        <v>0</v>
      </c>
      <c r="AA8" s="33">
        <f t="shared" si="8"/>
        <v>0</v>
      </c>
    </row>
    <row r="9" spans="1:27" ht="12.75" customHeight="1" x14ac:dyDescent="0.2">
      <c r="A9" s="56" t="s">
        <v>91</v>
      </c>
      <c r="B9" s="57" t="s">
        <v>255</v>
      </c>
      <c r="C9" s="58" t="s">
        <v>256</v>
      </c>
      <c r="D9" s="31">
        <v>2769</v>
      </c>
      <c r="E9" s="32">
        <v>2861316.8</v>
      </c>
      <c r="F9" s="32">
        <v>22966.6</v>
      </c>
      <c r="G9" s="33">
        <v>0</v>
      </c>
      <c r="H9" s="31">
        <v>2369</v>
      </c>
      <c r="I9" s="32">
        <v>3192860.24</v>
      </c>
      <c r="J9" s="32">
        <v>2857940.24</v>
      </c>
      <c r="K9" s="32">
        <v>334920</v>
      </c>
      <c r="L9" s="32">
        <v>11403</v>
      </c>
      <c r="M9" s="33">
        <v>0</v>
      </c>
      <c r="N9" s="31">
        <v>2397</v>
      </c>
      <c r="O9" s="32">
        <v>3195390.7199999993</v>
      </c>
      <c r="P9" s="32">
        <v>2840430.7199999993</v>
      </c>
      <c r="Q9" s="32">
        <v>354960</v>
      </c>
      <c r="R9" s="32">
        <v>15708</v>
      </c>
      <c r="S9" s="33">
        <v>0</v>
      </c>
      <c r="T9" s="31">
        <f t="shared" si="1"/>
        <v>-372</v>
      </c>
      <c r="U9" s="32">
        <f t="shared" si="2"/>
        <v>334073.91999999946</v>
      </c>
      <c r="V9" s="32">
        <f t="shared" si="3"/>
        <v>-7258.5999999999985</v>
      </c>
      <c r="W9" s="33">
        <f t="shared" si="4"/>
        <v>0</v>
      </c>
      <c r="X9" s="31">
        <f t="shared" si="5"/>
        <v>28</v>
      </c>
      <c r="Y9" s="32">
        <f t="shared" si="6"/>
        <v>2530.4799999990501</v>
      </c>
      <c r="Z9" s="32">
        <f t="shared" si="7"/>
        <v>4305</v>
      </c>
      <c r="AA9" s="33">
        <f t="shared" si="8"/>
        <v>0</v>
      </c>
    </row>
    <row r="10" spans="1:27" ht="12.75" customHeight="1" x14ac:dyDescent="0.2">
      <c r="A10" s="56" t="s">
        <v>91</v>
      </c>
      <c r="B10" s="57" t="s">
        <v>257</v>
      </c>
      <c r="C10" s="58" t="s">
        <v>258</v>
      </c>
      <c r="D10" s="31">
        <v>2717</v>
      </c>
      <c r="E10" s="32">
        <v>3011723.72</v>
      </c>
      <c r="F10" s="32">
        <v>32123.8</v>
      </c>
      <c r="G10" s="33">
        <v>0</v>
      </c>
      <c r="H10" s="31">
        <v>2734</v>
      </c>
      <c r="I10" s="32">
        <v>3618596.3</v>
      </c>
      <c r="J10" s="32">
        <v>3385196.3</v>
      </c>
      <c r="K10" s="32">
        <v>233400</v>
      </c>
      <c r="L10" s="32">
        <v>29524</v>
      </c>
      <c r="M10" s="33">
        <v>0</v>
      </c>
      <c r="N10" s="31">
        <v>2811</v>
      </c>
      <c r="O10" s="32">
        <v>3434083.9799999995</v>
      </c>
      <c r="P10" s="32">
        <v>3200923.9799999995</v>
      </c>
      <c r="Q10" s="32">
        <v>233160</v>
      </c>
      <c r="R10" s="32">
        <v>44878</v>
      </c>
      <c r="S10" s="33">
        <v>0</v>
      </c>
      <c r="T10" s="31">
        <f t="shared" si="1"/>
        <v>94</v>
      </c>
      <c r="U10" s="32">
        <f t="shared" si="2"/>
        <v>422360.25999999931</v>
      </c>
      <c r="V10" s="32">
        <f t="shared" si="3"/>
        <v>12754.2</v>
      </c>
      <c r="W10" s="33">
        <f t="shared" si="4"/>
        <v>0</v>
      </c>
      <c r="X10" s="31">
        <f t="shared" si="5"/>
        <v>77</v>
      </c>
      <c r="Y10" s="32">
        <f t="shared" si="6"/>
        <v>-184512.3200000003</v>
      </c>
      <c r="Z10" s="32">
        <f t="shared" si="7"/>
        <v>15354</v>
      </c>
      <c r="AA10" s="33">
        <f t="shared" si="8"/>
        <v>0</v>
      </c>
    </row>
    <row r="11" spans="1:27" ht="12.75" customHeight="1" x14ac:dyDescent="0.2">
      <c r="A11" s="56" t="s">
        <v>91</v>
      </c>
      <c r="B11" s="57" t="s">
        <v>259</v>
      </c>
      <c r="C11" s="58" t="s">
        <v>260</v>
      </c>
      <c r="D11" s="31">
        <v>944</v>
      </c>
      <c r="E11" s="32">
        <v>830765.8</v>
      </c>
      <c r="F11" s="32">
        <v>0</v>
      </c>
      <c r="G11" s="33">
        <v>1350014.5200000005</v>
      </c>
      <c r="H11" s="31">
        <v>839</v>
      </c>
      <c r="I11" s="32">
        <v>949381.09999999986</v>
      </c>
      <c r="J11" s="32">
        <v>835141.09999999986</v>
      </c>
      <c r="K11" s="32">
        <v>114240</v>
      </c>
      <c r="L11" s="32">
        <v>0</v>
      </c>
      <c r="M11" s="33">
        <v>1231459.49</v>
      </c>
      <c r="N11" s="31">
        <v>837</v>
      </c>
      <c r="O11" s="32">
        <v>937638.29999999993</v>
      </c>
      <c r="P11" s="32">
        <v>821838.29999999993</v>
      </c>
      <c r="Q11" s="32">
        <v>115800</v>
      </c>
      <c r="R11" s="32">
        <v>0</v>
      </c>
      <c r="S11" s="33">
        <v>1528369.6099999999</v>
      </c>
      <c r="T11" s="31">
        <f t="shared" si="1"/>
        <v>-107</v>
      </c>
      <c r="U11" s="32">
        <f t="shared" si="2"/>
        <v>106872.49999999988</v>
      </c>
      <c r="V11" s="32">
        <f t="shared" si="3"/>
        <v>0</v>
      </c>
      <c r="W11" s="33">
        <f t="shared" si="4"/>
        <v>178355.08999999939</v>
      </c>
      <c r="X11" s="31">
        <f t="shared" si="5"/>
        <v>-2</v>
      </c>
      <c r="Y11" s="32">
        <f t="shared" si="6"/>
        <v>-11742.79999999993</v>
      </c>
      <c r="Z11" s="32">
        <f t="shared" si="7"/>
        <v>0</v>
      </c>
      <c r="AA11" s="33">
        <f t="shared" si="8"/>
        <v>296910.11999999988</v>
      </c>
    </row>
    <row r="12" spans="1:27" ht="12.75" customHeight="1" x14ac:dyDescent="0.2">
      <c r="A12" s="56" t="s">
        <v>91</v>
      </c>
      <c r="B12" s="57" t="s">
        <v>261</v>
      </c>
      <c r="C12" s="58" t="s">
        <v>262</v>
      </c>
      <c r="D12" s="31">
        <v>269</v>
      </c>
      <c r="E12" s="32">
        <v>243254.7</v>
      </c>
      <c r="F12" s="32">
        <v>0</v>
      </c>
      <c r="G12" s="33">
        <v>0</v>
      </c>
      <c r="H12" s="31">
        <v>284</v>
      </c>
      <c r="I12" s="32">
        <v>305274.2</v>
      </c>
      <c r="J12" s="32">
        <v>278394.2</v>
      </c>
      <c r="K12" s="32">
        <v>26880</v>
      </c>
      <c r="L12" s="32">
        <v>0</v>
      </c>
      <c r="M12" s="33">
        <v>0</v>
      </c>
      <c r="N12" s="31">
        <v>168</v>
      </c>
      <c r="O12" s="32">
        <v>227392.2</v>
      </c>
      <c r="P12" s="32">
        <v>200872.2</v>
      </c>
      <c r="Q12" s="32">
        <v>26520</v>
      </c>
      <c r="R12" s="32">
        <v>0</v>
      </c>
      <c r="S12" s="33">
        <v>0</v>
      </c>
      <c r="T12" s="31">
        <f t="shared" si="1"/>
        <v>-101</v>
      </c>
      <c r="U12" s="32">
        <f t="shared" si="2"/>
        <v>-15862.5</v>
      </c>
      <c r="V12" s="32">
        <f t="shared" si="3"/>
        <v>0</v>
      </c>
      <c r="W12" s="33">
        <f t="shared" si="4"/>
        <v>0</v>
      </c>
      <c r="X12" s="31">
        <f t="shared" si="5"/>
        <v>-116</v>
      </c>
      <c r="Y12" s="32">
        <f t="shared" si="6"/>
        <v>-77882</v>
      </c>
      <c r="Z12" s="32">
        <f t="shared" si="7"/>
        <v>0</v>
      </c>
      <c r="AA12" s="33">
        <f t="shared" si="8"/>
        <v>0</v>
      </c>
    </row>
    <row r="13" spans="1:27" ht="12.75" customHeight="1" x14ac:dyDescent="0.2">
      <c r="A13" s="56" t="s">
        <v>91</v>
      </c>
      <c r="B13" s="57" t="s">
        <v>263</v>
      </c>
      <c r="C13" s="58" t="s">
        <v>264</v>
      </c>
      <c r="D13" s="31">
        <v>0</v>
      </c>
      <c r="E13" s="32">
        <v>38500</v>
      </c>
      <c r="F13" s="32">
        <v>0</v>
      </c>
      <c r="G13" s="33">
        <v>0</v>
      </c>
      <c r="H13" s="31">
        <v>0</v>
      </c>
      <c r="I13" s="32">
        <v>40750</v>
      </c>
      <c r="J13" s="32">
        <v>40750</v>
      </c>
      <c r="K13" s="32">
        <v>0</v>
      </c>
      <c r="L13" s="32">
        <v>0</v>
      </c>
      <c r="M13" s="33">
        <v>0</v>
      </c>
      <c r="N13" s="31">
        <v>0</v>
      </c>
      <c r="O13" s="32">
        <v>40750</v>
      </c>
      <c r="P13" s="32">
        <v>40750</v>
      </c>
      <c r="Q13" s="32">
        <v>0</v>
      </c>
      <c r="R13" s="32">
        <v>0</v>
      </c>
      <c r="S13" s="33">
        <v>0</v>
      </c>
      <c r="T13" s="31">
        <f t="shared" si="1"/>
        <v>0</v>
      </c>
      <c r="U13" s="32">
        <f t="shared" si="2"/>
        <v>2250</v>
      </c>
      <c r="V13" s="32">
        <f t="shared" si="3"/>
        <v>0</v>
      </c>
      <c r="W13" s="33">
        <f t="shared" si="4"/>
        <v>0</v>
      </c>
      <c r="X13" s="31">
        <f t="shared" si="5"/>
        <v>0</v>
      </c>
      <c r="Y13" s="32">
        <f t="shared" si="6"/>
        <v>0</v>
      </c>
      <c r="Z13" s="32">
        <f t="shared" si="7"/>
        <v>0</v>
      </c>
      <c r="AA13" s="33">
        <f t="shared" si="8"/>
        <v>0</v>
      </c>
    </row>
    <row r="14" spans="1:27" ht="12.75" customHeight="1" x14ac:dyDescent="0.2">
      <c r="A14" s="56" t="s">
        <v>91</v>
      </c>
      <c r="B14" s="57" t="s">
        <v>265</v>
      </c>
      <c r="C14" s="58" t="s">
        <v>266</v>
      </c>
      <c r="D14" s="31">
        <v>1308</v>
      </c>
      <c r="E14" s="32">
        <v>1261254.1800000002</v>
      </c>
      <c r="F14" s="32">
        <v>0</v>
      </c>
      <c r="G14" s="33">
        <v>0</v>
      </c>
      <c r="H14" s="31">
        <v>1528</v>
      </c>
      <c r="I14" s="32">
        <v>2054575.9000000001</v>
      </c>
      <c r="J14" s="32">
        <v>1843735.9000000001</v>
      </c>
      <c r="K14" s="32">
        <v>210840</v>
      </c>
      <c r="L14" s="32">
        <v>0</v>
      </c>
      <c r="M14" s="33">
        <v>0</v>
      </c>
      <c r="N14" s="31">
        <v>1715</v>
      </c>
      <c r="O14" s="32">
        <v>2172259.1399999997</v>
      </c>
      <c r="P14" s="32">
        <v>1958899.14</v>
      </c>
      <c r="Q14" s="32">
        <v>213360</v>
      </c>
      <c r="R14" s="32">
        <v>5586</v>
      </c>
      <c r="S14" s="33">
        <v>0</v>
      </c>
      <c r="T14" s="31">
        <f t="shared" si="1"/>
        <v>407</v>
      </c>
      <c r="U14" s="32">
        <f t="shared" si="2"/>
        <v>911004.9599999995</v>
      </c>
      <c r="V14" s="32">
        <f t="shared" si="3"/>
        <v>5586</v>
      </c>
      <c r="W14" s="33">
        <f t="shared" si="4"/>
        <v>0</v>
      </c>
      <c r="X14" s="31">
        <f t="shared" si="5"/>
        <v>187</v>
      </c>
      <c r="Y14" s="32">
        <f t="shared" si="6"/>
        <v>117683.23999999953</v>
      </c>
      <c r="Z14" s="32">
        <f t="shared" si="7"/>
        <v>5586</v>
      </c>
      <c r="AA14" s="33">
        <f t="shared" si="8"/>
        <v>0</v>
      </c>
    </row>
    <row r="15" spans="1:27" ht="12.75" customHeight="1" x14ac:dyDescent="0.2">
      <c r="A15" s="56" t="s">
        <v>91</v>
      </c>
      <c r="B15" s="57" t="s">
        <v>267</v>
      </c>
      <c r="C15" s="58" t="s">
        <v>268</v>
      </c>
      <c r="D15" s="31">
        <v>549</v>
      </c>
      <c r="E15" s="32">
        <v>193638</v>
      </c>
      <c r="F15" s="32">
        <v>0</v>
      </c>
      <c r="G15" s="33">
        <v>0</v>
      </c>
      <c r="H15" s="31">
        <v>619</v>
      </c>
      <c r="I15" s="32">
        <v>267000.40000000002</v>
      </c>
      <c r="J15" s="32">
        <v>242400.4</v>
      </c>
      <c r="K15" s="32">
        <v>24600</v>
      </c>
      <c r="L15" s="32">
        <v>0</v>
      </c>
      <c r="M15" s="33">
        <v>0</v>
      </c>
      <c r="N15" s="31">
        <v>499</v>
      </c>
      <c r="O15" s="32">
        <v>220848.40000000002</v>
      </c>
      <c r="P15" s="32">
        <v>195408.40000000002</v>
      </c>
      <c r="Q15" s="32">
        <v>25440</v>
      </c>
      <c r="R15" s="32">
        <v>0</v>
      </c>
      <c r="S15" s="33">
        <v>0</v>
      </c>
      <c r="T15" s="31">
        <f t="shared" si="1"/>
        <v>-50</v>
      </c>
      <c r="U15" s="32">
        <f t="shared" si="2"/>
        <v>27210.400000000023</v>
      </c>
      <c r="V15" s="32">
        <f t="shared" si="3"/>
        <v>0</v>
      </c>
      <c r="W15" s="33">
        <f t="shared" si="4"/>
        <v>0</v>
      </c>
      <c r="X15" s="31">
        <f t="shared" si="5"/>
        <v>-120</v>
      </c>
      <c r="Y15" s="32">
        <f t="shared" si="6"/>
        <v>-46152</v>
      </c>
      <c r="Z15" s="32">
        <f t="shared" si="7"/>
        <v>0</v>
      </c>
      <c r="AA15" s="33">
        <f t="shared" si="8"/>
        <v>0</v>
      </c>
    </row>
    <row r="16" spans="1:27" ht="12.75" customHeight="1" x14ac:dyDescent="0.2">
      <c r="A16" s="56" t="s">
        <v>91</v>
      </c>
      <c r="B16" s="57" t="s">
        <v>269</v>
      </c>
      <c r="C16" s="58" t="s">
        <v>270</v>
      </c>
      <c r="D16" s="31">
        <v>905</v>
      </c>
      <c r="E16" s="32">
        <v>322804.3</v>
      </c>
      <c r="F16" s="32">
        <v>0</v>
      </c>
      <c r="G16" s="33">
        <v>0</v>
      </c>
      <c r="H16" s="31">
        <v>894</v>
      </c>
      <c r="I16" s="32">
        <v>344559</v>
      </c>
      <c r="J16" s="32">
        <v>330519</v>
      </c>
      <c r="K16" s="32">
        <v>14040</v>
      </c>
      <c r="L16" s="32">
        <v>0</v>
      </c>
      <c r="M16" s="33">
        <v>0</v>
      </c>
      <c r="N16" s="31">
        <v>837</v>
      </c>
      <c r="O16" s="32">
        <v>400666.1</v>
      </c>
      <c r="P16" s="32">
        <v>386626.1</v>
      </c>
      <c r="Q16" s="32">
        <v>14040</v>
      </c>
      <c r="R16" s="32">
        <v>0</v>
      </c>
      <c r="S16" s="33">
        <v>0</v>
      </c>
      <c r="T16" s="31">
        <f t="shared" si="1"/>
        <v>-68</v>
      </c>
      <c r="U16" s="32">
        <f t="shared" si="2"/>
        <v>77861.799999999988</v>
      </c>
      <c r="V16" s="32">
        <f t="shared" si="3"/>
        <v>0</v>
      </c>
      <c r="W16" s="33">
        <f t="shared" si="4"/>
        <v>0</v>
      </c>
      <c r="X16" s="31">
        <f t="shared" si="5"/>
        <v>-57</v>
      </c>
      <c r="Y16" s="32">
        <f t="shared" si="6"/>
        <v>56107.099999999977</v>
      </c>
      <c r="Z16" s="32">
        <f t="shared" si="7"/>
        <v>0</v>
      </c>
      <c r="AA16" s="33">
        <f t="shared" si="8"/>
        <v>0</v>
      </c>
    </row>
    <row r="17" spans="1:27" ht="12.75" customHeight="1" x14ac:dyDescent="0.2">
      <c r="A17" s="56" t="s">
        <v>91</v>
      </c>
      <c r="B17" s="57" t="s">
        <v>271</v>
      </c>
      <c r="C17" s="58" t="s">
        <v>93</v>
      </c>
      <c r="D17" s="31">
        <v>1427</v>
      </c>
      <c r="E17" s="32">
        <v>1058557.8400000001</v>
      </c>
      <c r="F17" s="32">
        <v>0</v>
      </c>
      <c r="G17" s="33">
        <v>0</v>
      </c>
      <c r="H17" s="31">
        <v>1420</v>
      </c>
      <c r="I17" s="32">
        <v>1514656.2200000002</v>
      </c>
      <c r="J17" s="32">
        <v>1354096.2200000002</v>
      </c>
      <c r="K17" s="32">
        <v>160560</v>
      </c>
      <c r="L17" s="32">
        <v>0</v>
      </c>
      <c r="M17" s="33">
        <v>0</v>
      </c>
      <c r="N17" s="31">
        <v>1534</v>
      </c>
      <c r="O17" s="32">
        <v>1410811.7399999998</v>
      </c>
      <c r="P17" s="32">
        <v>1248211.7399999998</v>
      </c>
      <c r="Q17" s="32">
        <v>162600</v>
      </c>
      <c r="R17" s="32">
        <v>0</v>
      </c>
      <c r="S17" s="33">
        <v>0</v>
      </c>
      <c r="T17" s="31">
        <f t="shared" si="1"/>
        <v>107</v>
      </c>
      <c r="U17" s="32">
        <f t="shared" si="2"/>
        <v>352253.89999999967</v>
      </c>
      <c r="V17" s="32">
        <f t="shared" si="3"/>
        <v>0</v>
      </c>
      <c r="W17" s="33">
        <f t="shared" si="4"/>
        <v>0</v>
      </c>
      <c r="X17" s="31">
        <f t="shared" si="5"/>
        <v>114</v>
      </c>
      <c r="Y17" s="32">
        <f t="shared" si="6"/>
        <v>-103844.48000000045</v>
      </c>
      <c r="Z17" s="32">
        <f t="shared" si="7"/>
        <v>0</v>
      </c>
      <c r="AA17" s="33">
        <f t="shared" si="8"/>
        <v>0</v>
      </c>
    </row>
    <row r="18" spans="1:27" ht="12.75" customHeight="1" x14ac:dyDescent="0.2">
      <c r="A18" s="56" t="s">
        <v>91</v>
      </c>
      <c r="B18" s="57" t="s">
        <v>272</v>
      </c>
      <c r="C18" s="58" t="s">
        <v>273</v>
      </c>
      <c r="D18" s="31">
        <v>2686</v>
      </c>
      <c r="E18" s="32">
        <v>2863065.42</v>
      </c>
      <c r="F18" s="32">
        <v>0</v>
      </c>
      <c r="G18" s="33">
        <v>0</v>
      </c>
      <c r="H18" s="31">
        <v>2794</v>
      </c>
      <c r="I18" s="32">
        <v>3580774.5999999996</v>
      </c>
      <c r="J18" s="32">
        <v>3237574.5999999996</v>
      </c>
      <c r="K18" s="32">
        <v>343200</v>
      </c>
      <c r="L18" s="32">
        <v>0</v>
      </c>
      <c r="M18" s="33">
        <v>0</v>
      </c>
      <c r="N18" s="31">
        <v>2484</v>
      </c>
      <c r="O18" s="32">
        <v>3250124.3399999994</v>
      </c>
      <c r="P18" s="32">
        <v>2900324.3399999994</v>
      </c>
      <c r="Q18" s="32">
        <v>349800</v>
      </c>
      <c r="R18" s="32">
        <v>240</v>
      </c>
      <c r="S18" s="33">
        <v>0</v>
      </c>
      <c r="T18" s="31">
        <f t="shared" si="1"/>
        <v>-202</v>
      </c>
      <c r="U18" s="32">
        <f t="shared" si="2"/>
        <v>387058.91999999946</v>
      </c>
      <c r="V18" s="32">
        <f t="shared" si="3"/>
        <v>240</v>
      </c>
      <c r="W18" s="33">
        <f t="shared" si="4"/>
        <v>0</v>
      </c>
      <c r="X18" s="31">
        <f t="shared" si="5"/>
        <v>-310</v>
      </c>
      <c r="Y18" s="32">
        <f t="shared" si="6"/>
        <v>-330650.26000000024</v>
      </c>
      <c r="Z18" s="32">
        <f t="shared" si="7"/>
        <v>240</v>
      </c>
      <c r="AA18" s="33">
        <f t="shared" si="8"/>
        <v>0</v>
      </c>
    </row>
    <row r="19" spans="1:27" ht="12.75" customHeight="1" x14ac:dyDescent="0.2">
      <c r="A19" s="56" t="s">
        <v>91</v>
      </c>
      <c r="B19" s="57" t="s">
        <v>274</v>
      </c>
      <c r="C19" s="58" t="s">
        <v>275</v>
      </c>
      <c r="D19" s="31">
        <v>531</v>
      </c>
      <c r="E19" s="32">
        <v>257712</v>
      </c>
      <c r="F19" s="32">
        <v>0</v>
      </c>
      <c r="G19" s="33">
        <v>0</v>
      </c>
      <c r="H19" s="31">
        <v>786</v>
      </c>
      <c r="I19" s="32">
        <v>362191.69999999995</v>
      </c>
      <c r="J19" s="32">
        <v>310471.69999999995</v>
      </c>
      <c r="K19" s="32">
        <v>51720</v>
      </c>
      <c r="L19" s="32">
        <v>0</v>
      </c>
      <c r="M19" s="33">
        <v>0</v>
      </c>
      <c r="N19" s="31">
        <v>585</v>
      </c>
      <c r="O19" s="32">
        <v>323397</v>
      </c>
      <c r="P19" s="32">
        <v>270477</v>
      </c>
      <c r="Q19" s="32">
        <v>52920</v>
      </c>
      <c r="R19" s="32">
        <v>0</v>
      </c>
      <c r="S19" s="33">
        <v>0</v>
      </c>
      <c r="T19" s="31">
        <f t="shared" si="1"/>
        <v>54</v>
      </c>
      <c r="U19" s="32">
        <f t="shared" si="2"/>
        <v>65685</v>
      </c>
      <c r="V19" s="32">
        <f t="shared" si="3"/>
        <v>0</v>
      </c>
      <c r="W19" s="33">
        <f t="shared" si="4"/>
        <v>0</v>
      </c>
      <c r="X19" s="31">
        <f t="shared" si="5"/>
        <v>-201</v>
      </c>
      <c r="Y19" s="32">
        <f t="shared" si="6"/>
        <v>-38794.699999999953</v>
      </c>
      <c r="Z19" s="32">
        <f t="shared" si="7"/>
        <v>0</v>
      </c>
      <c r="AA19" s="33">
        <f t="shared" si="8"/>
        <v>0</v>
      </c>
    </row>
    <row r="20" spans="1:27" ht="12.75" customHeight="1" x14ac:dyDescent="0.2">
      <c r="A20" s="56" t="s">
        <v>95</v>
      </c>
      <c r="B20" s="57" t="s">
        <v>276</v>
      </c>
      <c r="C20" s="58" t="s">
        <v>277</v>
      </c>
      <c r="D20" s="31">
        <v>612.5</v>
      </c>
      <c r="E20" s="32">
        <v>420075.7</v>
      </c>
      <c r="F20" s="32">
        <v>0</v>
      </c>
      <c r="G20" s="33">
        <v>0</v>
      </c>
      <c r="H20" s="31">
        <v>450</v>
      </c>
      <c r="I20" s="32">
        <v>515328.69999999995</v>
      </c>
      <c r="J20" s="32">
        <v>441888.69999999995</v>
      </c>
      <c r="K20" s="32">
        <v>73440</v>
      </c>
      <c r="L20" s="32">
        <v>0</v>
      </c>
      <c r="M20" s="33">
        <v>0</v>
      </c>
      <c r="N20" s="31">
        <v>480</v>
      </c>
      <c r="O20" s="32">
        <v>486904.7</v>
      </c>
      <c r="P20" s="32">
        <v>411544.7</v>
      </c>
      <c r="Q20" s="32">
        <v>75360</v>
      </c>
      <c r="R20" s="32">
        <v>0</v>
      </c>
      <c r="S20" s="33">
        <v>0</v>
      </c>
      <c r="T20" s="31">
        <f t="shared" si="1"/>
        <v>-132.5</v>
      </c>
      <c r="U20" s="32">
        <f t="shared" si="2"/>
        <v>66829</v>
      </c>
      <c r="V20" s="32">
        <f t="shared" si="3"/>
        <v>0</v>
      </c>
      <c r="W20" s="33">
        <f t="shared" si="4"/>
        <v>0</v>
      </c>
      <c r="X20" s="31">
        <f t="shared" si="5"/>
        <v>30</v>
      </c>
      <c r="Y20" s="32">
        <f t="shared" si="6"/>
        <v>-28423.999999999942</v>
      </c>
      <c r="Z20" s="32">
        <f t="shared" si="7"/>
        <v>0</v>
      </c>
      <c r="AA20" s="33">
        <f t="shared" si="8"/>
        <v>0</v>
      </c>
    </row>
    <row r="21" spans="1:27" ht="12.75" customHeight="1" x14ac:dyDescent="0.2">
      <c r="A21" s="56" t="s">
        <v>95</v>
      </c>
      <c r="B21" s="57" t="s">
        <v>278</v>
      </c>
      <c r="C21" s="58" t="s">
        <v>279</v>
      </c>
      <c r="D21" s="31">
        <v>0</v>
      </c>
      <c r="E21" s="32">
        <v>114548</v>
      </c>
      <c r="F21" s="32">
        <v>0</v>
      </c>
      <c r="G21" s="33">
        <v>0</v>
      </c>
      <c r="H21" s="31">
        <v>0</v>
      </c>
      <c r="I21" s="32">
        <v>85584</v>
      </c>
      <c r="J21" s="32">
        <v>85584</v>
      </c>
      <c r="K21" s="32">
        <v>0</v>
      </c>
      <c r="L21" s="32">
        <v>0</v>
      </c>
      <c r="M21" s="33">
        <v>0</v>
      </c>
      <c r="N21" s="31">
        <v>0</v>
      </c>
      <c r="O21" s="32">
        <v>167261</v>
      </c>
      <c r="P21" s="32">
        <v>167261</v>
      </c>
      <c r="Q21" s="32">
        <v>0</v>
      </c>
      <c r="R21" s="32">
        <v>0</v>
      </c>
      <c r="S21" s="33">
        <v>0</v>
      </c>
      <c r="T21" s="31">
        <f t="shared" si="1"/>
        <v>0</v>
      </c>
      <c r="U21" s="32">
        <f t="shared" si="2"/>
        <v>52713</v>
      </c>
      <c r="V21" s="32">
        <f t="shared" si="3"/>
        <v>0</v>
      </c>
      <c r="W21" s="33">
        <f t="shared" si="4"/>
        <v>0</v>
      </c>
      <c r="X21" s="31">
        <f t="shared" si="5"/>
        <v>0</v>
      </c>
      <c r="Y21" s="32">
        <f t="shared" si="6"/>
        <v>81677</v>
      </c>
      <c r="Z21" s="32">
        <f t="shared" si="7"/>
        <v>0</v>
      </c>
      <c r="AA21" s="33">
        <f t="shared" si="8"/>
        <v>0</v>
      </c>
    </row>
    <row r="22" spans="1:27" ht="12.75" customHeight="1" x14ac:dyDescent="0.2">
      <c r="A22" s="56" t="s">
        <v>95</v>
      </c>
      <c r="B22" s="57" t="s">
        <v>280</v>
      </c>
      <c r="C22" s="58" t="s">
        <v>281</v>
      </c>
      <c r="D22" s="31">
        <v>0</v>
      </c>
      <c r="E22" s="32">
        <v>21300</v>
      </c>
      <c r="F22" s="32">
        <v>0</v>
      </c>
      <c r="G22" s="33">
        <v>0</v>
      </c>
      <c r="H22" s="31">
        <v>0</v>
      </c>
      <c r="I22" s="32">
        <v>11020</v>
      </c>
      <c r="J22" s="32">
        <v>11020</v>
      </c>
      <c r="K22" s="32">
        <v>0</v>
      </c>
      <c r="L22" s="32">
        <v>0</v>
      </c>
      <c r="M22" s="33">
        <v>0</v>
      </c>
      <c r="N22" s="31">
        <v>0</v>
      </c>
      <c r="O22" s="32">
        <v>33440</v>
      </c>
      <c r="P22" s="32">
        <v>33440</v>
      </c>
      <c r="Q22" s="32">
        <v>0</v>
      </c>
      <c r="R22" s="32">
        <v>0</v>
      </c>
      <c r="S22" s="33">
        <v>0</v>
      </c>
      <c r="T22" s="31">
        <f t="shared" si="1"/>
        <v>0</v>
      </c>
      <c r="U22" s="32">
        <f t="shared" si="2"/>
        <v>12140</v>
      </c>
      <c r="V22" s="32">
        <f t="shared" si="3"/>
        <v>0</v>
      </c>
      <c r="W22" s="33">
        <f t="shared" si="4"/>
        <v>0</v>
      </c>
      <c r="X22" s="31">
        <f t="shared" si="5"/>
        <v>0</v>
      </c>
      <c r="Y22" s="32">
        <f t="shared" si="6"/>
        <v>22420</v>
      </c>
      <c r="Z22" s="32">
        <f t="shared" si="7"/>
        <v>0</v>
      </c>
      <c r="AA22" s="33">
        <f t="shared" si="8"/>
        <v>0</v>
      </c>
    </row>
    <row r="23" spans="1:27" ht="12.75" customHeight="1" x14ac:dyDescent="0.2">
      <c r="A23" s="56" t="s">
        <v>95</v>
      </c>
      <c r="B23" s="57" t="s">
        <v>282</v>
      </c>
      <c r="C23" s="58" t="s">
        <v>992</v>
      </c>
      <c r="D23" s="31">
        <v>0</v>
      </c>
      <c r="E23" s="32">
        <v>80241</v>
      </c>
      <c r="F23" s="32">
        <v>0</v>
      </c>
      <c r="G23" s="33">
        <v>0</v>
      </c>
      <c r="H23" s="31">
        <v>0</v>
      </c>
      <c r="I23" s="32">
        <v>127894</v>
      </c>
      <c r="J23" s="32">
        <v>127894</v>
      </c>
      <c r="K23" s="32">
        <v>0</v>
      </c>
      <c r="L23" s="32">
        <v>0</v>
      </c>
      <c r="M23" s="33">
        <v>0</v>
      </c>
      <c r="N23" s="31">
        <v>0</v>
      </c>
      <c r="O23" s="32">
        <v>111096</v>
      </c>
      <c r="P23" s="32">
        <v>111096</v>
      </c>
      <c r="Q23" s="32">
        <v>0</v>
      </c>
      <c r="R23" s="32">
        <v>0</v>
      </c>
      <c r="S23" s="33">
        <v>0</v>
      </c>
      <c r="T23" s="31">
        <f t="shared" si="1"/>
        <v>0</v>
      </c>
      <c r="U23" s="32">
        <f t="shared" si="2"/>
        <v>30855</v>
      </c>
      <c r="V23" s="32">
        <f t="shared" si="3"/>
        <v>0</v>
      </c>
      <c r="W23" s="33">
        <f t="shared" si="4"/>
        <v>0</v>
      </c>
      <c r="X23" s="31">
        <f t="shared" si="5"/>
        <v>0</v>
      </c>
      <c r="Y23" s="32">
        <f t="shared" si="6"/>
        <v>-16798</v>
      </c>
      <c r="Z23" s="32">
        <f t="shared" si="7"/>
        <v>0</v>
      </c>
      <c r="AA23" s="33">
        <f t="shared" si="8"/>
        <v>0</v>
      </c>
    </row>
    <row r="24" spans="1:27" ht="12.75" customHeight="1" x14ac:dyDescent="0.2">
      <c r="A24" s="56" t="s">
        <v>95</v>
      </c>
      <c r="B24" s="57" t="s">
        <v>283</v>
      </c>
      <c r="C24" s="58" t="s">
        <v>284</v>
      </c>
      <c r="D24" s="31">
        <v>0</v>
      </c>
      <c r="E24" s="32">
        <v>3350</v>
      </c>
      <c r="F24" s="32">
        <v>0</v>
      </c>
      <c r="G24" s="33">
        <v>0</v>
      </c>
      <c r="H24" s="31">
        <v>0</v>
      </c>
      <c r="I24" s="32">
        <v>3670</v>
      </c>
      <c r="J24" s="32">
        <v>3670</v>
      </c>
      <c r="K24" s="32">
        <v>0</v>
      </c>
      <c r="L24" s="32">
        <v>0</v>
      </c>
      <c r="M24" s="33">
        <v>0</v>
      </c>
      <c r="N24" s="31">
        <v>0</v>
      </c>
      <c r="O24" s="32">
        <v>3700</v>
      </c>
      <c r="P24" s="32">
        <v>3700</v>
      </c>
      <c r="Q24" s="32">
        <v>0</v>
      </c>
      <c r="R24" s="32">
        <v>0</v>
      </c>
      <c r="S24" s="33">
        <v>0</v>
      </c>
      <c r="T24" s="31">
        <f t="shared" si="1"/>
        <v>0</v>
      </c>
      <c r="U24" s="32">
        <f t="shared" si="2"/>
        <v>350</v>
      </c>
      <c r="V24" s="32">
        <f t="shared" si="3"/>
        <v>0</v>
      </c>
      <c r="W24" s="33">
        <f t="shared" si="4"/>
        <v>0</v>
      </c>
      <c r="X24" s="31">
        <f t="shared" si="5"/>
        <v>0</v>
      </c>
      <c r="Y24" s="32">
        <f t="shared" si="6"/>
        <v>30</v>
      </c>
      <c r="Z24" s="32">
        <f t="shared" si="7"/>
        <v>0</v>
      </c>
      <c r="AA24" s="33">
        <f t="shared" si="8"/>
        <v>0</v>
      </c>
    </row>
    <row r="25" spans="1:27" ht="12.75" customHeight="1" x14ac:dyDescent="0.2">
      <c r="A25" s="56" t="s">
        <v>95</v>
      </c>
      <c r="B25" s="57" t="s">
        <v>285</v>
      </c>
      <c r="C25" s="58" t="s">
        <v>286</v>
      </c>
      <c r="D25" s="31">
        <v>6532.5</v>
      </c>
      <c r="E25" s="32">
        <v>7016934.3599999994</v>
      </c>
      <c r="F25" s="32">
        <v>61468.759999999995</v>
      </c>
      <c r="G25" s="33">
        <v>0</v>
      </c>
      <c r="H25" s="31">
        <v>5505</v>
      </c>
      <c r="I25" s="32">
        <v>7560900.2400000012</v>
      </c>
      <c r="J25" s="32">
        <v>6860220.2400000012</v>
      </c>
      <c r="K25" s="32">
        <v>700680</v>
      </c>
      <c r="L25" s="32">
        <v>100996</v>
      </c>
      <c r="M25" s="33">
        <v>0</v>
      </c>
      <c r="N25" s="31">
        <v>6082</v>
      </c>
      <c r="O25" s="32">
        <v>7522960.9400000013</v>
      </c>
      <c r="P25" s="32">
        <v>6806560.9400000013</v>
      </c>
      <c r="Q25" s="32">
        <v>716400</v>
      </c>
      <c r="R25" s="32">
        <v>106199</v>
      </c>
      <c r="S25" s="33">
        <v>0</v>
      </c>
      <c r="T25" s="31">
        <f t="shared" si="1"/>
        <v>-450.5</v>
      </c>
      <c r="U25" s="32">
        <f t="shared" si="2"/>
        <v>506026.58000000194</v>
      </c>
      <c r="V25" s="32">
        <f t="shared" si="3"/>
        <v>44730.240000000005</v>
      </c>
      <c r="W25" s="33">
        <f t="shared" si="4"/>
        <v>0</v>
      </c>
      <c r="X25" s="31">
        <f t="shared" si="5"/>
        <v>577</v>
      </c>
      <c r="Y25" s="32">
        <f t="shared" si="6"/>
        <v>-37939.299999999814</v>
      </c>
      <c r="Z25" s="32">
        <f t="shared" si="7"/>
        <v>5203</v>
      </c>
      <c r="AA25" s="33">
        <f t="shared" si="8"/>
        <v>0</v>
      </c>
    </row>
    <row r="26" spans="1:27" ht="12.75" customHeight="1" x14ac:dyDescent="0.2">
      <c r="A26" s="56" t="s">
        <v>95</v>
      </c>
      <c r="B26" s="57" t="s">
        <v>287</v>
      </c>
      <c r="C26" s="58" t="s">
        <v>288</v>
      </c>
      <c r="D26" s="31">
        <v>2254</v>
      </c>
      <c r="E26" s="32">
        <v>1791035.3</v>
      </c>
      <c r="F26" s="32">
        <v>0</v>
      </c>
      <c r="G26" s="33">
        <v>0</v>
      </c>
      <c r="H26" s="31">
        <v>1509</v>
      </c>
      <c r="I26" s="32">
        <v>1592784.9199999995</v>
      </c>
      <c r="J26" s="32">
        <v>1508304.9199999995</v>
      </c>
      <c r="K26" s="32">
        <v>84480</v>
      </c>
      <c r="L26" s="32">
        <v>0</v>
      </c>
      <c r="M26" s="33">
        <v>0</v>
      </c>
      <c r="N26" s="31">
        <v>2147</v>
      </c>
      <c r="O26" s="32">
        <v>2205207.9200000004</v>
      </c>
      <c r="P26" s="32">
        <v>2124087.9200000004</v>
      </c>
      <c r="Q26" s="32">
        <v>81120</v>
      </c>
      <c r="R26" s="32">
        <v>0</v>
      </c>
      <c r="S26" s="33">
        <v>0</v>
      </c>
      <c r="T26" s="31">
        <f t="shared" si="1"/>
        <v>-107</v>
      </c>
      <c r="U26" s="32">
        <f t="shared" si="2"/>
        <v>414172.62000000034</v>
      </c>
      <c r="V26" s="32">
        <f t="shared" si="3"/>
        <v>0</v>
      </c>
      <c r="W26" s="33">
        <f t="shared" si="4"/>
        <v>0</v>
      </c>
      <c r="X26" s="31">
        <f t="shared" si="5"/>
        <v>638</v>
      </c>
      <c r="Y26" s="32">
        <f t="shared" si="6"/>
        <v>612423.00000000093</v>
      </c>
      <c r="Z26" s="32">
        <f t="shared" si="7"/>
        <v>0</v>
      </c>
      <c r="AA26" s="33">
        <f t="shared" si="8"/>
        <v>0</v>
      </c>
    </row>
    <row r="27" spans="1:27" ht="12.75" customHeight="1" x14ac:dyDescent="0.2">
      <c r="A27" s="56" t="s">
        <v>95</v>
      </c>
      <c r="B27" s="57" t="s">
        <v>289</v>
      </c>
      <c r="C27" s="58" t="s">
        <v>290</v>
      </c>
      <c r="D27" s="31">
        <v>3494</v>
      </c>
      <c r="E27" s="32">
        <v>4312479.0999999996</v>
      </c>
      <c r="F27" s="32">
        <v>29115</v>
      </c>
      <c r="G27" s="33">
        <v>1077396.53</v>
      </c>
      <c r="H27" s="31">
        <v>3003</v>
      </c>
      <c r="I27" s="32">
        <v>4613220.6599999992</v>
      </c>
      <c r="J27" s="32">
        <v>4347900.6599999992</v>
      </c>
      <c r="K27" s="32">
        <v>265320</v>
      </c>
      <c r="L27" s="32">
        <v>10014</v>
      </c>
      <c r="M27" s="33">
        <v>975521.30999999994</v>
      </c>
      <c r="N27" s="31">
        <v>3168</v>
      </c>
      <c r="O27" s="32">
        <v>4455132.0599999987</v>
      </c>
      <c r="P27" s="32">
        <v>4192572.0599999991</v>
      </c>
      <c r="Q27" s="32">
        <v>262560</v>
      </c>
      <c r="R27" s="32">
        <v>62728</v>
      </c>
      <c r="S27" s="33">
        <v>1184509.0699999996</v>
      </c>
      <c r="T27" s="31">
        <f t="shared" si="1"/>
        <v>-326</v>
      </c>
      <c r="U27" s="32">
        <f t="shared" si="2"/>
        <v>142652.95999999903</v>
      </c>
      <c r="V27" s="32">
        <f t="shared" si="3"/>
        <v>33613</v>
      </c>
      <c r="W27" s="33">
        <f t="shared" si="4"/>
        <v>107112.53999999957</v>
      </c>
      <c r="X27" s="31">
        <f t="shared" si="5"/>
        <v>165</v>
      </c>
      <c r="Y27" s="32">
        <f t="shared" si="6"/>
        <v>-158088.60000000056</v>
      </c>
      <c r="Z27" s="32">
        <f t="shared" si="7"/>
        <v>52714</v>
      </c>
      <c r="AA27" s="33">
        <f t="shared" si="8"/>
        <v>208987.75999999966</v>
      </c>
    </row>
    <row r="28" spans="1:27" ht="12.75" customHeight="1" x14ac:dyDescent="0.2">
      <c r="A28" s="56" t="s">
        <v>95</v>
      </c>
      <c r="B28" s="57" t="s">
        <v>291</v>
      </c>
      <c r="C28" s="58" t="s">
        <v>292</v>
      </c>
      <c r="D28" s="31">
        <v>574</v>
      </c>
      <c r="E28" s="32">
        <v>710984.2</v>
      </c>
      <c r="F28" s="32">
        <v>0</v>
      </c>
      <c r="G28" s="33">
        <v>0</v>
      </c>
      <c r="H28" s="31">
        <v>694</v>
      </c>
      <c r="I28" s="32">
        <v>914269.10000000009</v>
      </c>
      <c r="J28" s="32">
        <v>836869.10000000009</v>
      </c>
      <c r="K28" s="32">
        <v>77400</v>
      </c>
      <c r="L28" s="32">
        <v>0</v>
      </c>
      <c r="M28" s="33">
        <v>0</v>
      </c>
      <c r="N28" s="31">
        <v>715</v>
      </c>
      <c r="O28" s="32">
        <v>872696.20000000007</v>
      </c>
      <c r="P28" s="32">
        <v>795656.20000000007</v>
      </c>
      <c r="Q28" s="32">
        <v>77040</v>
      </c>
      <c r="R28" s="32">
        <v>0</v>
      </c>
      <c r="S28" s="33">
        <v>0</v>
      </c>
      <c r="T28" s="31">
        <f t="shared" si="1"/>
        <v>141</v>
      </c>
      <c r="U28" s="32">
        <f t="shared" si="2"/>
        <v>161712.00000000012</v>
      </c>
      <c r="V28" s="32">
        <f t="shared" si="3"/>
        <v>0</v>
      </c>
      <c r="W28" s="33">
        <f t="shared" si="4"/>
        <v>0</v>
      </c>
      <c r="X28" s="31">
        <f t="shared" si="5"/>
        <v>21</v>
      </c>
      <c r="Y28" s="32">
        <f t="shared" si="6"/>
        <v>-41572.900000000023</v>
      </c>
      <c r="Z28" s="32">
        <f t="shared" si="7"/>
        <v>0</v>
      </c>
      <c r="AA28" s="33">
        <f t="shared" si="8"/>
        <v>0</v>
      </c>
    </row>
    <row r="29" spans="1:27" ht="12.75" customHeight="1" x14ac:dyDescent="0.2">
      <c r="A29" s="56" t="s">
        <v>95</v>
      </c>
      <c r="B29" s="57" t="s">
        <v>293</v>
      </c>
      <c r="C29" s="58" t="s">
        <v>294</v>
      </c>
      <c r="D29" s="31">
        <v>2743</v>
      </c>
      <c r="E29" s="32">
        <v>4081699.0999999996</v>
      </c>
      <c r="F29" s="32">
        <v>109640</v>
      </c>
      <c r="G29" s="33">
        <v>0</v>
      </c>
      <c r="H29" s="31">
        <v>2501</v>
      </c>
      <c r="I29" s="32">
        <v>4459365.8000000007</v>
      </c>
      <c r="J29" s="32">
        <v>4232685.8000000007</v>
      </c>
      <c r="K29" s="32">
        <v>226680</v>
      </c>
      <c r="L29" s="32">
        <v>74978</v>
      </c>
      <c r="M29" s="33">
        <v>0</v>
      </c>
      <c r="N29" s="31">
        <v>2733</v>
      </c>
      <c r="O29" s="32">
        <v>4540297.96</v>
      </c>
      <c r="P29" s="32">
        <v>4312417.96</v>
      </c>
      <c r="Q29" s="32">
        <v>227880</v>
      </c>
      <c r="R29" s="32">
        <v>101310</v>
      </c>
      <c r="S29" s="33">
        <v>0</v>
      </c>
      <c r="T29" s="31">
        <f t="shared" si="1"/>
        <v>-10</v>
      </c>
      <c r="U29" s="32">
        <f t="shared" si="2"/>
        <v>458598.86000000034</v>
      </c>
      <c r="V29" s="32">
        <f t="shared" si="3"/>
        <v>-8330</v>
      </c>
      <c r="W29" s="33">
        <f t="shared" si="4"/>
        <v>0</v>
      </c>
      <c r="X29" s="31">
        <f t="shared" si="5"/>
        <v>232</v>
      </c>
      <c r="Y29" s="32">
        <f t="shared" si="6"/>
        <v>80932.159999999218</v>
      </c>
      <c r="Z29" s="32">
        <f t="shared" si="7"/>
        <v>26332</v>
      </c>
      <c r="AA29" s="33">
        <f t="shared" si="8"/>
        <v>0</v>
      </c>
    </row>
    <row r="30" spans="1:27" ht="12.75" customHeight="1" x14ac:dyDescent="0.2">
      <c r="A30" s="56" t="s">
        <v>95</v>
      </c>
      <c r="B30" s="57" t="s">
        <v>295</v>
      </c>
      <c r="C30" s="58" t="s">
        <v>296</v>
      </c>
      <c r="D30" s="31">
        <v>323</v>
      </c>
      <c r="E30" s="32">
        <v>321281.2</v>
      </c>
      <c r="F30" s="32">
        <v>0</v>
      </c>
      <c r="G30" s="33">
        <v>0</v>
      </c>
      <c r="H30" s="31">
        <v>437</v>
      </c>
      <c r="I30" s="32">
        <v>487037.7</v>
      </c>
      <c r="J30" s="32">
        <v>433757.7</v>
      </c>
      <c r="K30" s="32">
        <v>53280</v>
      </c>
      <c r="L30" s="32">
        <v>0</v>
      </c>
      <c r="M30" s="33">
        <v>0</v>
      </c>
      <c r="N30" s="31">
        <v>357</v>
      </c>
      <c r="O30" s="32">
        <v>374750.6</v>
      </c>
      <c r="P30" s="32">
        <v>326630.59999999998</v>
      </c>
      <c r="Q30" s="32">
        <v>48120</v>
      </c>
      <c r="R30" s="32">
        <v>0</v>
      </c>
      <c r="S30" s="33">
        <v>0</v>
      </c>
      <c r="T30" s="31">
        <f t="shared" si="1"/>
        <v>34</v>
      </c>
      <c r="U30" s="32">
        <f t="shared" si="2"/>
        <v>53469.399999999965</v>
      </c>
      <c r="V30" s="32">
        <f t="shared" si="3"/>
        <v>0</v>
      </c>
      <c r="W30" s="33">
        <f t="shared" si="4"/>
        <v>0</v>
      </c>
      <c r="X30" s="31">
        <f t="shared" si="5"/>
        <v>-80</v>
      </c>
      <c r="Y30" s="32">
        <f t="shared" si="6"/>
        <v>-112287.10000000003</v>
      </c>
      <c r="Z30" s="32">
        <f t="shared" si="7"/>
        <v>0</v>
      </c>
      <c r="AA30" s="33">
        <f t="shared" si="8"/>
        <v>0</v>
      </c>
    </row>
    <row r="31" spans="1:27" ht="12.75" customHeight="1" x14ac:dyDescent="0.2">
      <c r="A31" s="56" t="s">
        <v>95</v>
      </c>
      <c r="B31" s="57" t="s">
        <v>297</v>
      </c>
      <c r="C31" s="58" t="s">
        <v>298</v>
      </c>
      <c r="D31" s="31">
        <v>254</v>
      </c>
      <c r="E31" s="32">
        <v>209059</v>
      </c>
      <c r="F31" s="32">
        <v>0</v>
      </c>
      <c r="G31" s="33">
        <v>0</v>
      </c>
      <c r="H31" s="31">
        <v>180</v>
      </c>
      <c r="I31" s="32">
        <v>239178.2</v>
      </c>
      <c r="J31" s="32">
        <v>220458.2</v>
      </c>
      <c r="K31" s="32">
        <v>18720</v>
      </c>
      <c r="L31" s="32">
        <v>0</v>
      </c>
      <c r="M31" s="33">
        <v>0</v>
      </c>
      <c r="N31" s="31">
        <v>260</v>
      </c>
      <c r="O31" s="32">
        <v>340383.2</v>
      </c>
      <c r="P31" s="32">
        <v>321663.2</v>
      </c>
      <c r="Q31" s="32">
        <v>18720</v>
      </c>
      <c r="R31" s="32">
        <v>0</v>
      </c>
      <c r="S31" s="33">
        <v>0</v>
      </c>
      <c r="T31" s="31">
        <f t="shared" si="1"/>
        <v>6</v>
      </c>
      <c r="U31" s="32">
        <f t="shared" si="2"/>
        <v>131324.20000000001</v>
      </c>
      <c r="V31" s="32">
        <f t="shared" si="3"/>
        <v>0</v>
      </c>
      <c r="W31" s="33">
        <f t="shared" si="4"/>
        <v>0</v>
      </c>
      <c r="X31" s="31">
        <f t="shared" si="5"/>
        <v>80</v>
      </c>
      <c r="Y31" s="32">
        <f t="shared" si="6"/>
        <v>101205</v>
      </c>
      <c r="Z31" s="32">
        <f t="shared" si="7"/>
        <v>0</v>
      </c>
      <c r="AA31" s="33">
        <f t="shared" si="8"/>
        <v>0</v>
      </c>
    </row>
    <row r="32" spans="1:27" ht="12.75" customHeight="1" x14ac:dyDescent="0.2">
      <c r="A32" s="56" t="s">
        <v>95</v>
      </c>
      <c r="B32" s="57" t="s">
        <v>299</v>
      </c>
      <c r="C32" s="58" t="s">
        <v>300</v>
      </c>
      <c r="D32" s="31">
        <v>626</v>
      </c>
      <c r="E32" s="32">
        <v>213594</v>
      </c>
      <c r="F32" s="32">
        <v>0</v>
      </c>
      <c r="G32" s="33">
        <v>0</v>
      </c>
      <c r="H32" s="31">
        <v>506</v>
      </c>
      <c r="I32" s="32">
        <v>235654</v>
      </c>
      <c r="J32" s="32">
        <v>197494</v>
      </c>
      <c r="K32" s="32">
        <v>38160</v>
      </c>
      <c r="L32" s="32">
        <v>0</v>
      </c>
      <c r="M32" s="33">
        <v>0</v>
      </c>
      <c r="N32" s="31">
        <v>512</v>
      </c>
      <c r="O32" s="32">
        <v>236238</v>
      </c>
      <c r="P32" s="32">
        <v>198198</v>
      </c>
      <c r="Q32" s="32">
        <v>38040</v>
      </c>
      <c r="R32" s="32">
        <v>0</v>
      </c>
      <c r="S32" s="33">
        <v>0</v>
      </c>
      <c r="T32" s="31">
        <f t="shared" si="1"/>
        <v>-114</v>
      </c>
      <c r="U32" s="32">
        <f t="shared" si="2"/>
        <v>22644</v>
      </c>
      <c r="V32" s="32">
        <f t="shared" si="3"/>
        <v>0</v>
      </c>
      <c r="W32" s="33">
        <f t="shared" si="4"/>
        <v>0</v>
      </c>
      <c r="X32" s="31">
        <f t="shared" si="5"/>
        <v>6</v>
      </c>
      <c r="Y32" s="32">
        <f t="shared" si="6"/>
        <v>584</v>
      </c>
      <c r="Z32" s="32">
        <f t="shared" si="7"/>
        <v>0</v>
      </c>
      <c r="AA32" s="33">
        <f t="shared" si="8"/>
        <v>0</v>
      </c>
    </row>
    <row r="33" spans="1:27" ht="12.75" customHeight="1" x14ac:dyDescent="0.2">
      <c r="A33" s="56" t="s">
        <v>95</v>
      </c>
      <c r="B33" s="57" t="s">
        <v>301</v>
      </c>
      <c r="C33" s="58" t="s">
        <v>302</v>
      </c>
      <c r="D33" s="31">
        <v>0</v>
      </c>
      <c r="E33" s="32">
        <v>66</v>
      </c>
      <c r="F33" s="32">
        <v>0</v>
      </c>
      <c r="G33" s="33">
        <v>0</v>
      </c>
      <c r="H33" s="31">
        <v>0</v>
      </c>
      <c r="I33" s="32">
        <v>66</v>
      </c>
      <c r="J33" s="32">
        <v>66</v>
      </c>
      <c r="K33" s="32">
        <v>0</v>
      </c>
      <c r="L33" s="32">
        <v>0</v>
      </c>
      <c r="M33" s="33">
        <v>0</v>
      </c>
      <c r="N33" s="31">
        <v>0</v>
      </c>
      <c r="O33" s="32">
        <v>191</v>
      </c>
      <c r="P33" s="32">
        <v>191</v>
      </c>
      <c r="Q33" s="32">
        <v>0</v>
      </c>
      <c r="R33" s="32">
        <v>0</v>
      </c>
      <c r="S33" s="33">
        <v>0</v>
      </c>
      <c r="T33" s="31">
        <f t="shared" si="1"/>
        <v>0</v>
      </c>
      <c r="U33" s="32">
        <f t="shared" si="2"/>
        <v>125</v>
      </c>
      <c r="V33" s="32">
        <f t="shared" si="3"/>
        <v>0</v>
      </c>
      <c r="W33" s="33">
        <f t="shared" si="4"/>
        <v>0</v>
      </c>
      <c r="X33" s="31">
        <f t="shared" si="5"/>
        <v>0</v>
      </c>
      <c r="Y33" s="32">
        <f t="shared" si="6"/>
        <v>125</v>
      </c>
      <c r="Z33" s="32">
        <f t="shared" si="7"/>
        <v>0</v>
      </c>
      <c r="AA33" s="33">
        <f t="shared" si="8"/>
        <v>0</v>
      </c>
    </row>
    <row r="34" spans="1:27" ht="12.75" customHeight="1" x14ac:dyDescent="0.2">
      <c r="A34" s="56" t="s">
        <v>95</v>
      </c>
      <c r="B34" s="57" t="s">
        <v>303</v>
      </c>
      <c r="C34" s="58" t="s">
        <v>304</v>
      </c>
      <c r="D34" s="31">
        <v>3156</v>
      </c>
      <c r="E34" s="32">
        <v>3209040.2</v>
      </c>
      <c r="F34" s="32">
        <v>0</v>
      </c>
      <c r="G34" s="33">
        <v>6700033.379999999</v>
      </c>
      <c r="H34" s="31">
        <v>2677</v>
      </c>
      <c r="I34" s="32">
        <v>3880959.8</v>
      </c>
      <c r="J34" s="32">
        <v>3681159.8</v>
      </c>
      <c r="K34" s="32">
        <v>199800</v>
      </c>
      <c r="L34" s="32">
        <v>0</v>
      </c>
      <c r="M34" s="33">
        <v>7053393.839999998</v>
      </c>
      <c r="N34" s="31">
        <v>3121</v>
      </c>
      <c r="O34" s="32">
        <v>4489932.8999999994</v>
      </c>
      <c r="P34" s="32">
        <v>4284372.8999999994</v>
      </c>
      <c r="Q34" s="32">
        <v>205560</v>
      </c>
      <c r="R34" s="32">
        <v>2400</v>
      </c>
      <c r="S34" s="33">
        <v>7758182.5399999991</v>
      </c>
      <c r="T34" s="31">
        <f t="shared" si="1"/>
        <v>-35</v>
      </c>
      <c r="U34" s="32">
        <f t="shared" si="2"/>
        <v>1280892.6999999993</v>
      </c>
      <c r="V34" s="32">
        <f t="shared" si="3"/>
        <v>2400</v>
      </c>
      <c r="W34" s="33">
        <f t="shared" si="4"/>
        <v>1058149.1600000001</v>
      </c>
      <c r="X34" s="31">
        <f t="shared" si="5"/>
        <v>444</v>
      </c>
      <c r="Y34" s="32">
        <f t="shared" si="6"/>
        <v>608973.09999999963</v>
      </c>
      <c r="Z34" s="32">
        <f t="shared" si="7"/>
        <v>2400</v>
      </c>
      <c r="AA34" s="33">
        <f t="shared" si="8"/>
        <v>704788.70000000112</v>
      </c>
    </row>
    <row r="35" spans="1:27" ht="12.75" customHeight="1" x14ac:dyDescent="0.2">
      <c r="A35" s="56" t="s">
        <v>95</v>
      </c>
      <c r="B35" s="57" t="s">
        <v>305</v>
      </c>
      <c r="C35" s="58" t="s">
        <v>306</v>
      </c>
      <c r="D35" s="31">
        <v>0</v>
      </c>
      <c r="E35" s="32">
        <v>389640</v>
      </c>
      <c r="F35" s="32">
        <v>0</v>
      </c>
      <c r="G35" s="33">
        <v>0</v>
      </c>
      <c r="H35" s="31">
        <v>0</v>
      </c>
      <c r="I35" s="32">
        <v>416640</v>
      </c>
      <c r="J35" s="32">
        <v>401880</v>
      </c>
      <c r="K35" s="32">
        <v>14760</v>
      </c>
      <c r="L35" s="32">
        <v>0</v>
      </c>
      <c r="M35" s="33">
        <v>0</v>
      </c>
      <c r="N35" s="31">
        <v>0</v>
      </c>
      <c r="O35" s="32">
        <v>420760</v>
      </c>
      <c r="P35" s="32">
        <v>405280</v>
      </c>
      <c r="Q35" s="32">
        <v>15480</v>
      </c>
      <c r="R35" s="32">
        <v>0</v>
      </c>
      <c r="S35" s="33">
        <v>0</v>
      </c>
      <c r="T35" s="31">
        <f t="shared" si="1"/>
        <v>0</v>
      </c>
      <c r="U35" s="32">
        <f t="shared" si="2"/>
        <v>31120</v>
      </c>
      <c r="V35" s="32">
        <f t="shared" si="3"/>
        <v>0</v>
      </c>
      <c r="W35" s="33">
        <f t="shared" si="4"/>
        <v>0</v>
      </c>
      <c r="X35" s="31">
        <f t="shared" si="5"/>
        <v>0</v>
      </c>
      <c r="Y35" s="32">
        <f t="shared" si="6"/>
        <v>4120</v>
      </c>
      <c r="Z35" s="32">
        <f t="shared" si="7"/>
        <v>0</v>
      </c>
      <c r="AA35" s="33">
        <f t="shared" si="8"/>
        <v>0</v>
      </c>
    </row>
    <row r="36" spans="1:27" ht="12.75" customHeight="1" x14ac:dyDescent="0.2">
      <c r="A36" s="56" t="s">
        <v>95</v>
      </c>
      <c r="B36" s="57" t="s">
        <v>307</v>
      </c>
      <c r="C36" s="58" t="s">
        <v>308</v>
      </c>
      <c r="D36" s="31">
        <v>0</v>
      </c>
      <c r="E36" s="32">
        <v>284920</v>
      </c>
      <c r="F36" s="32">
        <v>0</v>
      </c>
      <c r="G36" s="33">
        <v>0</v>
      </c>
      <c r="H36" s="31">
        <v>0</v>
      </c>
      <c r="I36" s="32">
        <v>303830</v>
      </c>
      <c r="J36" s="32">
        <v>290870</v>
      </c>
      <c r="K36" s="32">
        <v>12960</v>
      </c>
      <c r="L36" s="32">
        <v>0</v>
      </c>
      <c r="M36" s="33">
        <v>0</v>
      </c>
      <c r="N36" s="31">
        <v>0</v>
      </c>
      <c r="O36" s="32">
        <v>335130</v>
      </c>
      <c r="P36" s="32">
        <v>321810</v>
      </c>
      <c r="Q36" s="32">
        <v>13320</v>
      </c>
      <c r="R36" s="32">
        <v>0</v>
      </c>
      <c r="S36" s="33">
        <v>0</v>
      </c>
      <c r="T36" s="31">
        <f t="shared" si="1"/>
        <v>0</v>
      </c>
      <c r="U36" s="32">
        <f t="shared" si="2"/>
        <v>50210</v>
      </c>
      <c r="V36" s="32">
        <f t="shared" si="3"/>
        <v>0</v>
      </c>
      <c r="W36" s="33">
        <f t="shared" si="4"/>
        <v>0</v>
      </c>
      <c r="X36" s="31">
        <f t="shared" si="5"/>
        <v>0</v>
      </c>
      <c r="Y36" s="32">
        <f t="shared" si="6"/>
        <v>31300</v>
      </c>
      <c r="Z36" s="32">
        <f t="shared" si="7"/>
        <v>0</v>
      </c>
      <c r="AA36" s="33">
        <f t="shared" si="8"/>
        <v>0</v>
      </c>
    </row>
    <row r="37" spans="1:27" ht="12.75" customHeight="1" x14ac:dyDescent="0.2">
      <c r="A37" s="56" t="s">
        <v>95</v>
      </c>
      <c r="B37" s="57" t="s">
        <v>993</v>
      </c>
      <c r="C37" s="58" t="s">
        <v>994</v>
      </c>
      <c r="D37" s="31"/>
      <c r="E37" s="32"/>
      <c r="F37" s="32"/>
      <c r="G37" s="33"/>
      <c r="H37" s="31">
        <v>0</v>
      </c>
      <c r="I37" s="32">
        <v>211218</v>
      </c>
      <c r="J37" s="32">
        <v>201858</v>
      </c>
      <c r="K37" s="32">
        <v>9360</v>
      </c>
      <c r="L37" s="32">
        <v>0</v>
      </c>
      <c r="M37" s="33">
        <v>0</v>
      </c>
      <c r="N37" s="31">
        <v>0</v>
      </c>
      <c r="O37" s="32">
        <v>368281</v>
      </c>
      <c r="P37" s="32">
        <v>358681</v>
      </c>
      <c r="Q37" s="32">
        <v>9600</v>
      </c>
      <c r="R37" s="32">
        <v>0</v>
      </c>
      <c r="S37" s="33">
        <v>0</v>
      </c>
      <c r="T37" s="31">
        <f t="shared" si="1"/>
        <v>0</v>
      </c>
      <c r="U37" s="32">
        <f t="shared" si="2"/>
        <v>368281</v>
      </c>
      <c r="V37" s="32">
        <f t="shared" si="3"/>
        <v>0</v>
      </c>
      <c r="W37" s="33">
        <f t="shared" si="4"/>
        <v>0</v>
      </c>
      <c r="X37" s="31">
        <f t="shared" si="5"/>
        <v>0</v>
      </c>
      <c r="Y37" s="32">
        <f t="shared" si="6"/>
        <v>157063</v>
      </c>
      <c r="Z37" s="32">
        <f t="shared" si="7"/>
        <v>0</v>
      </c>
      <c r="AA37" s="33">
        <f t="shared" si="8"/>
        <v>0</v>
      </c>
    </row>
    <row r="38" spans="1:27" ht="12.75" customHeight="1" x14ac:dyDescent="0.2">
      <c r="A38" s="56" t="s">
        <v>95</v>
      </c>
      <c r="B38" s="57" t="s">
        <v>309</v>
      </c>
      <c r="C38" s="58" t="s">
        <v>310</v>
      </c>
      <c r="D38" s="31">
        <v>125</v>
      </c>
      <c r="E38" s="32">
        <v>111876</v>
      </c>
      <c r="F38" s="32">
        <v>0</v>
      </c>
      <c r="G38" s="33">
        <v>0</v>
      </c>
      <c r="H38" s="31">
        <v>157</v>
      </c>
      <c r="I38" s="32">
        <v>167520.59999999998</v>
      </c>
      <c r="J38" s="32">
        <v>141840.59999999998</v>
      </c>
      <c r="K38" s="32">
        <v>25680</v>
      </c>
      <c r="L38" s="32">
        <v>0</v>
      </c>
      <c r="M38" s="33">
        <v>0</v>
      </c>
      <c r="N38" s="31">
        <v>212</v>
      </c>
      <c r="O38" s="32">
        <v>189972.19999999998</v>
      </c>
      <c r="P38" s="32">
        <v>165132.19999999998</v>
      </c>
      <c r="Q38" s="32">
        <v>24840</v>
      </c>
      <c r="R38" s="32">
        <v>0</v>
      </c>
      <c r="S38" s="33">
        <v>0</v>
      </c>
      <c r="T38" s="31">
        <f t="shared" si="1"/>
        <v>87</v>
      </c>
      <c r="U38" s="32">
        <f t="shared" si="2"/>
        <v>78096.199999999983</v>
      </c>
      <c r="V38" s="32">
        <f t="shared" si="3"/>
        <v>0</v>
      </c>
      <c r="W38" s="33">
        <f t="shared" si="4"/>
        <v>0</v>
      </c>
      <c r="X38" s="31">
        <f t="shared" si="5"/>
        <v>55</v>
      </c>
      <c r="Y38" s="32">
        <f t="shared" si="6"/>
        <v>22451.600000000006</v>
      </c>
      <c r="Z38" s="32">
        <f t="shared" si="7"/>
        <v>0</v>
      </c>
      <c r="AA38" s="33">
        <f t="shared" si="8"/>
        <v>0</v>
      </c>
    </row>
    <row r="39" spans="1:27" ht="12.75" customHeight="1" x14ac:dyDescent="0.2">
      <c r="A39" s="56" t="s">
        <v>95</v>
      </c>
      <c r="B39" s="57" t="s">
        <v>311</v>
      </c>
      <c r="C39" s="58" t="s">
        <v>312</v>
      </c>
      <c r="D39" s="31">
        <v>637</v>
      </c>
      <c r="E39" s="32">
        <v>577684.80000000005</v>
      </c>
      <c r="F39" s="32">
        <v>0</v>
      </c>
      <c r="G39" s="33">
        <v>0</v>
      </c>
      <c r="H39" s="31">
        <v>622</v>
      </c>
      <c r="I39" s="32">
        <v>656229</v>
      </c>
      <c r="J39" s="32">
        <v>609549</v>
      </c>
      <c r="K39" s="32">
        <v>46680</v>
      </c>
      <c r="L39" s="32">
        <v>0</v>
      </c>
      <c r="M39" s="33">
        <v>0</v>
      </c>
      <c r="N39" s="31">
        <v>637</v>
      </c>
      <c r="O39" s="32">
        <v>654358.1</v>
      </c>
      <c r="P39" s="32">
        <v>601438.1</v>
      </c>
      <c r="Q39" s="32">
        <v>52920</v>
      </c>
      <c r="R39" s="32">
        <v>0</v>
      </c>
      <c r="S39" s="33">
        <v>0</v>
      </c>
      <c r="T39" s="31">
        <f t="shared" si="1"/>
        <v>0</v>
      </c>
      <c r="U39" s="32">
        <f t="shared" si="2"/>
        <v>76673.29999999993</v>
      </c>
      <c r="V39" s="32">
        <f t="shared" ref="V39:V70" si="9">R39-F39</f>
        <v>0</v>
      </c>
      <c r="W39" s="33">
        <f t="shared" ref="W39:W70" si="10">S39-G39</f>
        <v>0</v>
      </c>
      <c r="X39" s="31">
        <f t="shared" si="5"/>
        <v>15</v>
      </c>
      <c r="Y39" s="32">
        <f t="shared" si="6"/>
        <v>-1870.9000000000233</v>
      </c>
      <c r="Z39" s="32">
        <f t="shared" ref="Z39:Z70" si="11">IFERROR((R39-L39),"")</f>
        <v>0</v>
      </c>
      <c r="AA39" s="33">
        <f t="shared" ref="AA39:AA70" si="12">IFERROR((S39-M39),"")</f>
        <v>0</v>
      </c>
    </row>
    <row r="40" spans="1:27" ht="12.75" customHeight="1" x14ac:dyDescent="0.2">
      <c r="A40" s="56" t="s">
        <v>95</v>
      </c>
      <c r="B40" s="57" t="s">
        <v>313</v>
      </c>
      <c r="C40" s="58" t="s">
        <v>314</v>
      </c>
      <c r="D40" s="31">
        <v>1201</v>
      </c>
      <c r="E40" s="32">
        <v>400064.9</v>
      </c>
      <c r="F40" s="32">
        <v>0</v>
      </c>
      <c r="G40" s="33">
        <v>0</v>
      </c>
      <c r="H40" s="31">
        <v>1758</v>
      </c>
      <c r="I40" s="32">
        <v>799595.7</v>
      </c>
      <c r="J40" s="32">
        <v>745475.7</v>
      </c>
      <c r="K40" s="32">
        <v>54120</v>
      </c>
      <c r="L40" s="32">
        <v>0</v>
      </c>
      <c r="M40" s="33">
        <v>0</v>
      </c>
      <c r="N40" s="31">
        <v>1325</v>
      </c>
      <c r="O40" s="32">
        <v>567725.5</v>
      </c>
      <c r="P40" s="32">
        <v>504245.50000000006</v>
      </c>
      <c r="Q40" s="32">
        <v>63480</v>
      </c>
      <c r="R40" s="32">
        <v>0</v>
      </c>
      <c r="S40" s="33">
        <v>0</v>
      </c>
      <c r="T40" s="31">
        <f t="shared" si="1"/>
        <v>124</v>
      </c>
      <c r="U40" s="32">
        <f t="shared" si="2"/>
        <v>167660.59999999998</v>
      </c>
      <c r="V40" s="32">
        <f t="shared" si="9"/>
        <v>0</v>
      </c>
      <c r="W40" s="33">
        <f t="shared" si="10"/>
        <v>0</v>
      </c>
      <c r="X40" s="31">
        <f t="shared" si="5"/>
        <v>-433</v>
      </c>
      <c r="Y40" s="32">
        <f t="shared" si="6"/>
        <v>-231870.19999999995</v>
      </c>
      <c r="Z40" s="32">
        <f t="shared" si="11"/>
        <v>0</v>
      </c>
      <c r="AA40" s="33">
        <f t="shared" si="12"/>
        <v>0</v>
      </c>
    </row>
    <row r="41" spans="1:27" ht="12.75" customHeight="1" x14ac:dyDescent="0.2">
      <c r="A41" s="56" t="s">
        <v>95</v>
      </c>
      <c r="B41" s="57" t="s">
        <v>315</v>
      </c>
      <c r="C41" s="58" t="s">
        <v>316</v>
      </c>
      <c r="D41" s="31">
        <v>141</v>
      </c>
      <c r="E41" s="32">
        <v>50750.8</v>
      </c>
      <c r="F41" s="32">
        <v>0</v>
      </c>
      <c r="G41" s="33">
        <v>0</v>
      </c>
      <c r="H41" s="31">
        <v>411</v>
      </c>
      <c r="I41" s="32">
        <v>171711.3</v>
      </c>
      <c r="J41" s="32">
        <v>159351.29999999999</v>
      </c>
      <c r="K41" s="32">
        <v>12360</v>
      </c>
      <c r="L41" s="32">
        <v>0</v>
      </c>
      <c r="M41" s="33">
        <v>0</v>
      </c>
      <c r="N41" s="31">
        <v>96</v>
      </c>
      <c r="O41" s="32">
        <v>64867.299999999996</v>
      </c>
      <c r="P41" s="32">
        <v>51547.299999999996</v>
      </c>
      <c r="Q41" s="32">
        <v>13320</v>
      </c>
      <c r="R41" s="32">
        <v>0</v>
      </c>
      <c r="S41" s="33">
        <v>0</v>
      </c>
      <c r="T41" s="31">
        <f t="shared" si="1"/>
        <v>-45</v>
      </c>
      <c r="U41" s="32">
        <f t="shared" si="2"/>
        <v>14116.499999999993</v>
      </c>
      <c r="V41" s="32">
        <f t="shared" si="9"/>
        <v>0</v>
      </c>
      <c r="W41" s="33">
        <f t="shared" si="10"/>
        <v>0</v>
      </c>
      <c r="X41" s="31">
        <f t="shared" si="5"/>
        <v>-315</v>
      </c>
      <c r="Y41" s="32">
        <f t="shared" si="6"/>
        <v>-106844</v>
      </c>
      <c r="Z41" s="32">
        <f t="shared" si="11"/>
        <v>0</v>
      </c>
      <c r="AA41" s="33">
        <f t="shared" si="12"/>
        <v>0</v>
      </c>
    </row>
    <row r="42" spans="1:27" ht="12.75" customHeight="1" x14ac:dyDescent="0.2">
      <c r="A42" s="56" t="s">
        <v>95</v>
      </c>
      <c r="B42" s="57" t="s">
        <v>317</v>
      </c>
      <c r="C42" s="58" t="s">
        <v>318</v>
      </c>
      <c r="D42" s="31">
        <v>2706</v>
      </c>
      <c r="E42" s="32">
        <v>970163.5</v>
      </c>
      <c r="F42" s="32">
        <v>0</v>
      </c>
      <c r="G42" s="33">
        <v>0</v>
      </c>
      <c r="H42" s="31">
        <v>1152</v>
      </c>
      <c r="I42" s="32">
        <v>585793.5</v>
      </c>
      <c r="J42" s="32">
        <v>523753.49999999994</v>
      </c>
      <c r="K42" s="32">
        <v>62040</v>
      </c>
      <c r="L42" s="32">
        <v>0</v>
      </c>
      <c r="M42" s="33">
        <v>0</v>
      </c>
      <c r="N42" s="31">
        <v>3287</v>
      </c>
      <c r="O42" s="32">
        <v>1355400.9</v>
      </c>
      <c r="P42" s="32">
        <v>1289880.8999999999</v>
      </c>
      <c r="Q42" s="32">
        <v>65520</v>
      </c>
      <c r="R42" s="32">
        <v>0</v>
      </c>
      <c r="S42" s="33">
        <v>0</v>
      </c>
      <c r="T42" s="31">
        <f t="shared" si="1"/>
        <v>581</v>
      </c>
      <c r="U42" s="32">
        <f t="shared" si="2"/>
        <v>385237.39999999991</v>
      </c>
      <c r="V42" s="32">
        <f t="shared" si="9"/>
        <v>0</v>
      </c>
      <c r="W42" s="33">
        <f t="shared" si="10"/>
        <v>0</v>
      </c>
      <c r="X42" s="31">
        <f t="shared" si="5"/>
        <v>2135</v>
      </c>
      <c r="Y42" s="32">
        <f t="shared" si="6"/>
        <v>769607.39999999991</v>
      </c>
      <c r="Z42" s="32">
        <f t="shared" si="11"/>
        <v>0</v>
      </c>
      <c r="AA42" s="33">
        <f t="shared" si="12"/>
        <v>0</v>
      </c>
    </row>
    <row r="43" spans="1:27" ht="12.75" customHeight="1" x14ac:dyDescent="0.2">
      <c r="A43" s="56" t="s">
        <v>95</v>
      </c>
      <c r="B43" s="57" t="s">
        <v>319</v>
      </c>
      <c r="C43" s="58" t="s">
        <v>320</v>
      </c>
      <c r="D43" s="31">
        <v>0</v>
      </c>
      <c r="E43" s="32">
        <v>154190</v>
      </c>
      <c r="F43" s="32">
        <v>0</v>
      </c>
      <c r="G43" s="33">
        <v>0</v>
      </c>
      <c r="H43" s="31">
        <v>0</v>
      </c>
      <c r="I43" s="32">
        <v>106804</v>
      </c>
      <c r="J43" s="32">
        <v>99604</v>
      </c>
      <c r="K43" s="32">
        <v>7200</v>
      </c>
      <c r="L43" s="32">
        <v>0</v>
      </c>
      <c r="M43" s="33">
        <v>0</v>
      </c>
      <c r="N43" s="31">
        <v>0</v>
      </c>
      <c r="O43" s="32">
        <v>140442</v>
      </c>
      <c r="P43" s="32">
        <v>132762</v>
      </c>
      <c r="Q43" s="32">
        <v>7680</v>
      </c>
      <c r="R43" s="32">
        <v>0</v>
      </c>
      <c r="S43" s="33">
        <v>0</v>
      </c>
      <c r="T43" s="31">
        <f t="shared" si="1"/>
        <v>0</v>
      </c>
      <c r="U43" s="32">
        <f t="shared" si="2"/>
        <v>-13748</v>
      </c>
      <c r="V43" s="32">
        <f t="shared" si="9"/>
        <v>0</v>
      </c>
      <c r="W43" s="33">
        <f t="shared" si="10"/>
        <v>0</v>
      </c>
      <c r="X43" s="31">
        <f t="shared" si="5"/>
        <v>0</v>
      </c>
      <c r="Y43" s="32">
        <f t="shared" si="6"/>
        <v>33638</v>
      </c>
      <c r="Z43" s="32">
        <f t="shared" si="11"/>
        <v>0</v>
      </c>
      <c r="AA43" s="33">
        <f t="shared" si="12"/>
        <v>0</v>
      </c>
    </row>
    <row r="44" spans="1:27" ht="12.75" customHeight="1" x14ac:dyDescent="0.2">
      <c r="A44" s="56" t="s">
        <v>95</v>
      </c>
      <c r="B44" s="57" t="s">
        <v>321</v>
      </c>
      <c r="C44" s="58" t="s">
        <v>322</v>
      </c>
      <c r="D44" s="31">
        <v>427</v>
      </c>
      <c r="E44" s="32">
        <v>259522.40000000002</v>
      </c>
      <c r="F44" s="32">
        <v>0</v>
      </c>
      <c r="G44" s="33">
        <v>0</v>
      </c>
      <c r="H44" s="31">
        <v>353</v>
      </c>
      <c r="I44" s="32">
        <v>322550.5</v>
      </c>
      <c r="J44" s="32">
        <v>266750.5</v>
      </c>
      <c r="K44" s="32">
        <v>55800</v>
      </c>
      <c r="L44" s="32">
        <v>0</v>
      </c>
      <c r="M44" s="33">
        <v>0</v>
      </c>
      <c r="N44" s="31">
        <v>342</v>
      </c>
      <c r="O44" s="32">
        <v>285746.2</v>
      </c>
      <c r="P44" s="32">
        <v>232706.2</v>
      </c>
      <c r="Q44" s="32">
        <v>53040</v>
      </c>
      <c r="R44" s="32">
        <v>0</v>
      </c>
      <c r="S44" s="33">
        <v>0</v>
      </c>
      <c r="T44" s="31">
        <f t="shared" si="1"/>
        <v>-85</v>
      </c>
      <c r="U44" s="32">
        <f t="shared" si="2"/>
        <v>26223.799999999988</v>
      </c>
      <c r="V44" s="32">
        <f t="shared" si="9"/>
        <v>0</v>
      </c>
      <c r="W44" s="33">
        <f t="shared" si="10"/>
        <v>0</v>
      </c>
      <c r="X44" s="31">
        <f t="shared" si="5"/>
        <v>-11</v>
      </c>
      <c r="Y44" s="32">
        <f t="shared" si="6"/>
        <v>-36804.299999999988</v>
      </c>
      <c r="Z44" s="32">
        <f t="shared" si="11"/>
        <v>0</v>
      </c>
      <c r="AA44" s="33">
        <f t="shared" si="12"/>
        <v>0</v>
      </c>
    </row>
    <row r="45" spans="1:27" ht="12.75" customHeight="1" x14ac:dyDescent="0.2">
      <c r="A45" s="56" t="s">
        <v>95</v>
      </c>
      <c r="B45" s="57" t="s">
        <v>323</v>
      </c>
      <c r="C45" s="58" t="s">
        <v>324</v>
      </c>
      <c r="D45" s="31">
        <v>1084</v>
      </c>
      <c r="E45" s="32">
        <v>369979</v>
      </c>
      <c r="F45" s="32">
        <v>0</v>
      </c>
      <c r="G45" s="33">
        <v>0</v>
      </c>
      <c r="H45" s="31">
        <v>1075</v>
      </c>
      <c r="I45" s="32">
        <v>492249.89999999997</v>
      </c>
      <c r="J45" s="32">
        <v>422409.89999999997</v>
      </c>
      <c r="K45" s="32">
        <v>69840</v>
      </c>
      <c r="L45" s="32">
        <v>0</v>
      </c>
      <c r="M45" s="33">
        <v>0</v>
      </c>
      <c r="N45" s="31">
        <v>1059</v>
      </c>
      <c r="O45" s="32">
        <v>489928.3</v>
      </c>
      <c r="P45" s="32">
        <v>415288.3</v>
      </c>
      <c r="Q45" s="32">
        <v>74640</v>
      </c>
      <c r="R45" s="32">
        <v>0</v>
      </c>
      <c r="S45" s="33">
        <v>0</v>
      </c>
      <c r="T45" s="31">
        <f t="shared" si="1"/>
        <v>-25</v>
      </c>
      <c r="U45" s="32">
        <f t="shared" si="2"/>
        <v>119949.29999999999</v>
      </c>
      <c r="V45" s="32">
        <f t="shared" si="9"/>
        <v>0</v>
      </c>
      <c r="W45" s="33">
        <f t="shared" si="10"/>
        <v>0</v>
      </c>
      <c r="X45" s="31">
        <f t="shared" si="5"/>
        <v>-16</v>
      </c>
      <c r="Y45" s="32">
        <f t="shared" si="6"/>
        <v>-2321.5999999999767</v>
      </c>
      <c r="Z45" s="32">
        <f t="shared" si="11"/>
        <v>0</v>
      </c>
      <c r="AA45" s="33">
        <f t="shared" si="12"/>
        <v>0</v>
      </c>
    </row>
    <row r="46" spans="1:27" ht="12.75" customHeight="1" x14ac:dyDescent="0.2">
      <c r="A46" s="56" t="s">
        <v>95</v>
      </c>
      <c r="B46" s="57" t="s">
        <v>325</v>
      </c>
      <c r="C46" s="58" t="s">
        <v>326</v>
      </c>
      <c r="D46" s="31">
        <v>486</v>
      </c>
      <c r="E46" s="32">
        <v>2614216.7999999998</v>
      </c>
      <c r="F46" s="32">
        <v>5000</v>
      </c>
      <c r="G46" s="33">
        <v>0</v>
      </c>
      <c r="H46" s="31">
        <v>523</v>
      </c>
      <c r="I46" s="32">
        <v>2724664.2</v>
      </c>
      <c r="J46" s="32">
        <v>2615104.2000000002</v>
      </c>
      <c r="K46" s="32">
        <v>109560</v>
      </c>
      <c r="L46" s="32">
        <v>5120</v>
      </c>
      <c r="M46" s="33">
        <v>0</v>
      </c>
      <c r="N46" s="31">
        <v>524</v>
      </c>
      <c r="O46" s="32">
        <v>2793877.5999999996</v>
      </c>
      <c r="P46" s="32">
        <v>2677837.5999999996</v>
      </c>
      <c r="Q46" s="32">
        <v>116040</v>
      </c>
      <c r="R46" s="32">
        <v>5000</v>
      </c>
      <c r="S46" s="33">
        <v>0</v>
      </c>
      <c r="T46" s="31">
        <f t="shared" si="1"/>
        <v>38</v>
      </c>
      <c r="U46" s="32">
        <f t="shared" si="2"/>
        <v>179660.79999999981</v>
      </c>
      <c r="V46" s="32">
        <f t="shared" si="9"/>
        <v>0</v>
      </c>
      <c r="W46" s="33">
        <f t="shared" si="10"/>
        <v>0</v>
      </c>
      <c r="X46" s="31">
        <f t="shared" si="5"/>
        <v>1</v>
      </c>
      <c r="Y46" s="32">
        <f t="shared" si="6"/>
        <v>69213.399999999441</v>
      </c>
      <c r="Z46" s="32">
        <f t="shared" si="11"/>
        <v>-120</v>
      </c>
      <c r="AA46" s="33">
        <f t="shared" si="12"/>
        <v>0</v>
      </c>
    </row>
    <row r="47" spans="1:27" ht="12.75" customHeight="1" x14ac:dyDescent="0.2">
      <c r="A47" s="56" t="s">
        <v>95</v>
      </c>
      <c r="B47" s="57" t="s">
        <v>327</v>
      </c>
      <c r="C47" s="58" t="s">
        <v>328</v>
      </c>
      <c r="D47" s="31">
        <v>156</v>
      </c>
      <c r="E47" s="32">
        <v>43292</v>
      </c>
      <c r="F47" s="32">
        <v>0</v>
      </c>
      <c r="G47" s="33">
        <v>0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3">
        <v>0</v>
      </c>
      <c r="N47" s="31">
        <v>0</v>
      </c>
      <c r="O47" s="32">
        <v>0</v>
      </c>
      <c r="P47" s="32">
        <v>0</v>
      </c>
      <c r="Q47" s="32">
        <v>0</v>
      </c>
      <c r="R47" s="32">
        <v>0</v>
      </c>
      <c r="S47" s="33">
        <v>0</v>
      </c>
      <c r="T47" s="31">
        <f t="shared" si="1"/>
        <v>-156</v>
      </c>
      <c r="U47" s="32">
        <f t="shared" si="2"/>
        <v>-43292</v>
      </c>
      <c r="V47" s="32">
        <f t="shared" si="9"/>
        <v>0</v>
      </c>
      <c r="W47" s="33">
        <f t="shared" si="10"/>
        <v>0</v>
      </c>
      <c r="X47" s="31">
        <f t="shared" si="5"/>
        <v>0</v>
      </c>
      <c r="Y47" s="32">
        <f t="shared" si="6"/>
        <v>0</v>
      </c>
      <c r="Z47" s="32">
        <f t="shared" si="11"/>
        <v>0</v>
      </c>
      <c r="AA47" s="33">
        <f t="shared" si="12"/>
        <v>0</v>
      </c>
    </row>
    <row r="48" spans="1:27" ht="12.75" customHeight="1" x14ac:dyDescent="0.2">
      <c r="A48" s="56" t="s">
        <v>95</v>
      </c>
      <c r="B48" s="57" t="s">
        <v>329</v>
      </c>
      <c r="C48" s="58" t="s">
        <v>330</v>
      </c>
      <c r="D48" s="31">
        <v>46</v>
      </c>
      <c r="E48" s="32">
        <v>15933.999999999998</v>
      </c>
      <c r="F48" s="32">
        <v>0</v>
      </c>
      <c r="G48" s="33">
        <v>0</v>
      </c>
      <c r="H48" s="31">
        <v>231</v>
      </c>
      <c r="I48" s="32">
        <v>121719</v>
      </c>
      <c r="J48" s="32">
        <v>87039</v>
      </c>
      <c r="K48" s="32">
        <v>34680</v>
      </c>
      <c r="L48" s="32">
        <v>0</v>
      </c>
      <c r="M48" s="33">
        <v>0</v>
      </c>
      <c r="N48" s="31">
        <v>255</v>
      </c>
      <c r="O48" s="32">
        <v>124839</v>
      </c>
      <c r="P48" s="32">
        <v>87039</v>
      </c>
      <c r="Q48" s="32">
        <v>37800</v>
      </c>
      <c r="R48" s="32">
        <v>0</v>
      </c>
      <c r="S48" s="33">
        <v>0</v>
      </c>
      <c r="T48" s="31">
        <f t="shared" si="1"/>
        <v>209</v>
      </c>
      <c r="U48" s="32">
        <f t="shared" si="2"/>
        <v>108905</v>
      </c>
      <c r="V48" s="32">
        <f t="shared" si="9"/>
        <v>0</v>
      </c>
      <c r="W48" s="33">
        <f t="shared" si="10"/>
        <v>0</v>
      </c>
      <c r="X48" s="31">
        <f t="shared" si="5"/>
        <v>24</v>
      </c>
      <c r="Y48" s="32">
        <f t="shared" si="6"/>
        <v>3120</v>
      </c>
      <c r="Z48" s="32">
        <f t="shared" si="11"/>
        <v>0</v>
      </c>
      <c r="AA48" s="33">
        <f t="shared" si="12"/>
        <v>0</v>
      </c>
    </row>
    <row r="49" spans="1:27" ht="12.75" customHeight="1" x14ac:dyDescent="0.2">
      <c r="A49" s="56" t="s">
        <v>100</v>
      </c>
      <c r="B49" s="57" t="s">
        <v>331</v>
      </c>
      <c r="C49" s="58" t="s">
        <v>332</v>
      </c>
      <c r="D49" s="31">
        <v>0</v>
      </c>
      <c r="E49" s="32">
        <v>122463</v>
      </c>
      <c r="F49" s="32">
        <v>0</v>
      </c>
      <c r="G49" s="33">
        <v>0</v>
      </c>
      <c r="H49" s="31">
        <v>0</v>
      </c>
      <c r="I49" s="32">
        <v>105108</v>
      </c>
      <c r="J49" s="32">
        <v>105108</v>
      </c>
      <c r="K49" s="32">
        <v>0</v>
      </c>
      <c r="L49" s="32">
        <v>0</v>
      </c>
      <c r="M49" s="33">
        <v>0</v>
      </c>
      <c r="N49" s="31">
        <v>0</v>
      </c>
      <c r="O49" s="32">
        <v>148124</v>
      </c>
      <c r="P49" s="32">
        <v>148124</v>
      </c>
      <c r="Q49" s="32">
        <v>0</v>
      </c>
      <c r="R49" s="32">
        <v>0</v>
      </c>
      <c r="S49" s="33">
        <v>0</v>
      </c>
      <c r="T49" s="31">
        <f t="shared" si="1"/>
        <v>0</v>
      </c>
      <c r="U49" s="32">
        <f t="shared" si="2"/>
        <v>25661</v>
      </c>
      <c r="V49" s="32">
        <f t="shared" si="9"/>
        <v>0</v>
      </c>
      <c r="W49" s="33">
        <f t="shared" si="10"/>
        <v>0</v>
      </c>
      <c r="X49" s="31">
        <f t="shared" si="5"/>
        <v>0</v>
      </c>
      <c r="Y49" s="32">
        <f t="shared" si="6"/>
        <v>43016</v>
      </c>
      <c r="Z49" s="32">
        <f t="shared" si="11"/>
        <v>0</v>
      </c>
      <c r="AA49" s="33">
        <f t="shared" si="12"/>
        <v>0</v>
      </c>
    </row>
    <row r="50" spans="1:27" ht="12.75" customHeight="1" x14ac:dyDescent="0.2">
      <c r="A50" s="56" t="s">
        <v>100</v>
      </c>
      <c r="B50" s="57" t="s">
        <v>333</v>
      </c>
      <c r="C50" s="58" t="s">
        <v>334</v>
      </c>
      <c r="D50" s="31">
        <v>0</v>
      </c>
      <c r="E50" s="32">
        <v>190980</v>
      </c>
      <c r="F50" s="32">
        <v>0</v>
      </c>
      <c r="G50" s="33">
        <v>0</v>
      </c>
      <c r="H50" s="31">
        <v>0</v>
      </c>
      <c r="I50" s="32">
        <v>198500</v>
      </c>
      <c r="J50" s="32">
        <v>198500</v>
      </c>
      <c r="K50" s="32">
        <v>0</v>
      </c>
      <c r="L50" s="32">
        <v>0</v>
      </c>
      <c r="M50" s="33">
        <v>0</v>
      </c>
      <c r="N50" s="31">
        <v>0</v>
      </c>
      <c r="O50" s="32">
        <v>262350</v>
      </c>
      <c r="P50" s="32">
        <v>262350</v>
      </c>
      <c r="Q50" s="32">
        <v>0</v>
      </c>
      <c r="R50" s="32">
        <v>0</v>
      </c>
      <c r="S50" s="33">
        <v>0</v>
      </c>
      <c r="T50" s="31">
        <f t="shared" si="1"/>
        <v>0</v>
      </c>
      <c r="U50" s="32">
        <f t="shared" si="2"/>
        <v>71370</v>
      </c>
      <c r="V50" s="32">
        <f t="shared" si="9"/>
        <v>0</v>
      </c>
      <c r="W50" s="33">
        <f t="shared" si="10"/>
        <v>0</v>
      </c>
      <c r="X50" s="31">
        <f t="shared" si="5"/>
        <v>0</v>
      </c>
      <c r="Y50" s="32">
        <f t="shared" si="6"/>
        <v>63850</v>
      </c>
      <c r="Z50" s="32">
        <f t="shared" si="11"/>
        <v>0</v>
      </c>
      <c r="AA50" s="33">
        <f t="shared" si="12"/>
        <v>0</v>
      </c>
    </row>
    <row r="51" spans="1:27" ht="12.75" customHeight="1" x14ac:dyDescent="0.2">
      <c r="A51" s="56" t="s">
        <v>100</v>
      </c>
      <c r="B51" s="57" t="s">
        <v>335</v>
      </c>
      <c r="C51" s="58" t="s">
        <v>336</v>
      </c>
      <c r="D51" s="31">
        <v>0</v>
      </c>
      <c r="E51" s="32">
        <v>190654</v>
      </c>
      <c r="F51" s="32">
        <v>0</v>
      </c>
      <c r="G51" s="33">
        <v>0</v>
      </c>
      <c r="H51" s="31">
        <v>0</v>
      </c>
      <c r="I51" s="32">
        <v>152186</v>
      </c>
      <c r="J51" s="32">
        <v>152186</v>
      </c>
      <c r="K51" s="32">
        <v>0</v>
      </c>
      <c r="L51" s="32">
        <v>0</v>
      </c>
      <c r="M51" s="33">
        <v>0</v>
      </c>
      <c r="N51" s="31">
        <v>0</v>
      </c>
      <c r="O51" s="32">
        <v>200104</v>
      </c>
      <c r="P51" s="32">
        <v>200104</v>
      </c>
      <c r="Q51" s="32">
        <v>0</v>
      </c>
      <c r="R51" s="32">
        <v>0</v>
      </c>
      <c r="S51" s="33">
        <v>0</v>
      </c>
      <c r="T51" s="31">
        <f t="shared" si="1"/>
        <v>0</v>
      </c>
      <c r="U51" s="32">
        <f t="shared" si="2"/>
        <v>9450</v>
      </c>
      <c r="V51" s="32">
        <f t="shared" si="9"/>
        <v>0</v>
      </c>
      <c r="W51" s="33">
        <f t="shared" si="10"/>
        <v>0</v>
      </c>
      <c r="X51" s="31">
        <f t="shared" si="5"/>
        <v>0</v>
      </c>
      <c r="Y51" s="32">
        <f t="shared" si="6"/>
        <v>47918</v>
      </c>
      <c r="Z51" s="32">
        <f t="shared" si="11"/>
        <v>0</v>
      </c>
      <c r="AA51" s="33">
        <f t="shared" si="12"/>
        <v>0</v>
      </c>
    </row>
    <row r="52" spans="1:27" ht="12.75" customHeight="1" x14ac:dyDescent="0.2">
      <c r="A52" s="56" t="s">
        <v>100</v>
      </c>
      <c r="B52" s="57" t="s">
        <v>337</v>
      </c>
      <c r="C52" s="58" t="s">
        <v>338</v>
      </c>
      <c r="D52" s="31">
        <v>0</v>
      </c>
      <c r="E52" s="32">
        <v>68820</v>
      </c>
      <c r="F52" s="32">
        <v>0</v>
      </c>
      <c r="G52" s="33">
        <v>0</v>
      </c>
      <c r="H52" s="31">
        <v>0</v>
      </c>
      <c r="I52" s="32">
        <v>66960</v>
      </c>
      <c r="J52" s="32">
        <v>66960</v>
      </c>
      <c r="K52" s="32">
        <v>0</v>
      </c>
      <c r="L52" s="32">
        <v>0</v>
      </c>
      <c r="M52" s="33">
        <v>0</v>
      </c>
      <c r="N52" s="31">
        <v>0</v>
      </c>
      <c r="O52" s="32">
        <v>65100</v>
      </c>
      <c r="P52" s="32">
        <v>65100</v>
      </c>
      <c r="Q52" s="32">
        <v>0</v>
      </c>
      <c r="R52" s="32">
        <v>0</v>
      </c>
      <c r="S52" s="33">
        <v>0</v>
      </c>
      <c r="T52" s="31">
        <f t="shared" si="1"/>
        <v>0</v>
      </c>
      <c r="U52" s="32">
        <f t="shared" si="2"/>
        <v>-3720</v>
      </c>
      <c r="V52" s="32">
        <f t="shared" si="9"/>
        <v>0</v>
      </c>
      <c r="W52" s="33">
        <f t="shared" si="10"/>
        <v>0</v>
      </c>
      <c r="X52" s="31">
        <f t="shared" si="5"/>
        <v>0</v>
      </c>
      <c r="Y52" s="32">
        <f t="shared" si="6"/>
        <v>-1860</v>
      </c>
      <c r="Z52" s="32">
        <f t="shared" si="11"/>
        <v>0</v>
      </c>
      <c r="AA52" s="33">
        <f t="shared" si="12"/>
        <v>0</v>
      </c>
    </row>
    <row r="53" spans="1:27" x14ac:dyDescent="0.2">
      <c r="A53" s="56" t="s">
        <v>100</v>
      </c>
      <c r="B53" s="57" t="s">
        <v>339</v>
      </c>
      <c r="C53" s="58" t="s">
        <v>340</v>
      </c>
      <c r="D53" s="31">
        <v>0</v>
      </c>
      <c r="E53" s="32">
        <v>14440</v>
      </c>
      <c r="F53" s="32">
        <v>0</v>
      </c>
      <c r="G53" s="33">
        <v>0</v>
      </c>
      <c r="H53" s="31">
        <v>0</v>
      </c>
      <c r="I53" s="32">
        <v>14626</v>
      </c>
      <c r="J53" s="32">
        <v>14626</v>
      </c>
      <c r="K53" s="32">
        <v>0</v>
      </c>
      <c r="L53" s="32">
        <v>0</v>
      </c>
      <c r="M53" s="33">
        <v>0</v>
      </c>
      <c r="N53" s="31">
        <v>0</v>
      </c>
      <c r="O53" s="32">
        <v>15960</v>
      </c>
      <c r="P53" s="32">
        <v>15960</v>
      </c>
      <c r="Q53" s="32">
        <v>0</v>
      </c>
      <c r="R53" s="32">
        <v>0</v>
      </c>
      <c r="S53" s="33">
        <v>0</v>
      </c>
      <c r="T53" s="31">
        <f t="shared" si="1"/>
        <v>0</v>
      </c>
      <c r="U53" s="32">
        <f t="shared" si="2"/>
        <v>1520</v>
      </c>
      <c r="V53" s="32">
        <f t="shared" si="9"/>
        <v>0</v>
      </c>
      <c r="W53" s="33">
        <f t="shared" si="10"/>
        <v>0</v>
      </c>
      <c r="X53" s="31">
        <f t="shared" si="5"/>
        <v>0</v>
      </c>
      <c r="Y53" s="32">
        <f t="shared" si="6"/>
        <v>1334</v>
      </c>
      <c r="Z53" s="32">
        <f t="shared" si="11"/>
        <v>0</v>
      </c>
      <c r="AA53" s="33">
        <f t="shared" si="12"/>
        <v>0</v>
      </c>
    </row>
    <row r="54" spans="1:27" ht="12.75" customHeight="1" x14ac:dyDescent="0.2">
      <c r="A54" s="56" t="s">
        <v>100</v>
      </c>
      <c r="B54" s="57" t="s">
        <v>341</v>
      </c>
      <c r="C54" s="58" t="s">
        <v>342</v>
      </c>
      <c r="D54" s="31">
        <v>12625.5</v>
      </c>
      <c r="E54" s="32">
        <v>18558824.52</v>
      </c>
      <c r="F54" s="32">
        <v>349967.61</v>
      </c>
      <c r="G54" s="33">
        <v>8026501.1700000009</v>
      </c>
      <c r="H54" s="31">
        <v>10417</v>
      </c>
      <c r="I54" s="32">
        <v>19872906.399999999</v>
      </c>
      <c r="J54" s="32">
        <v>18286026.399999999</v>
      </c>
      <c r="K54" s="32">
        <v>1586880</v>
      </c>
      <c r="L54" s="32">
        <v>224826</v>
      </c>
      <c r="M54" s="33">
        <v>8352071.459999999</v>
      </c>
      <c r="N54" s="31">
        <v>12286</v>
      </c>
      <c r="O54" s="32">
        <v>23022424.760000002</v>
      </c>
      <c r="P54" s="32">
        <v>21445744.760000002</v>
      </c>
      <c r="Q54" s="32">
        <v>1576680</v>
      </c>
      <c r="R54" s="32">
        <v>296769.49</v>
      </c>
      <c r="S54" s="33">
        <v>8517147.2199999988</v>
      </c>
      <c r="T54" s="31">
        <f t="shared" si="1"/>
        <v>-339.5</v>
      </c>
      <c r="U54" s="32">
        <f t="shared" si="2"/>
        <v>4463600.2400000021</v>
      </c>
      <c r="V54" s="32">
        <f t="shared" si="9"/>
        <v>-53198.119999999995</v>
      </c>
      <c r="W54" s="33">
        <f t="shared" si="10"/>
        <v>490646.04999999795</v>
      </c>
      <c r="X54" s="31">
        <f t="shared" si="5"/>
        <v>1869</v>
      </c>
      <c r="Y54" s="32">
        <f t="shared" si="6"/>
        <v>3149518.3600000031</v>
      </c>
      <c r="Z54" s="32">
        <f t="shared" si="11"/>
        <v>71943.489999999991</v>
      </c>
      <c r="AA54" s="33">
        <f t="shared" si="12"/>
        <v>165075.75999999978</v>
      </c>
    </row>
    <row r="55" spans="1:27" x14ac:dyDescent="0.2">
      <c r="A55" s="56" t="s">
        <v>100</v>
      </c>
      <c r="B55" s="57" t="s">
        <v>343</v>
      </c>
      <c r="C55" s="58" t="s">
        <v>344</v>
      </c>
      <c r="D55" s="31">
        <v>3796</v>
      </c>
      <c r="E55" s="32">
        <v>4695855.8199999994</v>
      </c>
      <c r="F55" s="32">
        <v>316041.43</v>
      </c>
      <c r="G55" s="33">
        <v>0</v>
      </c>
      <c r="H55" s="31">
        <v>2855</v>
      </c>
      <c r="I55" s="32">
        <v>5961026.3200000003</v>
      </c>
      <c r="J55" s="32">
        <v>5154026.32</v>
      </c>
      <c r="K55" s="32">
        <v>807000</v>
      </c>
      <c r="L55" s="32">
        <v>191434.76</v>
      </c>
      <c r="M55" s="33">
        <v>0</v>
      </c>
      <c r="N55" s="31">
        <v>3331</v>
      </c>
      <c r="O55" s="32">
        <v>6728488.2400000002</v>
      </c>
      <c r="P55" s="32">
        <v>5943328.2400000002</v>
      </c>
      <c r="Q55" s="32">
        <v>785160</v>
      </c>
      <c r="R55" s="32">
        <v>253380.44</v>
      </c>
      <c r="S55" s="33">
        <v>0</v>
      </c>
      <c r="T55" s="31">
        <f t="shared" si="1"/>
        <v>-465</v>
      </c>
      <c r="U55" s="32">
        <f t="shared" si="2"/>
        <v>2032632.4200000009</v>
      </c>
      <c r="V55" s="32">
        <f t="shared" si="9"/>
        <v>-62660.989999999991</v>
      </c>
      <c r="W55" s="33">
        <f t="shared" si="10"/>
        <v>0</v>
      </c>
      <c r="X55" s="31">
        <f t="shared" si="5"/>
        <v>476</v>
      </c>
      <c r="Y55" s="32">
        <f t="shared" si="6"/>
        <v>767461.91999999993</v>
      </c>
      <c r="Z55" s="32">
        <f t="shared" si="11"/>
        <v>61945.679999999993</v>
      </c>
      <c r="AA55" s="33">
        <f t="shared" si="12"/>
        <v>0</v>
      </c>
    </row>
    <row r="56" spans="1:27" x14ac:dyDescent="0.2">
      <c r="A56" s="56" t="s">
        <v>100</v>
      </c>
      <c r="B56" s="57" t="s">
        <v>345</v>
      </c>
      <c r="C56" s="58" t="s">
        <v>346</v>
      </c>
      <c r="D56" s="31">
        <v>4</v>
      </c>
      <c r="E56" s="32">
        <v>132687</v>
      </c>
      <c r="F56" s="32">
        <v>0</v>
      </c>
      <c r="G56" s="33">
        <v>0</v>
      </c>
      <c r="H56" s="31">
        <v>2</v>
      </c>
      <c r="I56" s="32">
        <v>94830.8</v>
      </c>
      <c r="J56" s="32">
        <v>57510.8</v>
      </c>
      <c r="K56" s="32">
        <v>37320</v>
      </c>
      <c r="L56" s="32">
        <v>0</v>
      </c>
      <c r="M56" s="33">
        <v>0</v>
      </c>
      <c r="N56" s="31">
        <v>68</v>
      </c>
      <c r="O56" s="32">
        <v>121384.8</v>
      </c>
      <c r="P56" s="32">
        <v>86464.8</v>
      </c>
      <c r="Q56" s="32">
        <v>34920</v>
      </c>
      <c r="R56" s="32">
        <v>0</v>
      </c>
      <c r="S56" s="33">
        <v>0</v>
      </c>
      <c r="T56" s="31">
        <f t="shared" si="1"/>
        <v>64</v>
      </c>
      <c r="U56" s="32">
        <f t="shared" si="2"/>
        <v>-11302.199999999997</v>
      </c>
      <c r="V56" s="32">
        <f t="shared" si="9"/>
        <v>0</v>
      </c>
      <c r="W56" s="33">
        <f t="shared" si="10"/>
        <v>0</v>
      </c>
      <c r="X56" s="31">
        <f t="shared" si="5"/>
        <v>66</v>
      </c>
      <c r="Y56" s="32">
        <f t="shared" si="6"/>
        <v>26554</v>
      </c>
      <c r="Z56" s="32">
        <f t="shared" si="11"/>
        <v>0</v>
      </c>
      <c r="AA56" s="33">
        <f t="shared" si="12"/>
        <v>0</v>
      </c>
    </row>
    <row r="57" spans="1:27" ht="12.75" customHeight="1" x14ac:dyDescent="0.2">
      <c r="A57" s="56" t="s">
        <v>100</v>
      </c>
      <c r="B57" s="57" t="s">
        <v>347</v>
      </c>
      <c r="C57" s="58" t="s">
        <v>348</v>
      </c>
      <c r="D57" s="31">
        <v>886</v>
      </c>
      <c r="E57" s="32">
        <v>803138.6</v>
      </c>
      <c r="F57" s="32">
        <v>0</v>
      </c>
      <c r="G57" s="33">
        <v>0</v>
      </c>
      <c r="H57" s="31">
        <v>686</v>
      </c>
      <c r="I57" s="32">
        <v>808491.7</v>
      </c>
      <c r="J57" s="32">
        <v>740451.7</v>
      </c>
      <c r="K57" s="32">
        <v>68040</v>
      </c>
      <c r="L57" s="32">
        <v>0</v>
      </c>
      <c r="M57" s="33">
        <v>0</v>
      </c>
      <c r="N57" s="31">
        <v>787</v>
      </c>
      <c r="O57" s="32">
        <v>852536.5</v>
      </c>
      <c r="P57" s="32">
        <v>784376.5</v>
      </c>
      <c r="Q57" s="32">
        <v>68160</v>
      </c>
      <c r="R57" s="32">
        <v>0</v>
      </c>
      <c r="S57" s="33">
        <v>0</v>
      </c>
      <c r="T57" s="31">
        <f t="shared" si="1"/>
        <v>-99</v>
      </c>
      <c r="U57" s="32">
        <f t="shared" si="2"/>
        <v>49397.900000000023</v>
      </c>
      <c r="V57" s="32">
        <f t="shared" si="9"/>
        <v>0</v>
      </c>
      <c r="W57" s="33">
        <f t="shared" si="10"/>
        <v>0</v>
      </c>
      <c r="X57" s="31">
        <f t="shared" si="5"/>
        <v>101</v>
      </c>
      <c r="Y57" s="32">
        <f t="shared" si="6"/>
        <v>44044.800000000047</v>
      </c>
      <c r="Z57" s="32">
        <f t="shared" si="11"/>
        <v>0</v>
      </c>
      <c r="AA57" s="33">
        <f t="shared" si="12"/>
        <v>0</v>
      </c>
    </row>
    <row r="58" spans="1:27" ht="12.75" customHeight="1" x14ac:dyDescent="0.2">
      <c r="A58" s="56" t="s">
        <v>100</v>
      </c>
      <c r="B58" s="57" t="s">
        <v>349</v>
      </c>
      <c r="C58" s="58" t="s">
        <v>350</v>
      </c>
      <c r="D58" s="31">
        <v>1022</v>
      </c>
      <c r="E58" s="32">
        <v>688206</v>
      </c>
      <c r="F58" s="32">
        <v>0</v>
      </c>
      <c r="G58" s="33">
        <v>0</v>
      </c>
      <c r="H58" s="31">
        <v>1221</v>
      </c>
      <c r="I58" s="32">
        <v>891825</v>
      </c>
      <c r="J58" s="32">
        <v>766425</v>
      </c>
      <c r="K58" s="32">
        <v>125400</v>
      </c>
      <c r="L58" s="32">
        <v>0</v>
      </c>
      <c r="M58" s="33">
        <v>0</v>
      </c>
      <c r="N58" s="31">
        <v>1577</v>
      </c>
      <c r="O58" s="32">
        <v>1008125</v>
      </c>
      <c r="P58" s="32">
        <v>879245</v>
      </c>
      <c r="Q58" s="32">
        <v>128880</v>
      </c>
      <c r="R58" s="32">
        <v>0</v>
      </c>
      <c r="S58" s="33">
        <v>0</v>
      </c>
      <c r="T58" s="31">
        <f t="shared" si="1"/>
        <v>555</v>
      </c>
      <c r="U58" s="32">
        <f t="shared" si="2"/>
        <v>319919</v>
      </c>
      <c r="V58" s="32">
        <f t="shared" si="9"/>
        <v>0</v>
      </c>
      <c r="W58" s="33">
        <f t="shared" si="10"/>
        <v>0</v>
      </c>
      <c r="X58" s="31">
        <f t="shared" si="5"/>
        <v>356</v>
      </c>
      <c r="Y58" s="32">
        <f t="shared" si="6"/>
        <v>116300</v>
      </c>
      <c r="Z58" s="32">
        <f t="shared" si="11"/>
        <v>0</v>
      </c>
      <c r="AA58" s="33">
        <f t="shared" si="12"/>
        <v>0</v>
      </c>
    </row>
    <row r="59" spans="1:27" ht="12.75" customHeight="1" x14ac:dyDescent="0.2">
      <c r="A59" s="56" t="s">
        <v>100</v>
      </c>
      <c r="B59" s="57" t="s">
        <v>351</v>
      </c>
      <c r="C59" s="58" t="s">
        <v>352</v>
      </c>
      <c r="D59" s="31">
        <v>428</v>
      </c>
      <c r="E59" s="32">
        <v>318913.8</v>
      </c>
      <c r="F59" s="32">
        <v>0</v>
      </c>
      <c r="G59" s="33">
        <v>0</v>
      </c>
      <c r="H59" s="31">
        <v>227</v>
      </c>
      <c r="I59" s="32">
        <v>362614.92</v>
      </c>
      <c r="J59" s="32">
        <v>307534.92</v>
      </c>
      <c r="K59" s="32">
        <v>55080</v>
      </c>
      <c r="L59" s="32">
        <v>0</v>
      </c>
      <c r="M59" s="33">
        <v>0</v>
      </c>
      <c r="N59" s="31">
        <v>392</v>
      </c>
      <c r="O59" s="32">
        <v>408560.2</v>
      </c>
      <c r="P59" s="32">
        <v>355880.2</v>
      </c>
      <c r="Q59" s="32">
        <v>52680</v>
      </c>
      <c r="R59" s="32">
        <v>0</v>
      </c>
      <c r="S59" s="33">
        <v>0</v>
      </c>
      <c r="T59" s="31">
        <f t="shared" si="1"/>
        <v>-36</v>
      </c>
      <c r="U59" s="32">
        <f t="shared" si="2"/>
        <v>89646.400000000023</v>
      </c>
      <c r="V59" s="32">
        <f t="shared" si="9"/>
        <v>0</v>
      </c>
      <c r="W59" s="33">
        <f t="shared" si="10"/>
        <v>0</v>
      </c>
      <c r="X59" s="31">
        <f t="shared" si="5"/>
        <v>165</v>
      </c>
      <c r="Y59" s="32">
        <f t="shared" si="6"/>
        <v>45945.280000000028</v>
      </c>
      <c r="Z59" s="32">
        <f t="shared" si="11"/>
        <v>0</v>
      </c>
      <c r="AA59" s="33">
        <f t="shared" si="12"/>
        <v>0</v>
      </c>
    </row>
    <row r="60" spans="1:27" ht="12.75" customHeight="1" x14ac:dyDescent="0.2">
      <c r="A60" s="56" t="s">
        <v>100</v>
      </c>
      <c r="B60" s="57" t="s">
        <v>353</v>
      </c>
      <c r="C60" s="58" t="s">
        <v>354</v>
      </c>
      <c r="D60" s="31">
        <v>1441</v>
      </c>
      <c r="E60" s="32">
        <v>1146789.2</v>
      </c>
      <c r="F60" s="32">
        <v>0</v>
      </c>
      <c r="G60" s="33">
        <v>0</v>
      </c>
      <c r="H60" s="31">
        <v>1169</v>
      </c>
      <c r="I60" s="32">
        <v>1304593.6000000001</v>
      </c>
      <c r="J60" s="32">
        <v>1102993.6000000001</v>
      </c>
      <c r="K60" s="32">
        <v>201600</v>
      </c>
      <c r="L60" s="32">
        <v>0</v>
      </c>
      <c r="M60" s="33">
        <v>0</v>
      </c>
      <c r="N60" s="31">
        <v>1380</v>
      </c>
      <c r="O60" s="32">
        <v>1389342.52</v>
      </c>
      <c r="P60" s="32">
        <v>1186422.52</v>
      </c>
      <c r="Q60" s="32">
        <v>202920</v>
      </c>
      <c r="R60" s="32">
        <v>0</v>
      </c>
      <c r="S60" s="33">
        <v>0</v>
      </c>
      <c r="T60" s="31">
        <f t="shared" si="1"/>
        <v>-61</v>
      </c>
      <c r="U60" s="32">
        <f t="shared" si="2"/>
        <v>242553.32000000007</v>
      </c>
      <c r="V60" s="32">
        <f t="shared" si="9"/>
        <v>0</v>
      </c>
      <c r="W60" s="33">
        <f t="shared" si="10"/>
        <v>0</v>
      </c>
      <c r="X60" s="31">
        <f t="shared" si="5"/>
        <v>211</v>
      </c>
      <c r="Y60" s="32">
        <f t="shared" si="6"/>
        <v>84748.919999999925</v>
      </c>
      <c r="Z60" s="32">
        <f t="shared" si="11"/>
        <v>0</v>
      </c>
      <c r="AA60" s="33">
        <f t="shared" si="12"/>
        <v>0</v>
      </c>
    </row>
    <row r="61" spans="1:27" ht="12.75" customHeight="1" x14ac:dyDescent="0.2">
      <c r="A61" s="56" t="s">
        <v>100</v>
      </c>
      <c r="B61" s="57" t="s">
        <v>355</v>
      </c>
      <c r="C61" s="58" t="s">
        <v>356</v>
      </c>
      <c r="D61" s="31">
        <v>335</v>
      </c>
      <c r="E61" s="32">
        <v>236325</v>
      </c>
      <c r="F61" s="32">
        <v>0</v>
      </c>
      <c r="G61" s="33">
        <v>0</v>
      </c>
      <c r="H61" s="31">
        <v>329</v>
      </c>
      <c r="I61" s="32">
        <v>273583</v>
      </c>
      <c r="J61" s="32">
        <v>253783</v>
      </c>
      <c r="K61" s="32">
        <v>19800</v>
      </c>
      <c r="L61" s="32">
        <v>0</v>
      </c>
      <c r="M61" s="33">
        <v>0</v>
      </c>
      <c r="N61" s="31">
        <v>350</v>
      </c>
      <c r="O61" s="32">
        <v>281909.59999999998</v>
      </c>
      <c r="P61" s="32">
        <v>260909.6</v>
      </c>
      <c r="Q61" s="32">
        <v>21000</v>
      </c>
      <c r="R61" s="32">
        <v>0</v>
      </c>
      <c r="S61" s="33">
        <v>0</v>
      </c>
      <c r="T61" s="31">
        <f t="shared" si="1"/>
        <v>15</v>
      </c>
      <c r="U61" s="32">
        <f t="shared" si="2"/>
        <v>45584.599999999977</v>
      </c>
      <c r="V61" s="32">
        <f t="shared" si="9"/>
        <v>0</v>
      </c>
      <c r="W61" s="33">
        <f t="shared" si="10"/>
        <v>0</v>
      </c>
      <c r="X61" s="31">
        <f t="shared" si="5"/>
        <v>21</v>
      </c>
      <c r="Y61" s="32">
        <f t="shared" si="6"/>
        <v>8326.5999999999767</v>
      </c>
      <c r="Z61" s="32">
        <f t="shared" si="11"/>
        <v>0</v>
      </c>
      <c r="AA61" s="33">
        <f t="shared" si="12"/>
        <v>0</v>
      </c>
    </row>
    <row r="62" spans="1:27" x14ac:dyDescent="0.2">
      <c r="A62" s="56" t="s">
        <v>100</v>
      </c>
      <c r="B62" s="57" t="s">
        <v>357</v>
      </c>
      <c r="C62" s="58" t="s">
        <v>358</v>
      </c>
      <c r="D62" s="31">
        <v>13</v>
      </c>
      <c r="E62" s="32">
        <v>80243.8</v>
      </c>
      <c r="F62" s="32">
        <v>0</v>
      </c>
      <c r="G62" s="33">
        <v>0</v>
      </c>
      <c r="H62" s="31">
        <v>13</v>
      </c>
      <c r="I62" s="32">
        <v>90066.200000000012</v>
      </c>
      <c r="J62" s="32">
        <v>75306.200000000012</v>
      </c>
      <c r="K62" s="32">
        <v>14760</v>
      </c>
      <c r="L62" s="32">
        <v>0</v>
      </c>
      <c r="M62" s="33">
        <v>0</v>
      </c>
      <c r="N62" s="31">
        <v>11</v>
      </c>
      <c r="O62" s="32">
        <v>89341.6</v>
      </c>
      <c r="P62" s="32">
        <v>74581.600000000006</v>
      </c>
      <c r="Q62" s="32">
        <v>14760</v>
      </c>
      <c r="R62" s="32">
        <v>0</v>
      </c>
      <c r="S62" s="33">
        <v>0</v>
      </c>
      <c r="T62" s="31">
        <f t="shared" si="1"/>
        <v>-2</v>
      </c>
      <c r="U62" s="32">
        <f t="shared" si="2"/>
        <v>9097.8000000000029</v>
      </c>
      <c r="V62" s="32">
        <f t="shared" si="9"/>
        <v>0</v>
      </c>
      <c r="W62" s="33">
        <f t="shared" si="10"/>
        <v>0</v>
      </c>
      <c r="X62" s="31">
        <f t="shared" si="5"/>
        <v>-2</v>
      </c>
      <c r="Y62" s="32">
        <f t="shared" si="6"/>
        <v>-724.60000000000582</v>
      </c>
      <c r="Z62" s="32">
        <f t="shared" si="11"/>
        <v>0</v>
      </c>
      <c r="AA62" s="33">
        <f t="shared" si="12"/>
        <v>0</v>
      </c>
    </row>
    <row r="63" spans="1:27" ht="12.75" customHeight="1" x14ac:dyDescent="0.2">
      <c r="A63" s="56" t="s">
        <v>100</v>
      </c>
      <c r="B63" s="57" t="s">
        <v>359</v>
      </c>
      <c r="C63" s="58" t="s">
        <v>360</v>
      </c>
      <c r="D63" s="31">
        <v>708</v>
      </c>
      <c r="E63" s="32">
        <v>1515683</v>
      </c>
      <c r="F63" s="32">
        <v>120</v>
      </c>
      <c r="G63" s="33">
        <v>0</v>
      </c>
      <c r="H63" s="31">
        <v>664</v>
      </c>
      <c r="I63" s="32">
        <v>1507055.6</v>
      </c>
      <c r="J63" s="32">
        <v>1435055.6</v>
      </c>
      <c r="K63" s="32">
        <v>72000</v>
      </c>
      <c r="L63" s="32">
        <v>120</v>
      </c>
      <c r="M63" s="33">
        <v>0</v>
      </c>
      <c r="N63" s="31">
        <v>714</v>
      </c>
      <c r="O63" s="32">
        <v>1547376.95</v>
      </c>
      <c r="P63" s="32">
        <v>1475136.95</v>
      </c>
      <c r="Q63" s="32">
        <v>72240</v>
      </c>
      <c r="R63" s="32">
        <v>0</v>
      </c>
      <c r="S63" s="33">
        <v>0</v>
      </c>
      <c r="T63" s="31">
        <f t="shared" si="1"/>
        <v>6</v>
      </c>
      <c r="U63" s="32">
        <f t="shared" si="2"/>
        <v>31693.949999999953</v>
      </c>
      <c r="V63" s="32">
        <f t="shared" si="9"/>
        <v>-120</v>
      </c>
      <c r="W63" s="33">
        <f t="shared" si="10"/>
        <v>0</v>
      </c>
      <c r="X63" s="31">
        <f t="shared" si="5"/>
        <v>50</v>
      </c>
      <c r="Y63" s="32">
        <f t="shared" si="6"/>
        <v>40321.34999999986</v>
      </c>
      <c r="Z63" s="32">
        <f t="shared" si="11"/>
        <v>-120</v>
      </c>
      <c r="AA63" s="33">
        <f t="shared" si="12"/>
        <v>0</v>
      </c>
    </row>
    <row r="64" spans="1:27" ht="12.75" customHeight="1" x14ac:dyDescent="0.2">
      <c r="A64" s="56" t="s">
        <v>100</v>
      </c>
      <c r="B64" s="57" t="s">
        <v>361</v>
      </c>
      <c r="C64" s="58" t="s">
        <v>362</v>
      </c>
      <c r="D64" s="31">
        <v>87</v>
      </c>
      <c r="E64" s="32">
        <v>165413.23000000001</v>
      </c>
      <c r="F64" s="32">
        <v>0</v>
      </c>
      <c r="G64" s="33">
        <v>0</v>
      </c>
      <c r="H64" s="31">
        <v>113</v>
      </c>
      <c r="I64" s="32">
        <v>213167.8</v>
      </c>
      <c r="J64" s="32">
        <v>185927.8</v>
      </c>
      <c r="K64" s="32">
        <v>27240</v>
      </c>
      <c r="L64" s="32">
        <v>0</v>
      </c>
      <c r="M64" s="33">
        <v>0</v>
      </c>
      <c r="N64" s="31">
        <v>188</v>
      </c>
      <c r="O64" s="32">
        <v>302437.69999999995</v>
      </c>
      <c r="P64" s="32">
        <v>275677.69999999995</v>
      </c>
      <c r="Q64" s="32">
        <v>26760</v>
      </c>
      <c r="R64" s="32">
        <v>0</v>
      </c>
      <c r="S64" s="33">
        <v>0</v>
      </c>
      <c r="T64" s="31">
        <f t="shared" si="1"/>
        <v>101</v>
      </c>
      <c r="U64" s="32">
        <f t="shared" si="2"/>
        <v>137024.46999999994</v>
      </c>
      <c r="V64" s="32">
        <f t="shared" si="9"/>
        <v>0</v>
      </c>
      <c r="W64" s="33">
        <f t="shared" si="10"/>
        <v>0</v>
      </c>
      <c r="X64" s="31">
        <f t="shared" si="5"/>
        <v>75</v>
      </c>
      <c r="Y64" s="32">
        <f t="shared" si="6"/>
        <v>89269.899999999965</v>
      </c>
      <c r="Z64" s="32">
        <f t="shared" si="11"/>
        <v>0</v>
      </c>
      <c r="AA64" s="33">
        <f t="shared" si="12"/>
        <v>0</v>
      </c>
    </row>
    <row r="65" spans="1:34" x14ac:dyDescent="0.2">
      <c r="A65" s="56" t="s">
        <v>100</v>
      </c>
      <c r="B65" s="57" t="s">
        <v>363</v>
      </c>
      <c r="C65" s="58" t="s">
        <v>364</v>
      </c>
      <c r="D65" s="31">
        <v>2498</v>
      </c>
      <c r="E65" s="32">
        <v>2467690.2999999998</v>
      </c>
      <c r="F65" s="32">
        <v>0</v>
      </c>
      <c r="G65" s="33">
        <v>7221300.3300000001</v>
      </c>
      <c r="H65" s="31">
        <v>2484</v>
      </c>
      <c r="I65" s="32">
        <v>2930092.7</v>
      </c>
      <c r="J65" s="32">
        <v>2685772.7</v>
      </c>
      <c r="K65" s="32">
        <v>244320</v>
      </c>
      <c r="L65" s="32">
        <v>0</v>
      </c>
      <c r="M65" s="33">
        <v>7372599.7000000011</v>
      </c>
      <c r="N65" s="31">
        <v>2468</v>
      </c>
      <c r="O65" s="32">
        <v>2877965</v>
      </c>
      <c r="P65" s="32">
        <v>2631965</v>
      </c>
      <c r="Q65" s="32">
        <v>246000</v>
      </c>
      <c r="R65" s="32">
        <v>16800</v>
      </c>
      <c r="S65" s="33">
        <v>7989099.6800000006</v>
      </c>
      <c r="T65" s="31">
        <f t="shared" si="1"/>
        <v>-30</v>
      </c>
      <c r="U65" s="32">
        <f t="shared" si="2"/>
        <v>410274.70000000019</v>
      </c>
      <c r="V65" s="32">
        <f t="shared" si="9"/>
        <v>16800</v>
      </c>
      <c r="W65" s="33">
        <f t="shared" si="10"/>
        <v>767799.35000000056</v>
      </c>
      <c r="X65" s="31">
        <f t="shared" si="5"/>
        <v>-16</v>
      </c>
      <c r="Y65" s="32">
        <f t="shared" si="6"/>
        <v>-52127.700000000186</v>
      </c>
      <c r="Z65" s="32">
        <f t="shared" si="11"/>
        <v>16800</v>
      </c>
      <c r="AA65" s="33">
        <f t="shared" si="12"/>
        <v>616499.97999999952</v>
      </c>
    </row>
    <row r="66" spans="1:34" x14ac:dyDescent="0.2">
      <c r="A66" s="56" t="s">
        <v>100</v>
      </c>
      <c r="B66" s="57" t="s">
        <v>365</v>
      </c>
      <c r="C66" s="58" t="s">
        <v>366</v>
      </c>
      <c r="D66" s="31">
        <v>302</v>
      </c>
      <c r="E66" s="32">
        <v>675819.2</v>
      </c>
      <c r="F66" s="32">
        <v>0</v>
      </c>
      <c r="G66" s="33">
        <v>0</v>
      </c>
      <c r="H66" s="31">
        <v>350</v>
      </c>
      <c r="I66" s="32">
        <v>811721.79999999993</v>
      </c>
      <c r="J66" s="32">
        <v>768161.79999999993</v>
      </c>
      <c r="K66" s="32">
        <v>43560</v>
      </c>
      <c r="L66" s="32">
        <v>-3362.01</v>
      </c>
      <c r="M66" s="33">
        <v>0</v>
      </c>
      <c r="N66" s="31">
        <v>309</v>
      </c>
      <c r="O66" s="32">
        <v>756269.64999999991</v>
      </c>
      <c r="P66" s="32">
        <v>713549.64999999991</v>
      </c>
      <c r="Q66" s="32">
        <v>42720</v>
      </c>
      <c r="R66" s="32">
        <v>0</v>
      </c>
      <c r="S66" s="33">
        <v>0</v>
      </c>
      <c r="T66" s="31">
        <f t="shared" si="1"/>
        <v>7</v>
      </c>
      <c r="U66" s="32">
        <f t="shared" si="2"/>
        <v>80450.449999999953</v>
      </c>
      <c r="V66" s="32">
        <f t="shared" si="9"/>
        <v>0</v>
      </c>
      <c r="W66" s="33">
        <f t="shared" si="10"/>
        <v>0</v>
      </c>
      <c r="X66" s="31">
        <f t="shared" si="5"/>
        <v>-41</v>
      </c>
      <c r="Y66" s="32">
        <f t="shared" si="6"/>
        <v>-55452.150000000023</v>
      </c>
      <c r="Z66" s="32">
        <f t="shared" si="11"/>
        <v>3362.01</v>
      </c>
      <c r="AA66" s="33">
        <f t="shared" si="12"/>
        <v>0</v>
      </c>
    </row>
    <row r="67" spans="1:34" x14ac:dyDescent="0.2">
      <c r="A67" s="56" t="s">
        <v>100</v>
      </c>
      <c r="B67" s="57" t="s">
        <v>367</v>
      </c>
      <c r="C67" s="58" t="s">
        <v>368</v>
      </c>
      <c r="D67" s="31">
        <v>437</v>
      </c>
      <c r="E67" s="32">
        <v>263166</v>
      </c>
      <c r="F67" s="32">
        <v>0</v>
      </c>
      <c r="G67" s="33">
        <v>0</v>
      </c>
      <c r="H67" s="31">
        <v>862</v>
      </c>
      <c r="I67" s="32">
        <v>352760.8</v>
      </c>
      <c r="J67" s="32">
        <v>336080.8</v>
      </c>
      <c r="K67" s="32">
        <v>16680</v>
      </c>
      <c r="L67" s="32">
        <v>0</v>
      </c>
      <c r="M67" s="33">
        <v>0</v>
      </c>
      <c r="N67" s="31">
        <v>908</v>
      </c>
      <c r="O67" s="32">
        <v>373234.3</v>
      </c>
      <c r="P67" s="32">
        <v>354874.3</v>
      </c>
      <c r="Q67" s="32">
        <v>18360</v>
      </c>
      <c r="R67" s="32">
        <v>0</v>
      </c>
      <c r="S67" s="33">
        <v>0</v>
      </c>
      <c r="T67" s="31">
        <f t="shared" si="1"/>
        <v>471</v>
      </c>
      <c r="U67" s="32">
        <f t="shared" si="2"/>
        <v>110068.29999999999</v>
      </c>
      <c r="V67" s="32">
        <f t="shared" si="9"/>
        <v>0</v>
      </c>
      <c r="W67" s="33">
        <f t="shared" si="10"/>
        <v>0</v>
      </c>
      <c r="X67" s="31">
        <f t="shared" si="5"/>
        <v>46</v>
      </c>
      <c r="Y67" s="32">
        <f t="shared" si="6"/>
        <v>20473.5</v>
      </c>
      <c r="Z67" s="32">
        <f t="shared" si="11"/>
        <v>0</v>
      </c>
      <c r="AA67" s="33">
        <f t="shared" si="12"/>
        <v>0</v>
      </c>
    </row>
    <row r="68" spans="1:34" x14ac:dyDescent="0.2">
      <c r="A68" s="56" t="s">
        <v>100</v>
      </c>
      <c r="B68" s="57" t="s">
        <v>369</v>
      </c>
      <c r="C68" s="58" t="s">
        <v>370</v>
      </c>
      <c r="D68" s="31">
        <v>249</v>
      </c>
      <c r="E68" s="32">
        <v>115300.2</v>
      </c>
      <c r="F68" s="32">
        <v>0</v>
      </c>
      <c r="G68" s="33">
        <v>0</v>
      </c>
      <c r="H68" s="31">
        <v>167</v>
      </c>
      <c r="I68" s="32">
        <v>100672.6</v>
      </c>
      <c r="J68" s="32">
        <v>72952.600000000006</v>
      </c>
      <c r="K68" s="32">
        <v>27720</v>
      </c>
      <c r="L68" s="32">
        <v>0</v>
      </c>
      <c r="M68" s="33">
        <v>0</v>
      </c>
      <c r="N68" s="31">
        <v>550</v>
      </c>
      <c r="O68" s="32">
        <v>250368.6</v>
      </c>
      <c r="P68" s="32">
        <v>222648.6</v>
      </c>
      <c r="Q68" s="32">
        <v>27720</v>
      </c>
      <c r="R68" s="32">
        <v>0</v>
      </c>
      <c r="S68" s="33">
        <v>0</v>
      </c>
      <c r="T68" s="31">
        <f t="shared" si="1"/>
        <v>301</v>
      </c>
      <c r="U68" s="32">
        <f t="shared" si="2"/>
        <v>135068.40000000002</v>
      </c>
      <c r="V68" s="32">
        <f t="shared" si="9"/>
        <v>0</v>
      </c>
      <c r="W68" s="33">
        <f t="shared" si="10"/>
        <v>0</v>
      </c>
      <c r="X68" s="31">
        <f t="shared" si="5"/>
        <v>383</v>
      </c>
      <c r="Y68" s="32">
        <f t="shared" si="6"/>
        <v>149696</v>
      </c>
      <c r="Z68" s="32">
        <f t="shared" si="11"/>
        <v>0</v>
      </c>
      <c r="AA68" s="33">
        <f t="shared" si="12"/>
        <v>0</v>
      </c>
    </row>
    <row r="69" spans="1:34" x14ac:dyDescent="0.2">
      <c r="A69" s="56" t="s">
        <v>100</v>
      </c>
      <c r="B69" s="57" t="s">
        <v>371</v>
      </c>
      <c r="C69" s="58" t="s">
        <v>372</v>
      </c>
      <c r="D69" s="31">
        <v>0</v>
      </c>
      <c r="E69" s="32">
        <v>235592</v>
      </c>
      <c r="F69" s="32">
        <v>0</v>
      </c>
      <c r="G69" s="33">
        <v>0</v>
      </c>
      <c r="H69" s="31">
        <v>0</v>
      </c>
      <c r="I69" s="32">
        <v>291515</v>
      </c>
      <c r="J69" s="32">
        <v>279995</v>
      </c>
      <c r="K69" s="32">
        <v>11520</v>
      </c>
      <c r="L69" s="32">
        <v>0</v>
      </c>
      <c r="M69" s="33">
        <v>0</v>
      </c>
      <c r="N69" s="31">
        <v>0</v>
      </c>
      <c r="O69" s="32">
        <v>294730</v>
      </c>
      <c r="P69" s="32">
        <v>283210</v>
      </c>
      <c r="Q69" s="32">
        <v>11520</v>
      </c>
      <c r="R69" s="32">
        <v>0</v>
      </c>
      <c r="S69" s="33">
        <v>0</v>
      </c>
      <c r="T69" s="31">
        <f t="shared" si="1"/>
        <v>0</v>
      </c>
      <c r="U69" s="32">
        <f t="shared" si="2"/>
        <v>59138</v>
      </c>
      <c r="V69" s="32">
        <f t="shared" si="9"/>
        <v>0</v>
      </c>
      <c r="W69" s="33">
        <f t="shared" si="10"/>
        <v>0</v>
      </c>
      <c r="X69" s="31">
        <f t="shared" si="5"/>
        <v>0</v>
      </c>
      <c r="Y69" s="32">
        <f t="shared" si="6"/>
        <v>3215</v>
      </c>
      <c r="Z69" s="32">
        <f t="shared" si="11"/>
        <v>0</v>
      </c>
      <c r="AA69" s="33">
        <f t="shared" si="12"/>
        <v>0</v>
      </c>
    </row>
    <row r="70" spans="1:34" s="47" customFormat="1" x14ac:dyDescent="0.2">
      <c r="A70" s="56" t="s">
        <v>100</v>
      </c>
      <c r="B70" s="57" t="s">
        <v>373</v>
      </c>
      <c r="C70" s="58" t="s">
        <v>374</v>
      </c>
      <c r="D70" s="31">
        <v>1603</v>
      </c>
      <c r="E70" s="32">
        <v>2059120.5</v>
      </c>
      <c r="F70" s="32">
        <v>78835.600000000006</v>
      </c>
      <c r="G70" s="33">
        <v>0</v>
      </c>
      <c r="H70" s="31">
        <v>1457</v>
      </c>
      <c r="I70" s="32">
        <v>2488376.9200000004</v>
      </c>
      <c r="J70" s="32">
        <v>2215376.9200000004</v>
      </c>
      <c r="K70" s="32">
        <v>273000</v>
      </c>
      <c r="L70" s="32">
        <v>88596</v>
      </c>
      <c r="M70" s="33">
        <v>0</v>
      </c>
      <c r="N70" s="31">
        <v>1651</v>
      </c>
      <c r="O70" s="32">
        <v>2683166.2599999998</v>
      </c>
      <c r="P70" s="32">
        <v>2397566.2599999998</v>
      </c>
      <c r="Q70" s="32">
        <v>285600</v>
      </c>
      <c r="R70" s="32">
        <v>101923</v>
      </c>
      <c r="S70" s="33">
        <v>0</v>
      </c>
      <c r="T70" s="31">
        <f t="shared" si="1"/>
        <v>48</v>
      </c>
      <c r="U70" s="32">
        <f t="shared" si="2"/>
        <v>624045.75999999978</v>
      </c>
      <c r="V70" s="32">
        <f t="shared" si="9"/>
        <v>23087.399999999994</v>
      </c>
      <c r="W70" s="33">
        <f t="shared" si="10"/>
        <v>0</v>
      </c>
      <c r="X70" s="31">
        <f t="shared" si="5"/>
        <v>194</v>
      </c>
      <c r="Y70" s="32">
        <f t="shared" si="6"/>
        <v>194789.33999999939</v>
      </c>
      <c r="Z70" s="32">
        <f t="shared" si="11"/>
        <v>13327</v>
      </c>
      <c r="AA70" s="33">
        <f t="shared" si="12"/>
        <v>0</v>
      </c>
      <c r="AB70" s="42"/>
      <c r="AC70" s="42"/>
      <c r="AD70" s="42"/>
      <c r="AE70" s="42"/>
      <c r="AF70" s="42"/>
      <c r="AG70" s="42"/>
      <c r="AH70" s="42"/>
    </row>
    <row r="71" spans="1:34" x14ac:dyDescent="0.2">
      <c r="A71" s="56" t="s">
        <v>100</v>
      </c>
      <c r="B71" s="57" t="s">
        <v>375</v>
      </c>
      <c r="C71" s="58" t="s">
        <v>376</v>
      </c>
      <c r="D71" s="31">
        <v>45</v>
      </c>
      <c r="E71" s="32">
        <v>19418.900000000001</v>
      </c>
      <c r="F71" s="32">
        <v>0</v>
      </c>
      <c r="G71" s="33">
        <v>0</v>
      </c>
      <c r="H71" s="31">
        <v>36</v>
      </c>
      <c r="I71" s="32">
        <v>36826.400000000001</v>
      </c>
      <c r="J71" s="32">
        <v>24466.400000000001</v>
      </c>
      <c r="K71" s="32">
        <v>12360</v>
      </c>
      <c r="L71" s="32">
        <v>0</v>
      </c>
      <c r="M71" s="33">
        <v>0</v>
      </c>
      <c r="N71" s="31">
        <v>61</v>
      </c>
      <c r="O71" s="32">
        <v>37477.5</v>
      </c>
      <c r="P71" s="32">
        <v>26317.5</v>
      </c>
      <c r="Q71" s="32">
        <v>11160</v>
      </c>
      <c r="R71" s="32">
        <v>0</v>
      </c>
      <c r="S71" s="33">
        <v>0</v>
      </c>
      <c r="T71" s="31">
        <f t="shared" ref="T71:T134" si="13">N71-D71</f>
        <v>16</v>
      </c>
      <c r="U71" s="32">
        <f t="shared" ref="U71:U134" si="14">O71-E71</f>
        <v>18058.599999999999</v>
      </c>
      <c r="V71" s="32">
        <f t="shared" ref="V71:V102" si="15">R71-F71</f>
        <v>0</v>
      </c>
      <c r="W71" s="33">
        <f t="shared" ref="W71:W102" si="16">S71-G71</f>
        <v>0</v>
      </c>
      <c r="X71" s="31">
        <f t="shared" ref="X71:X134" si="17">IFERROR((N71-H71),"")</f>
        <v>25</v>
      </c>
      <c r="Y71" s="32">
        <f t="shared" ref="Y71:Y134" si="18">IFERROR((O71-I71),"")</f>
        <v>651.09999999999854</v>
      </c>
      <c r="Z71" s="32">
        <f t="shared" ref="Z71:Z102" si="19">IFERROR((R71-L71),"")</f>
        <v>0</v>
      </c>
      <c r="AA71" s="33">
        <f t="shared" ref="AA71:AA102" si="20">IFERROR((S71-M71),"")</f>
        <v>0</v>
      </c>
    </row>
    <row r="72" spans="1:34" ht="12.75" customHeight="1" x14ac:dyDescent="0.2">
      <c r="A72" s="56" t="s">
        <v>100</v>
      </c>
      <c r="B72" s="57" t="s">
        <v>377</v>
      </c>
      <c r="C72" s="58" t="s">
        <v>378</v>
      </c>
      <c r="D72" s="31">
        <v>341</v>
      </c>
      <c r="E72" s="32">
        <v>230517.3</v>
      </c>
      <c r="F72" s="32">
        <v>0</v>
      </c>
      <c r="G72" s="33">
        <v>0</v>
      </c>
      <c r="H72" s="31">
        <v>359</v>
      </c>
      <c r="I72" s="32">
        <v>374839.5</v>
      </c>
      <c r="J72" s="32">
        <v>314839.5</v>
      </c>
      <c r="K72" s="32">
        <v>60000</v>
      </c>
      <c r="L72" s="32">
        <v>0</v>
      </c>
      <c r="M72" s="33">
        <v>0</v>
      </c>
      <c r="N72" s="31">
        <v>366</v>
      </c>
      <c r="O72" s="32">
        <v>333596.90000000002</v>
      </c>
      <c r="P72" s="32">
        <v>275156.90000000002</v>
      </c>
      <c r="Q72" s="32">
        <v>58440</v>
      </c>
      <c r="R72" s="32">
        <v>0</v>
      </c>
      <c r="S72" s="33">
        <v>0</v>
      </c>
      <c r="T72" s="31">
        <f t="shared" si="13"/>
        <v>25</v>
      </c>
      <c r="U72" s="32">
        <f t="shared" si="14"/>
        <v>103079.60000000003</v>
      </c>
      <c r="V72" s="32">
        <f t="shared" si="15"/>
        <v>0</v>
      </c>
      <c r="W72" s="33">
        <f t="shared" si="16"/>
        <v>0</v>
      </c>
      <c r="X72" s="31">
        <f t="shared" si="17"/>
        <v>7</v>
      </c>
      <c r="Y72" s="32">
        <f t="shared" si="18"/>
        <v>-41242.599999999977</v>
      </c>
      <c r="Z72" s="32">
        <f t="shared" si="19"/>
        <v>0</v>
      </c>
      <c r="AA72" s="33">
        <f t="shared" si="20"/>
        <v>0</v>
      </c>
    </row>
    <row r="73" spans="1:34" x14ac:dyDescent="0.2">
      <c r="A73" s="56" t="s">
        <v>103</v>
      </c>
      <c r="B73" s="57" t="s">
        <v>379</v>
      </c>
      <c r="C73" s="58" t="s">
        <v>380</v>
      </c>
      <c r="D73" s="31">
        <v>4036.5</v>
      </c>
      <c r="E73" s="32">
        <v>4808723.08</v>
      </c>
      <c r="F73" s="32">
        <v>37393.67</v>
      </c>
      <c r="G73" s="33">
        <v>0</v>
      </c>
      <c r="H73" s="31">
        <v>3375</v>
      </c>
      <c r="I73" s="32">
        <v>5395136.2999999998</v>
      </c>
      <c r="J73" s="32">
        <v>4841696.3</v>
      </c>
      <c r="K73" s="32">
        <v>553440</v>
      </c>
      <c r="L73" s="32">
        <v>18995</v>
      </c>
      <c r="M73" s="33">
        <v>0</v>
      </c>
      <c r="N73" s="31">
        <v>3710</v>
      </c>
      <c r="O73" s="32">
        <v>5784729.919999999</v>
      </c>
      <c r="P73" s="32">
        <v>5240169.919999999</v>
      </c>
      <c r="Q73" s="32">
        <v>544560</v>
      </c>
      <c r="R73" s="32">
        <v>32173</v>
      </c>
      <c r="S73" s="33">
        <v>0</v>
      </c>
      <c r="T73" s="31">
        <f t="shared" si="13"/>
        <v>-326.5</v>
      </c>
      <c r="U73" s="32">
        <f t="shared" si="14"/>
        <v>976006.83999999892</v>
      </c>
      <c r="V73" s="32">
        <f t="shared" si="15"/>
        <v>-5220.6699999999983</v>
      </c>
      <c r="W73" s="33">
        <f t="shared" si="16"/>
        <v>0</v>
      </c>
      <c r="X73" s="31">
        <f t="shared" si="17"/>
        <v>335</v>
      </c>
      <c r="Y73" s="32">
        <f t="shared" si="18"/>
        <v>389593.61999999918</v>
      </c>
      <c r="Z73" s="32">
        <f t="shared" si="19"/>
        <v>13178</v>
      </c>
      <c r="AA73" s="33">
        <f t="shared" si="20"/>
        <v>0</v>
      </c>
    </row>
    <row r="74" spans="1:34" ht="12.75" customHeight="1" x14ac:dyDescent="0.2">
      <c r="A74" s="56" t="s">
        <v>103</v>
      </c>
      <c r="B74" s="57" t="s">
        <v>381</v>
      </c>
      <c r="C74" s="58" t="s">
        <v>382</v>
      </c>
      <c r="D74" s="31">
        <v>485</v>
      </c>
      <c r="E74" s="32">
        <v>826449.9</v>
      </c>
      <c r="F74" s="32">
        <v>0</v>
      </c>
      <c r="G74" s="33">
        <v>0</v>
      </c>
      <c r="H74" s="31">
        <v>512</v>
      </c>
      <c r="I74" s="32">
        <v>960646.89999999991</v>
      </c>
      <c r="J74" s="32">
        <v>909646.89999999991</v>
      </c>
      <c r="K74" s="32">
        <v>51000</v>
      </c>
      <c r="L74" s="32">
        <v>900</v>
      </c>
      <c r="M74" s="33">
        <v>0</v>
      </c>
      <c r="N74" s="31">
        <v>446</v>
      </c>
      <c r="O74" s="32">
        <v>839761.29999999993</v>
      </c>
      <c r="P74" s="32">
        <v>789001.29999999993</v>
      </c>
      <c r="Q74" s="32">
        <v>50760</v>
      </c>
      <c r="R74" s="32">
        <v>0</v>
      </c>
      <c r="S74" s="33">
        <v>0</v>
      </c>
      <c r="T74" s="31">
        <f t="shared" si="13"/>
        <v>-39</v>
      </c>
      <c r="U74" s="32">
        <f t="shared" si="14"/>
        <v>13311.399999999907</v>
      </c>
      <c r="V74" s="32">
        <f t="shared" si="15"/>
        <v>0</v>
      </c>
      <c r="W74" s="33">
        <f t="shared" si="16"/>
        <v>0</v>
      </c>
      <c r="X74" s="31">
        <f t="shared" si="17"/>
        <v>-66</v>
      </c>
      <c r="Y74" s="32">
        <f t="shared" si="18"/>
        <v>-120885.59999999998</v>
      </c>
      <c r="Z74" s="32">
        <f t="shared" si="19"/>
        <v>-900</v>
      </c>
      <c r="AA74" s="33">
        <f t="shared" si="20"/>
        <v>0</v>
      </c>
    </row>
    <row r="75" spans="1:34" x14ac:dyDescent="0.2">
      <c r="A75" s="56" t="s">
        <v>103</v>
      </c>
      <c r="B75" s="57" t="s">
        <v>383</v>
      </c>
      <c r="C75" s="58" t="s">
        <v>384</v>
      </c>
      <c r="D75" s="31">
        <v>214</v>
      </c>
      <c r="E75" s="32">
        <v>196166.5</v>
      </c>
      <c r="F75" s="32">
        <v>0</v>
      </c>
      <c r="G75" s="33">
        <v>0</v>
      </c>
      <c r="H75" s="31">
        <v>234</v>
      </c>
      <c r="I75" s="32">
        <v>270954.59999999998</v>
      </c>
      <c r="J75" s="32">
        <v>241794.6</v>
      </c>
      <c r="K75" s="32">
        <v>29160</v>
      </c>
      <c r="L75" s="32">
        <v>0</v>
      </c>
      <c r="M75" s="33">
        <v>0</v>
      </c>
      <c r="N75" s="31">
        <v>212</v>
      </c>
      <c r="O75" s="32">
        <v>239677.7</v>
      </c>
      <c r="P75" s="32">
        <v>211117.7</v>
      </c>
      <c r="Q75" s="32">
        <v>28560</v>
      </c>
      <c r="R75" s="32">
        <v>0</v>
      </c>
      <c r="S75" s="33">
        <v>0</v>
      </c>
      <c r="T75" s="31">
        <f t="shared" si="13"/>
        <v>-2</v>
      </c>
      <c r="U75" s="32">
        <f t="shared" si="14"/>
        <v>43511.200000000012</v>
      </c>
      <c r="V75" s="32">
        <f t="shared" si="15"/>
        <v>0</v>
      </c>
      <c r="W75" s="33">
        <f t="shared" si="16"/>
        <v>0</v>
      </c>
      <c r="X75" s="31">
        <f t="shared" si="17"/>
        <v>-22</v>
      </c>
      <c r="Y75" s="32">
        <f t="shared" si="18"/>
        <v>-31276.899999999965</v>
      </c>
      <c r="Z75" s="32">
        <f t="shared" si="19"/>
        <v>0</v>
      </c>
      <c r="AA75" s="33">
        <f t="shared" si="20"/>
        <v>0</v>
      </c>
    </row>
    <row r="76" spans="1:34" x14ac:dyDescent="0.2">
      <c r="A76" s="56" t="s">
        <v>103</v>
      </c>
      <c r="B76" s="57" t="s">
        <v>385</v>
      </c>
      <c r="C76" s="58" t="s">
        <v>386</v>
      </c>
      <c r="D76" s="31">
        <v>451</v>
      </c>
      <c r="E76" s="32">
        <v>158695.20000000001</v>
      </c>
      <c r="F76" s="32">
        <v>0</v>
      </c>
      <c r="G76" s="33">
        <v>0</v>
      </c>
      <c r="H76" s="31">
        <v>543</v>
      </c>
      <c r="I76" s="32">
        <v>225701.60000000003</v>
      </c>
      <c r="J76" s="32">
        <v>213461.60000000003</v>
      </c>
      <c r="K76" s="32">
        <v>12240</v>
      </c>
      <c r="L76" s="32">
        <v>0</v>
      </c>
      <c r="M76" s="33">
        <v>0</v>
      </c>
      <c r="N76" s="31">
        <v>472</v>
      </c>
      <c r="O76" s="32">
        <v>191458.2</v>
      </c>
      <c r="P76" s="32">
        <v>177298.2</v>
      </c>
      <c r="Q76" s="32">
        <v>14160</v>
      </c>
      <c r="R76" s="32">
        <v>0</v>
      </c>
      <c r="S76" s="33">
        <v>0</v>
      </c>
      <c r="T76" s="31">
        <f t="shared" si="13"/>
        <v>21</v>
      </c>
      <c r="U76" s="32">
        <f t="shared" si="14"/>
        <v>32763</v>
      </c>
      <c r="V76" s="32">
        <f t="shared" si="15"/>
        <v>0</v>
      </c>
      <c r="W76" s="33">
        <f t="shared" si="16"/>
        <v>0</v>
      </c>
      <c r="X76" s="31">
        <f t="shared" si="17"/>
        <v>-71</v>
      </c>
      <c r="Y76" s="32">
        <f t="shared" si="18"/>
        <v>-34243.400000000023</v>
      </c>
      <c r="Z76" s="32">
        <f t="shared" si="19"/>
        <v>0</v>
      </c>
      <c r="AA76" s="33">
        <f t="shared" si="20"/>
        <v>0</v>
      </c>
    </row>
    <row r="77" spans="1:34" x14ac:dyDescent="0.2">
      <c r="A77" s="56" t="s">
        <v>103</v>
      </c>
      <c r="B77" s="57" t="s">
        <v>387</v>
      </c>
      <c r="C77" s="58" t="s">
        <v>388</v>
      </c>
      <c r="D77" s="31">
        <v>163</v>
      </c>
      <c r="E77" s="32">
        <v>85960.5</v>
      </c>
      <c r="F77" s="32">
        <v>0</v>
      </c>
      <c r="G77" s="33">
        <v>0</v>
      </c>
      <c r="H77" s="31">
        <v>147</v>
      </c>
      <c r="I77" s="32">
        <v>87811.82</v>
      </c>
      <c r="J77" s="32">
        <v>87811.82</v>
      </c>
      <c r="K77" s="32">
        <v>0</v>
      </c>
      <c r="L77" s="32">
        <v>0</v>
      </c>
      <c r="M77" s="33">
        <v>0</v>
      </c>
      <c r="N77" s="31">
        <v>168</v>
      </c>
      <c r="O77" s="32">
        <v>99029.7</v>
      </c>
      <c r="P77" s="32">
        <v>99029.7</v>
      </c>
      <c r="Q77" s="32">
        <v>0</v>
      </c>
      <c r="R77" s="32">
        <v>0</v>
      </c>
      <c r="S77" s="33">
        <v>0</v>
      </c>
      <c r="T77" s="31">
        <f t="shared" si="13"/>
        <v>5</v>
      </c>
      <c r="U77" s="32">
        <f t="shared" si="14"/>
        <v>13069.199999999997</v>
      </c>
      <c r="V77" s="32">
        <f t="shared" si="15"/>
        <v>0</v>
      </c>
      <c r="W77" s="33">
        <f t="shared" si="16"/>
        <v>0</v>
      </c>
      <c r="X77" s="31">
        <f t="shared" si="17"/>
        <v>21</v>
      </c>
      <c r="Y77" s="32">
        <f t="shared" si="18"/>
        <v>11217.87999999999</v>
      </c>
      <c r="Z77" s="32">
        <f t="shared" si="19"/>
        <v>0</v>
      </c>
      <c r="AA77" s="33">
        <f t="shared" si="20"/>
        <v>0</v>
      </c>
    </row>
    <row r="78" spans="1:34" x14ac:dyDescent="0.2">
      <c r="A78" s="56" t="s">
        <v>103</v>
      </c>
      <c r="B78" s="57" t="s">
        <v>389</v>
      </c>
      <c r="C78" s="58" t="s">
        <v>390</v>
      </c>
      <c r="D78" s="31">
        <v>1028</v>
      </c>
      <c r="E78" s="32">
        <v>1283709</v>
      </c>
      <c r="F78" s="32">
        <v>0</v>
      </c>
      <c r="G78" s="33">
        <v>2405036.3200000003</v>
      </c>
      <c r="H78" s="31">
        <v>890</v>
      </c>
      <c r="I78" s="32">
        <v>1277973.0999999999</v>
      </c>
      <c r="J78" s="32">
        <v>1150533.0999999999</v>
      </c>
      <c r="K78" s="32">
        <v>127440</v>
      </c>
      <c r="L78" s="32">
        <v>0</v>
      </c>
      <c r="M78" s="33">
        <v>2514458.1799999997</v>
      </c>
      <c r="N78" s="31">
        <v>875</v>
      </c>
      <c r="O78" s="32">
        <v>1331046.8</v>
      </c>
      <c r="P78" s="32">
        <v>1204686.8</v>
      </c>
      <c r="Q78" s="32">
        <v>126360</v>
      </c>
      <c r="R78" s="32">
        <v>0</v>
      </c>
      <c r="S78" s="33">
        <v>2440029.8499999996</v>
      </c>
      <c r="T78" s="31">
        <f t="shared" si="13"/>
        <v>-153</v>
      </c>
      <c r="U78" s="32">
        <f t="shared" si="14"/>
        <v>47337.800000000047</v>
      </c>
      <c r="V78" s="32">
        <f t="shared" si="15"/>
        <v>0</v>
      </c>
      <c r="W78" s="33">
        <f t="shared" si="16"/>
        <v>34993.529999999329</v>
      </c>
      <c r="X78" s="31">
        <f t="shared" si="17"/>
        <v>-15</v>
      </c>
      <c r="Y78" s="32">
        <f t="shared" si="18"/>
        <v>53073.700000000186</v>
      </c>
      <c r="Z78" s="32">
        <f t="shared" si="19"/>
        <v>0</v>
      </c>
      <c r="AA78" s="33">
        <f t="shared" si="20"/>
        <v>-74428.330000000075</v>
      </c>
    </row>
    <row r="79" spans="1:34" x14ac:dyDescent="0.2">
      <c r="A79" s="56" t="s">
        <v>103</v>
      </c>
      <c r="B79" s="57" t="s">
        <v>391</v>
      </c>
      <c r="C79" s="58" t="s">
        <v>392</v>
      </c>
      <c r="D79" s="31">
        <v>0</v>
      </c>
      <c r="E79" s="32">
        <v>393890</v>
      </c>
      <c r="F79" s="32">
        <v>0</v>
      </c>
      <c r="G79" s="33">
        <v>0</v>
      </c>
      <c r="H79" s="31">
        <v>0</v>
      </c>
      <c r="I79" s="32">
        <v>396220</v>
      </c>
      <c r="J79" s="32">
        <v>383860</v>
      </c>
      <c r="K79" s="32">
        <v>12360</v>
      </c>
      <c r="L79" s="32">
        <v>0</v>
      </c>
      <c r="M79" s="33">
        <v>0</v>
      </c>
      <c r="N79" s="31">
        <v>0</v>
      </c>
      <c r="O79" s="32">
        <v>410080</v>
      </c>
      <c r="P79" s="32">
        <v>397120</v>
      </c>
      <c r="Q79" s="32">
        <v>12960</v>
      </c>
      <c r="R79" s="32">
        <v>0</v>
      </c>
      <c r="S79" s="33">
        <v>0</v>
      </c>
      <c r="T79" s="31">
        <f t="shared" si="13"/>
        <v>0</v>
      </c>
      <c r="U79" s="32">
        <f t="shared" si="14"/>
        <v>16190</v>
      </c>
      <c r="V79" s="32">
        <f t="shared" si="15"/>
        <v>0</v>
      </c>
      <c r="W79" s="33">
        <f t="shared" si="16"/>
        <v>0</v>
      </c>
      <c r="X79" s="31">
        <f t="shared" si="17"/>
        <v>0</v>
      </c>
      <c r="Y79" s="32">
        <f t="shared" si="18"/>
        <v>13860</v>
      </c>
      <c r="Z79" s="32">
        <f t="shared" si="19"/>
        <v>0</v>
      </c>
      <c r="AA79" s="33">
        <f t="shared" si="20"/>
        <v>0</v>
      </c>
    </row>
    <row r="80" spans="1:34" x14ac:dyDescent="0.2">
      <c r="A80" s="56" t="s">
        <v>103</v>
      </c>
      <c r="B80" s="57" t="s">
        <v>393</v>
      </c>
      <c r="C80" s="58" t="s">
        <v>394</v>
      </c>
      <c r="D80" s="31">
        <v>0</v>
      </c>
      <c r="E80" s="32">
        <v>56670</v>
      </c>
      <c r="F80" s="32">
        <v>0</v>
      </c>
      <c r="G80" s="33">
        <v>0</v>
      </c>
      <c r="H80" s="31">
        <v>0</v>
      </c>
      <c r="I80" s="32">
        <v>70610</v>
      </c>
      <c r="J80" s="32">
        <v>70610</v>
      </c>
      <c r="K80" s="32">
        <v>0</v>
      </c>
      <c r="L80" s="32">
        <v>0</v>
      </c>
      <c r="M80" s="33">
        <v>0</v>
      </c>
      <c r="N80" s="31">
        <v>0</v>
      </c>
      <c r="O80" s="32">
        <v>66000</v>
      </c>
      <c r="P80" s="32">
        <v>66000</v>
      </c>
      <c r="Q80" s="32">
        <v>0</v>
      </c>
      <c r="R80" s="32">
        <v>0</v>
      </c>
      <c r="S80" s="33">
        <v>0</v>
      </c>
      <c r="T80" s="31">
        <f t="shared" si="13"/>
        <v>0</v>
      </c>
      <c r="U80" s="32">
        <f t="shared" si="14"/>
        <v>9330</v>
      </c>
      <c r="V80" s="32">
        <f t="shared" si="15"/>
        <v>0</v>
      </c>
      <c r="W80" s="33">
        <f t="shared" si="16"/>
        <v>0</v>
      </c>
      <c r="X80" s="31">
        <f t="shared" si="17"/>
        <v>0</v>
      </c>
      <c r="Y80" s="32">
        <f t="shared" si="18"/>
        <v>-4610</v>
      </c>
      <c r="Z80" s="32">
        <f t="shared" si="19"/>
        <v>0</v>
      </c>
      <c r="AA80" s="33">
        <f t="shared" si="20"/>
        <v>0</v>
      </c>
    </row>
    <row r="81" spans="1:27" x14ac:dyDescent="0.2">
      <c r="A81" s="56" t="s">
        <v>103</v>
      </c>
      <c r="B81" s="57" t="s">
        <v>395</v>
      </c>
      <c r="C81" s="58" t="s">
        <v>106</v>
      </c>
      <c r="D81" s="31">
        <v>1874</v>
      </c>
      <c r="E81" s="32">
        <v>1399647.92</v>
      </c>
      <c r="F81" s="32">
        <v>0</v>
      </c>
      <c r="G81" s="33">
        <v>0</v>
      </c>
      <c r="H81" s="31">
        <v>1722</v>
      </c>
      <c r="I81" s="32">
        <v>1947745.4000000004</v>
      </c>
      <c r="J81" s="32">
        <v>1728385.4000000004</v>
      </c>
      <c r="K81" s="32">
        <v>219360</v>
      </c>
      <c r="L81" s="32">
        <v>0</v>
      </c>
      <c r="M81" s="33">
        <v>0</v>
      </c>
      <c r="N81" s="31">
        <v>1722</v>
      </c>
      <c r="O81" s="32">
        <v>1760361.4999999998</v>
      </c>
      <c r="P81" s="32">
        <v>1545321.4999999998</v>
      </c>
      <c r="Q81" s="32">
        <v>215040</v>
      </c>
      <c r="R81" s="32">
        <v>0</v>
      </c>
      <c r="S81" s="33">
        <v>0</v>
      </c>
      <c r="T81" s="31">
        <f t="shared" si="13"/>
        <v>-152</v>
      </c>
      <c r="U81" s="32">
        <f t="shared" si="14"/>
        <v>360713.57999999984</v>
      </c>
      <c r="V81" s="32">
        <f t="shared" si="15"/>
        <v>0</v>
      </c>
      <c r="W81" s="33">
        <f t="shared" si="16"/>
        <v>0</v>
      </c>
      <c r="X81" s="31">
        <f t="shared" si="17"/>
        <v>0</v>
      </c>
      <c r="Y81" s="32">
        <f t="shared" si="18"/>
        <v>-187383.90000000061</v>
      </c>
      <c r="Z81" s="32">
        <f t="shared" si="19"/>
        <v>0</v>
      </c>
      <c r="AA81" s="33">
        <f t="shared" si="20"/>
        <v>0</v>
      </c>
    </row>
    <row r="82" spans="1:27" x14ac:dyDescent="0.2">
      <c r="A82" s="56" t="s">
        <v>103</v>
      </c>
      <c r="B82" s="57" t="s">
        <v>396</v>
      </c>
      <c r="C82" s="58" t="s">
        <v>397</v>
      </c>
      <c r="D82" s="31">
        <v>869</v>
      </c>
      <c r="E82" s="32">
        <v>594621.80000000005</v>
      </c>
      <c r="F82" s="32">
        <v>0</v>
      </c>
      <c r="G82" s="33">
        <v>0</v>
      </c>
      <c r="H82" s="31">
        <v>846</v>
      </c>
      <c r="I82" s="32">
        <v>862326.94000000018</v>
      </c>
      <c r="J82" s="32">
        <v>737406.94000000018</v>
      </c>
      <c r="K82" s="32">
        <v>124920</v>
      </c>
      <c r="L82" s="32">
        <v>0</v>
      </c>
      <c r="M82" s="33">
        <v>0</v>
      </c>
      <c r="N82" s="31">
        <v>766</v>
      </c>
      <c r="O82" s="32">
        <v>780747.68</v>
      </c>
      <c r="P82" s="32">
        <v>659067.68000000005</v>
      </c>
      <c r="Q82" s="32">
        <v>121680</v>
      </c>
      <c r="R82" s="32">
        <v>0</v>
      </c>
      <c r="S82" s="33">
        <v>0</v>
      </c>
      <c r="T82" s="31">
        <f t="shared" si="13"/>
        <v>-103</v>
      </c>
      <c r="U82" s="32">
        <f t="shared" si="14"/>
        <v>186125.88</v>
      </c>
      <c r="V82" s="32">
        <f t="shared" si="15"/>
        <v>0</v>
      </c>
      <c r="W82" s="33">
        <f t="shared" si="16"/>
        <v>0</v>
      </c>
      <c r="X82" s="31">
        <f t="shared" si="17"/>
        <v>-80</v>
      </c>
      <c r="Y82" s="32">
        <f t="shared" si="18"/>
        <v>-81579.260000000126</v>
      </c>
      <c r="Z82" s="32">
        <f t="shared" si="19"/>
        <v>0</v>
      </c>
      <c r="AA82" s="33">
        <f t="shared" si="20"/>
        <v>0</v>
      </c>
    </row>
    <row r="83" spans="1:27" x14ac:dyDescent="0.2">
      <c r="A83" s="56" t="s">
        <v>103</v>
      </c>
      <c r="B83" s="57" t="s">
        <v>398</v>
      </c>
      <c r="C83" s="58" t="s">
        <v>399</v>
      </c>
      <c r="D83" s="31">
        <v>659</v>
      </c>
      <c r="E83" s="32">
        <v>200358.9</v>
      </c>
      <c r="F83" s="32">
        <v>0</v>
      </c>
      <c r="G83" s="33">
        <v>0</v>
      </c>
      <c r="H83" s="31">
        <v>335</v>
      </c>
      <c r="I83" s="32">
        <v>174427.8</v>
      </c>
      <c r="J83" s="32">
        <v>157507.79999999999</v>
      </c>
      <c r="K83" s="32">
        <v>16920</v>
      </c>
      <c r="L83" s="32">
        <v>0</v>
      </c>
      <c r="M83" s="33">
        <v>0</v>
      </c>
      <c r="N83" s="31">
        <v>811</v>
      </c>
      <c r="O83" s="32">
        <v>314065.09999999998</v>
      </c>
      <c r="P83" s="32">
        <v>297145.09999999998</v>
      </c>
      <c r="Q83" s="32">
        <v>16920</v>
      </c>
      <c r="R83" s="32">
        <v>0</v>
      </c>
      <c r="S83" s="33">
        <v>0</v>
      </c>
      <c r="T83" s="31">
        <f t="shared" si="13"/>
        <v>152</v>
      </c>
      <c r="U83" s="32">
        <f t="shared" si="14"/>
        <v>113706.19999999998</v>
      </c>
      <c r="V83" s="32">
        <f t="shared" si="15"/>
        <v>0</v>
      </c>
      <c r="W83" s="33">
        <f t="shared" si="16"/>
        <v>0</v>
      </c>
      <c r="X83" s="31">
        <f t="shared" si="17"/>
        <v>476</v>
      </c>
      <c r="Y83" s="32">
        <f t="shared" si="18"/>
        <v>139637.29999999999</v>
      </c>
      <c r="Z83" s="32">
        <f t="shared" si="19"/>
        <v>0</v>
      </c>
      <c r="AA83" s="33">
        <f t="shared" si="20"/>
        <v>0</v>
      </c>
    </row>
    <row r="84" spans="1:27" x14ac:dyDescent="0.2">
      <c r="A84" s="56" t="s">
        <v>103</v>
      </c>
      <c r="B84" s="57" t="s">
        <v>400</v>
      </c>
      <c r="C84" s="58" t="s">
        <v>401</v>
      </c>
      <c r="D84" s="31">
        <v>550</v>
      </c>
      <c r="E84" s="32">
        <v>527478.24</v>
      </c>
      <c r="F84" s="32">
        <v>0</v>
      </c>
      <c r="G84" s="33">
        <v>0</v>
      </c>
      <c r="H84" s="31">
        <v>689</v>
      </c>
      <c r="I84" s="32">
        <v>742181.17999999993</v>
      </c>
      <c r="J84" s="32">
        <v>653261.17999999993</v>
      </c>
      <c r="K84" s="32">
        <v>88920</v>
      </c>
      <c r="L84" s="32">
        <v>0</v>
      </c>
      <c r="M84" s="33">
        <v>0</v>
      </c>
      <c r="N84" s="31">
        <v>643</v>
      </c>
      <c r="O84" s="32">
        <v>830693.72</v>
      </c>
      <c r="P84" s="32">
        <v>740813.72</v>
      </c>
      <c r="Q84" s="32">
        <v>89880</v>
      </c>
      <c r="R84" s="32">
        <v>0</v>
      </c>
      <c r="S84" s="33">
        <v>0</v>
      </c>
      <c r="T84" s="31">
        <f t="shared" si="13"/>
        <v>93</v>
      </c>
      <c r="U84" s="32">
        <f t="shared" si="14"/>
        <v>303215.48</v>
      </c>
      <c r="V84" s="32">
        <f t="shared" si="15"/>
        <v>0</v>
      </c>
      <c r="W84" s="33">
        <f t="shared" si="16"/>
        <v>0</v>
      </c>
      <c r="X84" s="31">
        <f t="shared" si="17"/>
        <v>-46</v>
      </c>
      <c r="Y84" s="32">
        <f t="shared" si="18"/>
        <v>88512.540000000037</v>
      </c>
      <c r="Z84" s="32">
        <f t="shared" si="19"/>
        <v>0</v>
      </c>
      <c r="AA84" s="33">
        <f t="shared" si="20"/>
        <v>0</v>
      </c>
    </row>
    <row r="85" spans="1:27" x14ac:dyDescent="0.2">
      <c r="A85" s="56" t="s">
        <v>103</v>
      </c>
      <c r="B85" s="57" t="s">
        <v>402</v>
      </c>
      <c r="C85" s="58" t="s">
        <v>403</v>
      </c>
      <c r="D85" s="31">
        <v>398</v>
      </c>
      <c r="E85" s="32">
        <v>143948</v>
      </c>
      <c r="F85" s="32">
        <v>0</v>
      </c>
      <c r="G85" s="33">
        <v>0</v>
      </c>
      <c r="H85" s="31">
        <v>381</v>
      </c>
      <c r="I85" s="32">
        <v>180279.59999999998</v>
      </c>
      <c r="J85" s="32">
        <v>149199.59999999998</v>
      </c>
      <c r="K85" s="32">
        <v>31080</v>
      </c>
      <c r="L85" s="32">
        <v>0</v>
      </c>
      <c r="M85" s="33">
        <v>0</v>
      </c>
      <c r="N85" s="31">
        <v>422</v>
      </c>
      <c r="O85" s="32">
        <v>195615.2</v>
      </c>
      <c r="P85" s="32">
        <v>165255.20000000001</v>
      </c>
      <c r="Q85" s="32">
        <v>30360</v>
      </c>
      <c r="R85" s="32">
        <v>0</v>
      </c>
      <c r="S85" s="33">
        <v>0</v>
      </c>
      <c r="T85" s="31">
        <f t="shared" si="13"/>
        <v>24</v>
      </c>
      <c r="U85" s="32">
        <f t="shared" si="14"/>
        <v>51667.200000000012</v>
      </c>
      <c r="V85" s="32">
        <f t="shared" si="15"/>
        <v>0</v>
      </c>
      <c r="W85" s="33">
        <f t="shared" si="16"/>
        <v>0</v>
      </c>
      <c r="X85" s="31">
        <f t="shared" si="17"/>
        <v>41</v>
      </c>
      <c r="Y85" s="32">
        <f t="shared" si="18"/>
        <v>15335.600000000035</v>
      </c>
      <c r="Z85" s="32">
        <f t="shared" si="19"/>
        <v>0</v>
      </c>
      <c r="AA85" s="33">
        <f t="shared" si="20"/>
        <v>0</v>
      </c>
    </row>
    <row r="86" spans="1:27" x14ac:dyDescent="0.2">
      <c r="A86" s="56" t="s">
        <v>107</v>
      </c>
      <c r="B86" s="57" t="s">
        <v>404</v>
      </c>
      <c r="C86" s="58" t="s">
        <v>405</v>
      </c>
      <c r="D86" s="31">
        <v>255</v>
      </c>
      <c r="E86" s="32">
        <v>174684.80000000002</v>
      </c>
      <c r="F86" s="32">
        <v>0</v>
      </c>
      <c r="G86" s="33">
        <v>0</v>
      </c>
      <c r="H86" s="31">
        <v>221</v>
      </c>
      <c r="I86" s="32">
        <v>250123.90000000002</v>
      </c>
      <c r="J86" s="32">
        <v>203443.90000000002</v>
      </c>
      <c r="K86" s="32">
        <v>46680</v>
      </c>
      <c r="L86" s="32">
        <v>0</v>
      </c>
      <c r="M86" s="33">
        <v>0</v>
      </c>
      <c r="N86" s="31">
        <v>167</v>
      </c>
      <c r="O86" s="32">
        <v>192321</v>
      </c>
      <c r="P86" s="32">
        <v>145521</v>
      </c>
      <c r="Q86" s="32">
        <v>46800</v>
      </c>
      <c r="R86" s="32">
        <v>0</v>
      </c>
      <c r="S86" s="33">
        <v>0</v>
      </c>
      <c r="T86" s="31">
        <f t="shared" si="13"/>
        <v>-88</v>
      </c>
      <c r="U86" s="32">
        <f t="shared" si="14"/>
        <v>17636.199999999983</v>
      </c>
      <c r="V86" s="32">
        <f t="shared" si="15"/>
        <v>0</v>
      </c>
      <c r="W86" s="33">
        <f t="shared" si="16"/>
        <v>0</v>
      </c>
      <c r="X86" s="31">
        <f t="shared" si="17"/>
        <v>-54</v>
      </c>
      <c r="Y86" s="32">
        <f t="shared" si="18"/>
        <v>-57802.900000000023</v>
      </c>
      <c r="Z86" s="32">
        <f t="shared" si="19"/>
        <v>0</v>
      </c>
      <c r="AA86" s="33">
        <f t="shared" si="20"/>
        <v>0</v>
      </c>
    </row>
    <row r="87" spans="1:27" x14ac:dyDescent="0.2">
      <c r="A87" s="56" t="s">
        <v>107</v>
      </c>
      <c r="B87" s="57" t="s">
        <v>406</v>
      </c>
      <c r="C87" s="58" t="s">
        <v>407</v>
      </c>
      <c r="D87" s="31">
        <v>1412</v>
      </c>
      <c r="E87" s="32">
        <v>1962884.2200000002</v>
      </c>
      <c r="F87" s="32">
        <v>10864</v>
      </c>
      <c r="G87" s="33">
        <v>0</v>
      </c>
      <c r="H87" s="31">
        <v>2178</v>
      </c>
      <c r="I87" s="32">
        <v>2615062.1799999997</v>
      </c>
      <c r="J87" s="32">
        <v>2287102.1799999997</v>
      </c>
      <c r="K87" s="32">
        <v>327960</v>
      </c>
      <c r="L87" s="32">
        <v>9506</v>
      </c>
      <c r="M87" s="33">
        <v>0</v>
      </c>
      <c r="N87" s="31">
        <v>2051</v>
      </c>
      <c r="O87" s="32">
        <v>2437773.36</v>
      </c>
      <c r="P87" s="32">
        <v>2108973.36</v>
      </c>
      <c r="Q87" s="32">
        <v>328800</v>
      </c>
      <c r="R87" s="32">
        <v>5432</v>
      </c>
      <c r="S87" s="33">
        <v>0</v>
      </c>
      <c r="T87" s="31">
        <f t="shared" si="13"/>
        <v>639</v>
      </c>
      <c r="U87" s="32">
        <f t="shared" si="14"/>
        <v>474889.13999999966</v>
      </c>
      <c r="V87" s="32">
        <f t="shared" si="15"/>
        <v>-5432</v>
      </c>
      <c r="W87" s="33">
        <f t="shared" si="16"/>
        <v>0</v>
      </c>
      <c r="X87" s="31">
        <f t="shared" si="17"/>
        <v>-127</v>
      </c>
      <c r="Y87" s="32">
        <f t="shared" si="18"/>
        <v>-177288.81999999983</v>
      </c>
      <c r="Z87" s="32">
        <f t="shared" si="19"/>
        <v>-4074</v>
      </c>
      <c r="AA87" s="33">
        <f t="shared" si="20"/>
        <v>0</v>
      </c>
    </row>
    <row r="88" spans="1:27" x14ac:dyDescent="0.2">
      <c r="A88" s="56" t="s">
        <v>107</v>
      </c>
      <c r="B88" s="57" t="s">
        <v>408</v>
      </c>
      <c r="C88" s="58" t="s">
        <v>409</v>
      </c>
      <c r="D88" s="31">
        <v>0</v>
      </c>
      <c r="E88" s="32">
        <v>135150</v>
      </c>
      <c r="F88" s="32">
        <v>0</v>
      </c>
      <c r="G88" s="33">
        <v>0</v>
      </c>
      <c r="H88" s="31">
        <v>0</v>
      </c>
      <c r="I88" s="32">
        <v>115590</v>
      </c>
      <c r="J88" s="32">
        <v>106590</v>
      </c>
      <c r="K88" s="32">
        <v>9000</v>
      </c>
      <c r="L88" s="32">
        <v>0</v>
      </c>
      <c r="M88" s="33">
        <v>0</v>
      </c>
      <c r="N88" s="31">
        <v>0</v>
      </c>
      <c r="O88" s="32">
        <v>109490</v>
      </c>
      <c r="P88" s="32">
        <v>100130</v>
      </c>
      <c r="Q88" s="32">
        <v>9360</v>
      </c>
      <c r="R88" s="32">
        <v>0</v>
      </c>
      <c r="S88" s="33">
        <v>0</v>
      </c>
      <c r="T88" s="31">
        <f t="shared" si="13"/>
        <v>0</v>
      </c>
      <c r="U88" s="32">
        <f t="shared" si="14"/>
        <v>-25660</v>
      </c>
      <c r="V88" s="32">
        <f t="shared" si="15"/>
        <v>0</v>
      </c>
      <c r="W88" s="33">
        <f t="shared" si="16"/>
        <v>0</v>
      </c>
      <c r="X88" s="31">
        <f t="shared" si="17"/>
        <v>0</v>
      </c>
      <c r="Y88" s="32">
        <f t="shared" si="18"/>
        <v>-6100</v>
      </c>
      <c r="Z88" s="32">
        <f t="shared" si="19"/>
        <v>0</v>
      </c>
      <c r="AA88" s="33">
        <f t="shared" si="20"/>
        <v>0</v>
      </c>
    </row>
    <row r="89" spans="1:27" x14ac:dyDescent="0.2">
      <c r="A89" s="56" t="s">
        <v>109</v>
      </c>
      <c r="B89" s="57" t="s">
        <v>410</v>
      </c>
      <c r="C89" s="58" t="s">
        <v>112</v>
      </c>
      <c r="D89" s="31">
        <v>908</v>
      </c>
      <c r="E89" s="32">
        <v>763091</v>
      </c>
      <c r="F89" s="32">
        <v>0</v>
      </c>
      <c r="G89" s="33">
        <v>0</v>
      </c>
      <c r="H89" s="31">
        <v>789</v>
      </c>
      <c r="I89" s="32">
        <v>915374.79999999993</v>
      </c>
      <c r="J89" s="32">
        <v>777494.79999999993</v>
      </c>
      <c r="K89" s="32">
        <v>137880</v>
      </c>
      <c r="L89" s="32">
        <v>0</v>
      </c>
      <c r="M89" s="33">
        <v>0</v>
      </c>
      <c r="N89" s="31">
        <v>722</v>
      </c>
      <c r="O89" s="32">
        <v>821655.2</v>
      </c>
      <c r="P89" s="32">
        <v>684135.2</v>
      </c>
      <c r="Q89" s="32">
        <v>137520</v>
      </c>
      <c r="R89" s="32">
        <v>0</v>
      </c>
      <c r="S89" s="33">
        <v>0</v>
      </c>
      <c r="T89" s="31">
        <f t="shared" si="13"/>
        <v>-186</v>
      </c>
      <c r="U89" s="32">
        <f t="shared" si="14"/>
        <v>58564.199999999953</v>
      </c>
      <c r="V89" s="32">
        <f t="shared" si="15"/>
        <v>0</v>
      </c>
      <c r="W89" s="33">
        <f t="shared" si="16"/>
        <v>0</v>
      </c>
      <c r="X89" s="31">
        <f t="shared" si="17"/>
        <v>-67</v>
      </c>
      <c r="Y89" s="32">
        <f t="shared" si="18"/>
        <v>-93719.599999999977</v>
      </c>
      <c r="Z89" s="32">
        <f t="shared" si="19"/>
        <v>0</v>
      </c>
      <c r="AA89" s="33">
        <f t="shared" si="20"/>
        <v>0</v>
      </c>
    </row>
    <row r="90" spans="1:27" x14ac:dyDescent="0.2">
      <c r="A90" s="56" t="s">
        <v>109</v>
      </c>
      <c r="B90" s="57" t="s">
        <v>411</v>
      </c>
      <c r="C90" s="58" t="s">
        <v>412</v>
      </c>
      <c r="D90" s="31">
        <v>0</v>
      </c>
      <c r="E90" s="32">
        <v>6250</v>
      </c>
      <c r="F90" s="32">
        <v>0</v>
      </c>
      <c r="G90" s="33">
        <v>0</v>
      </c>
      <c r="H90" s="31">
        <v>0</v>
      </c>
      <c r="I90" s="32">
        <v>15566</v>
      </c>
      <c r="J90" s="32">
        <v>15566</v>
      </c>
      <c r="K90" s="32">
        <v>0</v>
      </c>
      <c r="L90" s="32">
        <v>0</v>
      </c>
      <c r="M90" s="33">
        <v>0</v>
      </c>
      <c r="N90" s="31">
        <v>0</v>
      </c>
      <c r="O90" s="32">
        <v>15900</v>
      </c>
      <c r="P90" s="32">
        <v>15900</v>
      </c>
      <c r="Q90" s="32">
        <v>0</v>
      </c>
      <c r="R90" s="32">
        <v>0</v>
      </c>
      <c r="S90" s="33">
        <v>0</v>
      </c>
      <c r="T90" s="31">
        <f t="shared" si="13"/>
        <v>0</v>
      </c>
      <c r="U90" s="32">
        <f t="shared" si="14"/>
        <v>9650</v>
      </c>
      <c r="V90" s="32">
        <f t="shared" si="15"/>
        <v>0</v>
      </c>
      <c r="W90" s="33">
        <f t="shared" si="16"/>
        <v>0</v>
      </c>
      <c r="X90" s="31">
        <f t="shared" si="17"/>
        <v>0</v>
      </c>
      <c r="Y90" s="32">
        <f t="shared" si="18"/>
        <v>334</v>
      </c>
      <c r="Z90" s="32">
        <f t="shared" si="19"/>
        <v>0</v>
      </c>
      <c r="AA90" s="33">
        <f t="shared" si="20"/>
        <v>0</v>
      </c>
    </row>
    <row r="91" spans="1:27" x14ac:dyDescent="0.2">
      <c r="A91" s="56" t="s">
        <v>109</v>
      </c>
      <c r="B91" s="57" t="s">
        <v>413</v>
      </c>
      <c r="C91" s="58" t="s">
        <v>414</v>
      </c>
      <c r="D91" s="31">
        <v>4004</v>
      </c>
      <c r="E91" s="32">
        <v>3639280.0600000005</v>
      </c>
      <c r="F91" s="32">
        <v>25634</v>
      </c>
      <c r="G91" s="33">
        <v>24071.91</v>
      </c>
      <c r="H91" s="31">
        <v>2842</v>
      </c>
      <c r="I91" s="32">
        <v>4442764.49</v>
      </c>
      <c r="J91" s="32">
        <v>4044244.4899999998</v>
      </c>
      <c r="K91" s="32">
        <v>398520</v>
      </c>
      <c r="L91" s="32">
        <v>18687</v>
      </c>
      <c r="M91" s="33">
        <v>20539.37</v>
      </c>
      <c r="N91" s="31">
        <v>3639</v>
      </c>
      <c r="O91" s="32">
        <v>5133390.8800000008</v>
      </c>
      <c r="P91" s="32">
        <v>4710630.8800000008</v>
      </c>
      <c r="Q91" s="32">
        <v>422760</v>
      </c>
      <c r="R91" s="32">
        <v>25631</v>
      </c>
      <c r="S91" s="33">
        <v>24578.06</v>
      </c>
      <c r="T91" s="31">
        <f t="shared" si="13"/>
        <v>-365</v>
      </c>
      <c r="U91" s="32">
        <f t="shared" si="14"/>
        <v>1494110.8200000003</v>
      </c>
      <c r="V91" s="32">
        <f t="shared" si="15"/>
        <v>-3</v>
      </c>
      <c r="W91" s="33">
        <f t="shared" si="16"/>
        <v>506.15000000000146</v>
      </c>
      <c r="X91" s="31">
        <f t="shared" si="17"/>
        <v>797</v>
      </c>
      <c r="Y91" s="32">
        <f t="shared" si="18"/>
        <v>690626.3900000006</v>
      </c>
      <c r="Z91" s="32">
        <f t="shared" si="19"/>
        <v>6944</v>
      </c>
      <c r="AA91" s="33">
        <f t="shared" si="20"/>
        <v>4038.6900000000023</v>
      </c>
    </row>
    <row r="92" spans="1:27" x14ac:dyDescent="0.2">
      <c r="A92" s="56" t="s">
        <v>109</v>
      </c>
      <c r="B92" s="57" t="s">
        <v>415</v>
      </c>
      <c r="C92" s="58" t="s">
        <v>416</v>
      </c>
      <c r="D92" s="31">
        <v>1923</v>
      </c>
      <c r="E92" s="32">
        <v>1057035.6000000001</v>
      </c>
      <c r="F92" s="32">
        <v>55701.999999999993</v>
      </c>
      <c r="G92" s="33">
        <v>0</v>
      </c>
      <c r="H92" s="31">
        <v>1734</v>
      </c>
      <c r="I92" s="32">
        <v>1344715.1999999997</v>
      </c>
      <c r="J92" s="32">
        <v>1247515.1999999997</v>
      </c>
      <c r="K92" s="32">
        <v>97200</v>
      </c>
      <c r="L92" s="32">
        <v>64511</v>
      </c>
      <c r="M92" s="33">
        <v>0</v>
      </c>
      <c r="N92" s="31">
        <v>1792</v>
      </c>
      <c r="O92" s="32">
        <v>1289805.24</v>
      </c>
      <c r="P92" s="32">
        <v>1188645.24</v>
      </c>
      <c r="Q92" s="32">
        <v>101160</v>
      </c>
      <c r="R92" s="32">
        <v>72724</v>
      </c>
      <c r="S92" s="33">
        <v>0</v>
      </c>
      <c r="T92" s="31">
        <f t="shared" si="13"/>
        <v>-131</v>
      </c>
      <c r="U92" s="32">
        <f t="shared" si="14"/>
        <v>232769.6399999999</v>
      </c>
      <c r="V92" s="32">
        <f t="shared" si="15"/>
        <v>17022.000000000007</v>
      </c>
      <c r="W92" s="33">
        <f t="shared" si="16"/>
        <v>0</v>
      </c>
      <c r="X92" s="31">
        <f t="shared" si="17"/>
        <v>58</v>
      </c>
      <c r="Y92" s="32">
        <f t="shared" si="18"/>
        <v>-54909.95999999973</v>
      </c>
      <c r="Z92" s="32">
        <f t="shared" si="19"/>
        <v>8213</v>
      </c>
      <c r="AA92" s="33">
        <f t="shared" si="20"/>
        <v>0</v>
      </c>
    </row>
    <row r="93" spans="1:27" x14ac:dyDescent="0.2">
      <c r="A93" s="56" t="s">
        <v>109</v>
      </c>
      <c r="B93" s="57" t="s">
        <v>417</v>
      </c>
      <c r="C93" s="58" t="s">
        <v>418</v>
      </c>
      <c r="D93" s="31">
        <v>3</v>
      </c>
      <c r="E93" s="32">
        <v>117240</v>
      </c>
      <c r="F93" s="32">
        <v>0</v>
      </c>
      <c r="G93" s="33">
        <v>0</v>
      </c>
      <c r="H93" s="31">
        <v>2</v>
      </c>
      <c r="I93" s="32">
        <v>135340</v>
      </c>
      <c r="J93" s="32">
        <v>114940</v>
      </c>
      <c r="K93" s="32">
        <v>20400</v>
      </c>
      <c r="L93" s="32">
        <v>0</v>
      </c>
      <c r="M93" s="33">
        <v>0</v>
      </c>
      <c r="N93" s="31">
        <v>2</v>
      </c>
      <c r="O93" s="32">
        <v>160748.6</v>
      </c>
      <c r="P93" s="32">
        <v>143468.6</v>
      </c>
      <c r="Q93" s="32">
        <v>17280</v>
      </c>
      <c r="R93" s="32">
        <v>0</v>
      </c>
      <c r="S93" s="33">
        <v>0</v>
      </c>
      <c r="T93" s="31">
        <f t="shared" si="13"/>
        <v>-1</v>
      </c>
      <c r="U93" s="32">
        <f t="shared" si="14"/>
        <v>43508.600000000006</v>
      </c>
      <c r="V93" s="32">
        <f t="shared" si="15"/>
        <v>0</v>
      </c>
      <c r="W93" s="33">
        <f t="shared" si="16"/>
        <v>0</v>
      </c>
      <c r="X93" s="31">
        <f t="shared" si="17"/>
        <v>0</v>
      </c>
      <c r="Y93" s="32">
        <f t="shared" si="18"/>
        <v>25408.600000000006</v>
      </c>
      <c r="Z93" s="32">
        <f t="shared" si="19"/>
        <v>0</v>
      </c>
      <c r="AA93" s="33">
        <f t="shared" si="20"/>
        <v>0</v>
      </c>
    </row>
    <row r="94" spans="1:27" x14ac:dyDescent="0.2">
      <c r="A94" s="56" t="s">
        <v>109</v>
      </c>
      <c r="B94" s="57" t="s">
        <v>419</v>
      </c>
      <c r="C94" s="58" t="s">
        <v>420</v>
      </c>
      <c r="D94" s="31">
        <v>478</v>
      </c>
      <c r="E94" s="32">
        <v>446025.1</v>
      </c>
      <c r="F94" s="32">
        <v>0</v>
      </c>
      <c r="G94" s="33">
        <v>0</v>
      </c>
      <c r="H94" s="31">
        <v>663</v>
      </c>
      <c r="I94" s="32">
        <v>794892</v>
      </c>
      <c r="J94" s="32">
        <v>715212</v>
      </c>
      <c r="K94" s="32">
        <v>79680</v>
      </c>
      <c r="L94" s="32">
        <v>0</v>
      </c>
      <c r="M94" s="33">
        <v>0</v>
      </c>
      <c r="N94" s="31">
        <v>450</v>
      </c>
      <c r="O94" s="32">
        <v>573445.18000000005</v>
      </c>
      <c r="P94" s="32">
        <v>494005.18000000005</v>
      </c>
      <c r="Q94" s="32">
        <v>79440</v>
      </c>
      <c r="R94" s="32">
        <v>0</v>
      </c>
      <c r="S94" s="33">
        <v>0</v>
      </c>
      <c r="T94" s="31">
        <f t="shared" si="13"/>
        <v>-28</v>
      </c>
      <c r="U94" s="32">
        <f t="shared" si="14"/>
        <v>127420.08000000007</v>
      </c>
      <c r="V94" s="32">
        <f t="shared" si="15"/>
        <v>0</v>
      </c>
      <c r="W94" s="33">
        <f t="shared" si="16"/>
        <v>0</v>
      </c>
      <c r="X94" s="31">
        <f t="shared" si="17"/>
        <v>-213</v>
      </c>
      <c r="Y94" s="32">
        <f t="shared" si="18"/>
        <v>-221446.81999999995</v>
      </c>
      <c r="Z94" s="32">
        <f t="shared" si="19"/>
        <v>0</v>
      </c>
      <c r="AA94" s="33">
        <f t="shared" si="20"/>
        <v>0</v>
      </c>
    </row>
    <row r="95" spans="1:27" x14ac:dyDescent="0.2">
      <c r="A95" s="56" t="s">
        <v>109</v>
      </c>
      <c r="B95" s="57" t="s">
        <v>421</v>
      </c>
      <c r="C95" s="58" t="s">
        <v>422</v>
      </c>
      <c r="D95" s="31">
        <v>84</v>
      </c>
      <c r="E95" s="32">
        <v>46954</v>
      </c>
      <c r="F95" s="32">
        <v>0</v>
      </c>
      <c r="G95" s="33">
        <v>0</v>
      </c>
      <c r="H95" s="31">
        <v>95</v>
      </c>
      <c r="I95" s="32">
        <v>54717</v>
      </c>
      <c r="J95" s="32">
        <v>54717</v>
      </c>
      <c r="K95" s="32">
        <v>0</v>
      </c>
      <c r="L95" s="32">
        <v>0</v>
      </c>
      <c r="M95" s="33">
        <v>0</v>
      </c>
      <c r="N95" s="31">
        <v>106</v>
      </c>
      <c r="O95" s="32">
        <v>54717</v>
      </c>
      <c r="P95" s="32">
        <v>54717</v>
      </c>
      <c r="Q95" s="32">
        <v>0</v>
      </c>
      <c r="R95" s="32">
        <v>0</v>
      </c>
      <c r="S95" s="33">
        <v>0</v>
      </c>
      <c r="T95" s="31">
        <f t="shared" si="13"/>
        <v>22</v>
      </c>
      <c r="U95" s="32">
        <f t="shared" si="14"/>
        <v>7763</v>
      </c>
      <c r="V95" s="32">
        <f t="shared" si="15"/>
        <v>0</v>
      </c>
      <c r="W95" s="33">
        <f t="shared" si="16"/>
        <v>0</v>
      </c>
      <c r="X95" s="31">
        <f t="shared" si="17"/>
        <v>11</v>
      </c>
      <c r="Y95" s="32">
        <f t="shared" si="18"/>
        <v>0</v>
      </c>
      <c r="Z95" s="32">
        <f t="shared" si="19"/>
        <v>0</v>
      </c>
      <c r="AA95" s="33">
        <f t="shared" si="20"/>
        <v>0</v>
      </c>
    </row>
    <row r="96" spans="1:27" x14ac:dyDescent="0.2">
      <c r="A96" s="56" t="s">
        <v>109</v>
      </c>
      <c r="B96" s="57" t="s">
        <v>423</v>
      </c>
      <c r="C96" s="58" t="s">
        <v>424</v>
      </c>
      <c r="D96" s="31">
        <v>2729</v>
      </c>
      <c r="E96" s="32">
        <v>2411176.2799999998</v>
      </c>
      <c r="F96" s="32">
        <v>0</v>
      </c>
      <c r="G96" s="33">
        <v>2294901.4000000008</v>
      </c>
      <c r="H96" s="31">
        <v>2441</v>
      </c>
      <c r="I96" s="32">
        <v>2495811.36</v>
      </c>
      <c r="J96" s="32">
        <v>2343171.36</v>
      </c>
      <c r="K96" s="32">
        <v>152640</v>
      </c>
      <c r="L96" s="32">
        <v>0</v>
      </c>
      <c r="M96" s="33">
        <v>2091364.7299999986</v>
      </c>
      <c r="N96" s="31">
        <v>2603</v>
      </c>
      <c r="O96" s="32">
        <v>2661648.7799999998</v>
      </c>
      <c r="P96" s="32">
        <v>2515248.7799999998</v>
      </c>
      <c r="Q96" s="32">
        <v>146400</v>
      </c>
      <c r="R96" s="32">
        <v>0</v>
      </c>
      <c r="S96" s="33">
        <v>2286311.4299999997</v>
      </c>
      <c r="T96" s="31">
        <f t="shared" si="13"/>
        <v>-126</v>
      </c>
      <c r="U96" s="32">
        <f t="shared" si="14"/>
        <v>250472.5</v>
      </c>
      <c r="V96" s="32">
        <f t="shared" si="15"/>
        <v>0</v>
      </c>
      <c r="W96" s="33">
        <f t="shared" si="16"/>
        <v>-8589.9700000011362</v>
      </c>
      <c r="X96" s="31">
        <f t="shared" si="17"/>
        <v>162</v>
      </c>
      <c r="Y96" s="32">
        <f t="shared" si="18"/>
        <v>165837.41999999993</v>
      </c>
      <c r="Z96" s="32">
        <f t="shared" si="19"/>
        <v>0</v>
      </c>
      <c r="AA96" s="33">
        <f t="shared" si="20"/>
        <v>194946.70000000112</v>
      </c>
    </row>
    <row r="97" spans="1:27" x14ac:dyDescent="0.2">
      <c r="A97" s="56" t="s">
        <v>109</v>
      </c>
      <c r="B97" s="57" t="s">
        <v>425</v>
      </c>
      <c r="C97" s="58" t="s">
        <v>426</v>
      </c>
      <c r="D97" s="31">
        <v>629</v>
      </c>
      <c r="E97" s="32">
        <v>482801.30000000005</v>
      </c>
      <c r="F97" s="32">
        <v>0</v>
      </c>
      <c r="G97" s="33">
        <v>0</v>
      </c>
      <c r="H97" s="31">
        <v>522</v>
      </c>
      <c r="I97" s="32">
        <v>602221.5</v>
      </c>
      <c r="J97" s="32">
        <v>487981.50000000006</v>
      </c>
      <c r="K97" s="32">
        <v>114240</v>
      </c>
      <c r="L97" s="32">
        <v>0</v>
      </c>
      <c r="M97" s="33">
        <v>0</v>
      </c>
      <c r="N97" s="31">
        <v>633</v>
      </c>
      <c r="O97" s="32">
        <v>632726</v>
      </c>
      <c r="P97" s="32">
        <v>525086</v>
      </c>
      <c r="Q97" s="32">
        <v>107640</v>
      </c>
      <c r="R97" s="32">
        <v>0</v>
      </c>
      <c r="S97" s="33">
        <v>0</v>
      </c>
      <c r="T97" s="31">
        <f t="shared" si="13"/>
        <v>4</v>
      </c>
      <c r="U97" s="32">
        <f t="shared" si="14"/>
        <v>149924.69999999995</v>
      </c>
      <c r="V97" s="32">
        <f t="shared" si="15"/>
        <v>0</v>
      </c>
      <c r="W97" s="33">
        <f t="shared" si="16"/>
        <v>0</v>
      </c>
      <c r="X97" s="31">
        <f t="shared" si="17"/>
        <v>111</v>
      </c>
      <c r="Y97" s="32">
        <f t="shared" si="18"/>
        <v>30504.5</v>
      </c>
      <c r="Z97" s="32">
        <f t="shared" si="19"/>
        <v>0</v>
      </c>
      <c r="AA97" s="33">
        <f t="shared" si="20"/>
        <v>0</v>
      </c>
    </row>
    <row r="98" spans="1:27" x14ac:dyDescent="0.2">
      <c r="A98" s="56" t="s">
        <v>109</v>
      </c>
      <c r="B98" s="57" t="s">
        <v>427</v>
      </c>
      <c r="C98" s="58" t="s">
        <v>428</v>
      </c>
      <c r="D98" s="31">
        <v>794</v>
      </c>
      <c r="E98" s="32">
        <v>517980.5</v>
      </c>
      <c r="F98" s="32">
        <v>0</v>
      </c>
      <c r="G98" s="33">
        <v>0</v>
      </c>
      <c r="H98" s="31">
        <v>857</v>
      </c>
      <c r="I98" s="32">
        <v>784078.2</v>
      </c>
      <c r="J98" s="32">
        <v>673558.2</v>
      </c>
      <c r="K98" s="32">
        <v>110520</v>
      </c>
      <c r="L98" s="32">
        <v>0</v>
      </c>
      <c r="M98" s="33">
        <v>0</v>
      </c>
      <c r="N98" s="31">
        <v>833</v>
      </c>
      <c r="O98" s="32">
        <v>736978.41999999993</v>
      </c>
      <c r="P98" s="32">
        <v>620098.41999999993</v>
      </c>
      <c r="Q98" s="32">
        <v>116880</v>
      </c>
      <c r="R98" s="32">
        <v>0</v>
      </c>
      <c r="S98" s="33">
        <v>0</v>
      </c>
      <c r="T98" s="31">
        <f t="shared" si="13"/>
        <v>39</v>
      </c>
      <c r="U98" s="32">
        <f t="shared" si="14"/>
        <v>218997.91999999993</v>
      </c>
      <c r="V98" s="32">
        <f t="shared" si="15"/>
        <v>0</v>
      </c>
      <c r="W98" s="33">
        <f t="shared" si="16"/>
        <v>0</v>
      </c>
      <c r="X98" s="31">
        <f t="shared" si="17"/>
        <v>-24</v>
      </c>
      <c r="Y98" s="32">
        <f t="shared" si="18"/>
        <v>-47099.780000000028</v>
      </c>
      <c r="Z98" s="32">
        <f t="shared" si="19"/>
        <v>0</v>
      </c>
      <c r="AA98" s="33">
        <f t="shared" si="20"/>
        <v>0</v>
      </c>
    </row>
    <row r="99" spans="1:27" x14ac:dyDescent="0.2">
      <c r="A99" s="56" t="s">
        <v>109</v>
      </c>
      <c r="B99" s="57" t="s">
        <v>429</v>
      </c>
      <c r="C99" s="58" t="s">
        <v>430</v>
      </c>
      <c r="D99" s="31">
        <v>568</v>
      </c>
      <c r="E99" s="32">
        <v>170276.8</v>
      </c>
      <c r="F99" s="32">
        <v>0</v>
      </c>
      <c r="G99" s="33">
        <v>0</v>
      </c>
      <c r="H99" s="31">
        <v>421</v>
      </c>
      <c r="I99" s="32">
        <v>154010.70000000001</v>
      </c>
      <c r="J99" s="32">
        <v>131450.70000000001</v>
      </c>
      <c r="K99" s="32">
        <v>22560</v>
      </c>
      <c r="L99" s="32">
        <v>0</v>
      </c>
      <c r="M99" s="33">
        <v>0</v>
      </c>
      <c r="N99" s="31">
        <v>515</v>
      </c>
      <c r="O99" s="32">
        <v>187249.2</v>
      </c>
      <c r="P99" s="32">
        <v>164449.20000000001</v>
      </c>
      <c r="Q99" s="32">
        <v>22800</v>
      </c>
      <c r="R99" s="32">
        <v>0</v>
      </c>
      <c r="S99" s="33">
        <v>0</v>
      </c>
      <c r="T99" s="31">
        <f t="shared" si="13"/>
        <v>-53</v>
      </c>
      <c r="U99" s="32">
        <f t="shared" si="14"/>
        <v>16972.400000000023</v>
      </c>
      <c r="V99" s="32">
        <f t="shared" si="15"/>
        <v>0</v>
      </c>
      <c r="W99" s="33">
        <f t="shared" si="16"/>
        <v>0</v>
      </c>
      <c r="X99" s="31">
        <f t="shared" si="17"/>
        <v>94</v>
      </c>
      <c r="Y99" s="32">
        <f t="shared" si="18"/>
        <v>33238.5</v>
      </c>
      <c r="Z99" s="32">
        <f t="shared" si="19"/>
        <v>0</v>
      </c>
      <c r="AA99" s="33">
        <f t="shared" si="20"/>
        <v>0</v>
      </c>
    </row>
    <row r="100" spans="1:27" x14ac:dyDescent="0.2">
      <c r="A100" s="56" t="s">
        <v>109</v>
      </c>
      <c r="B100" s="57" t="s">
        <v>431</v>
      </c>
      <c r="C100" s="58" t="s">
        <v>432</v>
      </c>
      <c r="D100" s="31">
        <v>75</v>
      </c>
      <c r="E100" s="32">
        <v>25728</v>
      </c>
      <c r="F100" s="32">
        <v>0</v>
      </c>
      <c r="G100" s="33">
        <v>0</v>
      </c>
      <c r="H100" s="31">
        <v>60</v>
      </c>
      <c r="I100" s="32">
        <v>43656</v>
      </c>
      <c r="J100" s="32">
        <v>23496</v>
      </c>
      <c r="K100" s="32">
        <v>20160</v>
      </c>
      <c r="L100" s="32">
        <v>0</v>
      </c>
      <c r="M100" s="33">
        <v>0</v>
      </c>
      <c r="N100" s="31">
        <v>64</v>
      </c>
      <c r="O100" s="32">
        <v>44489.599999999999</v>
      </c>
      <c r="P100" s="32">
        <v>24329.599999999999</v>
      </c>
      <c r="Q100" s="32">
        <v>20160</v>
      </c>
      <c r="R100" s="32">
        <v>0</v>
      </c>
      <c r="S100" s="33">
        <v>0</v>
      </c>
      <c r="T100" s="31">
        <f t="shared" si="13"/>
        <v>-11</v>
      </c>
      <c r="U100" s="32">
        <f t="shared" si="14"/>
        <v>18761.599999999999</v>
      </c>
      <c r="V100" s="32">
        <f t="shared" si="15"/>
        <v>0</v>
      </c>
      <c r="W100" s="33">
        <f t="shared" si="16"/>
        <v>0</v>
      </c>
      <c r="X100" s="31">
        <f t="shared" si="17"/>
        <v>4</v>
      </c>
      <c r="Y100" s="32">
        <f t="shared" si="18"/>
        <v>833.59999999999854</v>
      </c>
      <c r="Z100" s="32">
        <f t="shared" si="19"/>
        <v>0</v>
      </c>
      <c r="AA100" s="33">
        <f t="shared" si="20"/>
        <v>0</v>
      </c>
    </row>
    <row r="101" spans="1:27" x14ac:dyDescent="0.2">
      <c r="A101" s="56" t="s">
        <v>113</v>
      </c>
      <c r="B101" s="57" t="s">
        <v>433</v>
      </c>
      <c r="C101" s="58" t="s">
        <v>434</v>
      </c>
      <c r="D101" s="31">
        <v>3366.5</v>
      </c>
      <c r="E101" s="32">
        <v>3193860.9999999995</v>
      </c>
      <c r="F101" s="32">
        <v>49954.200000000004</v>
      </c>
      <c r="G101" s="33">
        <v>825938.31</v>
      </c>
      <c r="H101" s="31">
        <v>3288</v>
      </c>
      <c r="I101" s="32">
        <v>3978830.0000000005</v>
      </c>
      <c r="J101" s="32">
        <v>3556670.0000000005</v>
      </c>
      <c r="K101" s="32">
        <v>422160</v>
      </c>
      <c r="L101" s="32">
        <v>39501</v>
      </c>
      <c r="M101" s="33">
        <v>1036642.7899999998</v>
      </c>
      <c r="N101" s="31">
        <v>3446</v>
      </c>
      <c r="O101" s="32">
        <v>3908208.4600000004</v>
      </c>
      <c r="P101" s="32">
        <v>3483408.4600000004</v>
      </c>
      <c r="Q101" s="32">
        <v>424800</v>
      </c>
      <c r="R101" s="32">
        <v>33869.699999999997</v>
      </c>
      <c r="S101" s="33">
        <v>866050.91000000038</v>
      </c>
      <c r="T101" s="31">
        <f t="shared" si="13"/>
        <v>79.5</v>
      </c>
      <c r="U101" s="32">
        <f t="shared" si="14"/>
        <v>714347.46000000089</v>
      </c>
      <c r="V101" s="32">
        <f t="shared" si="15"/>
        <v>-16084.500000000007</v>
      </c>
      <c r="W101" s="33">
        <f t="shared" si="16"/>
        <v>40112.600000000326</v>
      </c>
      <c r="X101" s="31">
        <f t="shared" si="17"/>
        <v>158</v>
      </c>
      <c r="Y101" s="32">
        <f t="shared" si="18"/>
        <v>-70621.540000000037</v>
      </c>
      <c r="Z101" s="32">
        <f t="shared" si="19"/>
        <v>-5631.3000000000029</v>
      </c>
      <c r="AA101" s="33">
        <f t="shared" si="20"/>
        <v>-170591.87999999942</v>
      </c>
    </row>
    <row r="102" spans="1:27" x14ac:dyDescent="0.2">
      <c r="A102" s="56" t="s">
        <v>113</v>
      </c>
      <c r="B102" s="57" t="s">
        <v>435</v>
      </c>
      <c r="C102" s="58" t="s">
        <v>436</v>
      </c>
      <c r="D102" s="31">
        <v>123</v>
      </c>
      <c r="E102" s="32">
        <v>81631.799999999988</v>
      </c>
      <c r="F102" s="32">
        <v>0</v>
      </c>
      <c r="G102" s="33">
        <v>0</v>
      </c>
      <c r="H102" s="31">
        <v>369</v>
      </c>
      <c r="I102" s="32">
        <v>355739.60000000003</v>
      </c>
      <c r="J102" s="32">
        <v>320339.60000000003</v>
      </c>
      <c r="K102" s="32">
        <v>35400</v>
      </c>
      <c r="L102" s="32">
        <v>0</v>
      </c>
      <c r="M102" s="33">
        <v>0</v>
      </c>
      <c r="N102" s="31">
        <v>308</v>
      </c>
      <c r="O102" s="32">
        <v>265200.59999999998</v>
      </c>
      <c r="P102" s="32">
        <v>231720.6</v>
      </c>
      <c r="Q102" s="32">
        <v>33480</v>
      </c>
      <c r="R102" s="32">
        <v>0</v>
      </c>
      <c r="S102" s="33">
        <v>0</v>
      </c>
      <c r="T102" s="31">
        <f t="shared" si="13"/>
        <v>185</v>
      </c>
      <c r="U102" s="32">
        <f t="shared" si="14"/>
        <v>183568.8</v>
      </c>
      <c r="V102" s="32">
        <f t="shared" si="15"/>
        <v>0</v>
      </c>
      <c r="W102" s="33">
        <f t="shared" si="16"/>
        <v>0</v>
      </c>
      <c r="X102" s="31">
        <f t="shared" si="17"/>
        <v>-61</v>
      </c>
      <c r="Y102" s="32">
        <f t="shared" si="18"/>
        <v>-90539.000000000058</v>
      </c>
      <c r="Z102" s="32">
        <f t="shared" si="19"/>
        <v>0</v>
      </c>
      <c r="AA102" s="33">
        <f t="shared" si="20"/>
        <v>0</v>
      </c>
    </row>
    <row r="103" spans="1:27" x14ac:dyDescent="0.2">
      <c r="A103" s="56" t="s">
        <v>113</v>
      </c>
      <c r="B103" s="57" t="s">
        <v>437</v>
      </c>
      <c r="C103" s="58" t="s">
        <v>438</v>
      </c>
      <c r="D103" s="31">
        <v>389</v>
      </c>
      <c r="E103" s="32">
        <v>282909.40000000002</v>
      </c>
      <c r="F103" s="32">
        <v>0</v>
      </c>
      <c r="G103" s="33">
        <v>0</v>
      </c>
      <c r="H103" s="31">
        <v>323</v>
      </c>
      <c r="I103" s="32">
        <v>393898.69999999995</v>
      </c>
      <c r="J103" s="32">
        <v>335938.69999999995</v>
      </c>
      <c r="K103" s="32">
        <v>57960</v>
      </c>
      <c r="L103" s="32">
        <v>0</v>
      </c>
      <c r="M103" s="33">
        <v>0</v>
      </c>
      <c r="N103" s="31">
        <v>292</v>
      </c>
      <c r="O103" s="32">
        <v>315163.5</v>
      </c>
      <c r="P103" s="32">
        <v>259123.5</v>
      </c>
      <c r="Q103" s="32">
        <v>56040</v>
      </c>
      <c r="R103" s="32">
        <v>0</v>
      </c>
      <c r="S103" s="33">
        <v>0</v>
      </c>
      <c r="T103" s="31">
        <f t="shared" si="13"/>
        <v>-97</v>
      </c>
      <c r="U103" s="32">
        <f t="shared" si="14"/>
        <v>32254.099999999977</v>
      </c>
      <c r="V103" s="32">
        <f t="shared" ref="V103:V130" si="21">R103-F103</f>
        <v>0</v>
      </c>
      <c r="W103" s="33">
        <f t="shared" ref="W103:W130" si="22">S103-G103</f>
        <v>0</v>
      </c>
      <c r="X103" s="31">
        <f t="shared" si="17"/>
        <v>-31</v>
      </c>
      <c r="Y103" s="32">
        <f t="shared" si="18"/>
        <v>-78735.199999999953</v>
      </c>
      <c r="Z103" s="32">
        <f t="shared" ref="Z103:Z130" si="23">IFERROR((R103-L103),"")</f>
        <v>0</v>
      </c>
      <c r="AA103" s="33">
        <f t="shared" ref="AA103:AA130" si="24">IFERROR((S103-M103),"")</f>
        <v>0</v>
      </c>
    </row>
    <row r="104" spans="1:27" x14ac:dyDescent="0.2">
      <c r="A104" s="56" t="s">
        <v>113</v>
      </c>
      <c r="B104" s="57" t="s">
        <v>439</v>
      </c>
      <c r="C104" s="58" t="s">
        <v>440</v>
      </c>
      <c r="D104" s="31">
        <v>1377.5</v>
      </c>
      <c r="E104" s="32">
        <v>1099415.3</v>
      </c>
      <c r="F104" s="32">
        <v>2716</v>
      </c>
      <c r="G104" s="33">
        <v>0</v>
      </c>
      <c r="H104" s="31">
        <v>1272</v>
      </c>
      <c r="I104" s="32">
        <v>1493122.3299999996</v>
      </c>
      <c r="J104" s="32">
        <v>1372042.3299999996</v>
      </c>
      <c r="K104" s="32">
        <v>121080</v>
      </c>
      <c r="L104" s="32">
        <v>2716</v>
      </c>
      <c r="M104" s="33">
        <v>0</v>
      </c>
      <c r="N104" s="31">
        <v>1349</v>
      </c>
      <c r="O104" s="32">
        <v>1408299.2799999998</v>
      </c>
      <c r="P104" s="32">
        <v>1277499.2799999998</v>
      </c>
      <c r="Q104" s="32">
        <v>130800</v>
      </c>
      <c r="R104" s="32">
        <v>2716</v>
      </c>
      <c r="S104" s="33">
        <v>0</v>
      </c>
      <c r="T104" s="31">
        <f t="shared" si="13"/>
        <v>-28.5</v>
      </c>
      <c r="U104" s="32">
        <f t="shared" si="14"/>
        <v>308883.97999999975</v>
      </c>
      <c r="V104" s="32">
        <f t="shared" si="21"/>
        <v>0</v>
      </c>
      <c r="W104" s="33">
        <f t="shared" si="22"/>
        <v>0</v>
      </c>
      <c r="X104" s="31">
        <f t="shared" si="17"/>
        <v>77</v>
      </c>
      <c r="Y104" s="32">
        <f t="shared" si="18"/>
        <v>-84823.049999999814</v>
      </c>
      <c r="Z104" s="32">
        <f t="shared" si="23"/>
        <v>0</v>
      </c>
      <c r="AA104" s="33">
        <f t="shared" si="24"/>
        <v>0</v>
      </c>
    </row>
    <row r="105" spans="1:27" x14ac:dyDescent="0.2">
      <c r="A105" s="56" t="s">
        <v>113</v>
      </c>
      <c r="B105" s="57" t="s">
        <v>441</v>
      </c>
      <c r="C105" s="58" t="s">
        <v>442</v>
      </c>
      <c r="D105" s="31">
        <v>334</v>
      </c>
      <c r="E105" s="32">
        <v>312284.79999999999</v>
      </c>
      <c r="F105" s="32">
        <v>0</v>
      </c>
      <c r="G105" s="33">
        <v>0</v>
      </c>
      <c r="H105" s="31">
        <v>360</v>
      </c>
      <c r="I105" s="32">
        <v>413560.3</v>
      </c>
      <c r="J105" s="32">
        <v>341080.3</v>
      </c>
      <c r="K105" s="32">
        <v>72480</v>
      </c>
      <c r="L105" s="32">
        <v>0</v>
      </c>
      <c r="M105" s="33">
        <v>0</v>
      </c>
      <c r="N105" s="31">
        <v>399</v>
      </c>
      <c r="O105" s="32">
        <v>415470.39999999997</v>
      </c>
      <c r="P105" s="32">
        <v>340230.39999999997</v>
      </c>
      <c r="Q105" s="32">
        <v>75240</v>
      </c>
      <c r="R105" s="32">
        <v>0</v>
      </c>
      <c r="S105" s="33">
        <v>0</v>
      </c>
      <c r="T105" s="31">
        <f t="shared" si="13"/>
        <v>65</v>
      </c>
      <c r="U105" s="32">
        <f t="shared" si="14"/>
        <v>103185.59999999998</v>
      </c>
      <c r="V105" s="32">
        <f t="shared" si="21"/>
        <v>0</v>
      </c>
      <c r="W105" s="33">
        <f t="shared" si="22"/>
        <v>0</v>
      </c>
      <c r="X105" s="31">
        <f t="shared" si="17"/>
        <v>39</v>
      </c>
      <c r="Y105" s="32">
        <f t="shared" si="18"/>
        <v>1910.0999999999767</v>
      </c>
      <c r="Z105" s="32">
        <f t="shared" si="23"/>
        <v>0</v>
      </c>
      <c r="AA105" s="33">
        <f t="shared" si="24"/>
        <v>0</v>
      </c>
    </row>
    <row r="106" spans="1:27" x14ac:dyDescent="0.2">
      <c r="A106" s="56" t="s">
        <v>116</v>
      </c>
      <c r="B106" s="57" t="s">
        <v>443</v>
      </c>
      <c r="C106" s="58" t="s">
        <v>444</v>
      </c>
      <c r="D106" s="31">
        <v>592</v>
      </c>
      <c r="E106" s="32">
        <v>321269.59999999998</v>
      </c>
      <c r="F106" s="32">
        <v>0</v>
      </c>
      <c r="G106" s="33">
        <v>0</v>
      </c>
      <c r="H106" s="31">
        <v>638</v>
      </c>
      <c r="I106" s="32">
        <v>471392</v>
      </c>
      <c r="J106" s="32">
        <v>379592</v>
      </c>
      <c r="K106" s="32">
        <v>91800</v>
      </c>
      <c r="L106" s="32">
        <v>0</v>
      </c>
      <c r="M106" s="33">
        <v>0</v>
      </c>
      <c r="N106" s="31">
        <v>549</v>
      </c>
      <c r="O106" s="32">
        <v>457640</v>
      </c>
      <c r="P106" s="32">
        <v>366200</v>
      </c>
      <c r="Q106" s="32">
        <v>91440</v>
      </c>
      <c r="R106" s="32">
        <v>0</v>
      </c>
      <c r="S106" s="33">
        <v>0</v>
      </c>
      <c r="T106" s="31">
        <f t="shared" si="13"/>
        <v>-43</v>
      </c>
      <c r="U106" s="32">
        <f t="shared" si="14"/>
        <v>136370.40000000002</v>
      </c>
      <c r="V106" s="32">
        <f t="shared" si="21"/>
        <v>0</v>
      </c>
      <c r="W106" s="33">
        <f t="shared" si="22"/>
        <v>0</v>
      </c>
      <c r="X106" s="31">
        <f t="shared" si="17"/>
        <v>-89</v>
      </c>
      <c r="Y106" s="32">
        <f t="shared" si="18"/>
        <v>-13752</v>
      </c>
      <c r="Z106" s="32">
        <f t="shared" si="23"/>
        <v>0</v>
      </c>
      <c r="AA106" s="33">
        <f t="shared" si="24"/>
        <v>0</v>
      </c>
    </row>
    <row r="107" spans="1:27" x14ac:dyDescent="0.2">
      <c r="A107" s="56" t="s">
        <v>116</v>
      </c>
      <c r="B107" s="57" t="s">
        <v>445</v>
      </c>
      <c r="C107" s="58" t="s">
        <v>446</v>
      </c>
      <c r="D107" s="31">
        <v>526</v>
      </c>
      <c r="E107" s="32">
        <v>160890.20000000001</v>
      </c>
      <c r="F107" s="32">
        <v>0</v>
      </c>
      <c r="G107" s="33">
        <v>0</v>
      </c>
      <c r="H107" s="31">
        <v>513</v>
      </c>
      <c r="I107" s="32">
        <v>195576.36</v>
      </c>
      <c r="J107" s="32">
        <v>176976.36</v>
      </c>
      <c r="K107" s="32">
        <v>18600</v>
      </c>
      <c r="L107" s="32">
        <v>0</v>
      </c>
      <c r="M107" s="33">
        <v>0</v>
      </c>
      <c r="N107" s="31">
        <v>500</v>
      </c>
      <c r="O107" s="32">
        <v>189769.3</v>
      </c>
      <c r="P107" s="32">
        <v>169249.3</v>
      </c>
      <c r="Q107" s="32">
        <v>20520</v>
      </c>
      <c r="R107" s="32">
        <v>0</v>
      </c>
      <c r="S107" s="33">
        <v>0</v>
      </c>
      <c r="T107" s="31">
        <f t="shared" si="13"/>
        <v>-26</v>
      </c>
      <c r="U107" s="32">
        <f t="shared" si="14"/>
        <v>28879.099999999977</v>
      </c>
      <c r="V107" s="32">
        <f t="shared" si="21"/>
        <v>0</v>
      </c>
      <c r="W107" s="33">
        <f t="shared" si="22"/>
        <v>0</v>
      </c>
      <c r="X107" s="31">
        <f t="shared" si="17"/>
        <v>-13</v>
      </c>
      <c r="Y107" s="32">
        <f t="shared" si="18"/>
        <v>-5807.0599999999977</v>
      </c>
      <c r="Z107" s="32">
        <f t="shared" si="23"/>
        <v>0</v>
      </c>
      <c r="AA107" s="33">
        <f t="shared" si="24"/>
        <v>0</v>
      </c>
    </row>
    <row r="108" spans="1:27" x14ac:dyDescent="0.2">
      <c r="A108" s="56" t="s">
        <v>116</v>
      </c>
      <c r="B108" s="57" t="s">
        <v>447</v>
      </c>
      <c r="C108" s="58" t="s">
        <v>448</v>
      </c>
      <c r="D108" s="31">
        <v>372</v>
      </c>
      <c r="E108" s="32">
        <v>128949.4</v>
      </c>
      <c r="F108" s="32">
        <v>0</v>
      </c>
      <c r="G108" s="33">
        <v>0</v>
      </c>
      <c r="H108" s="31">
        <v>360</v>
      </c>
      <c r="I108" s="32">
        <v>153545.09999999998</v>
      </c>
      <c r="J108" s="32">
        <v>137105.09999999998</v>
      </c>
      <c r="K108" s="32">
        <v>16440</v>
      </c>
      <c r="L108" s="32">
        <v>0</v>
      </c>
      <c r="M108" s="33">
        <v>0</v>
      </c>
      <c r="N108" s="31">
        <v>392</v>
      </c>
      <c r="O108" s="32">
        <v>155228.9</v>
      </c>
      <c r="P108" s="32">
        <v>138188.9</v>
      </c>
      <c r="Q108" s="32">
        <v>17040</v>
      </c>
      <c r="R108" s="32">
        <v>0</v>
      </c>
      <c r="S108" s="33">
        <v>0</v>
      </c>
      <c r="T108" s="31">
        <f t="shared" si="13"/>
        <v>20</v>
      </c>
      <c r="U108" s="32">
        <f t="shared" si="14"/>
        <v>26279.5</v>
      </c>
      <c r="V108" s="32">
        <f t="shared" si="21"/>
        <v>0</v>
      </c>
      <c r="W108" s="33">
        <f t="shared" si="22"/>
        <v>0</v>
      </c>
      <c r="X108" s="31">
        <f t="shared" si="17"/>
        <v>32</v>
      </c>
      <c r="Y108" s="32">
        <f t="shared" si="18"/>
        <v>1683.8000000000175</v>
      </c>
      <c r="Z108" s="32">
        <f t="shared" si="23"/>
        <v>0</v>
      </c>
      <c r="AA108" s="33">
        <f t="shared" si="24"/>
        <v>0</v>
      </c>
    </row>
    <row r="109" spans="1:27" x14ac:dyDescent="0.2">
      <c r="A109" s="56" t="s">
        <v>116</v>
      </c>
      <c r="B109" s="57" t="s">
        <v>449</v>
      </c>
      <c r="C109" s="58" t="s">
        <v>450</v>
      </c>
      <c r="D109" s="31">
        <v>378</v>
      </c>
      <c r="E109" s="32">
        <v>180000.1</v>
      </c>
      <c r="F109" s="32">
        <v>0</v>
      </c>
      <c r="G109" s="33">
        <v>0</v>
      </c>
      <c r="H109" s="31">
        <v>318</v>
      </c>
      <c r="I109" s="32">
        <v>198074.8</v>
      </c>
      <c r="J109" s="32">
        <v>154394.79999999999</v>
      </c>
      <c r="K109" s="32">
        <v>43680</v>
      </c>
      <c r="L109" s="32">
        <v>0</v>
      </c>
      <c r="M109" s="33">
        <v>0</v>
      </c>
      <c r="N109" s="31">
        <v>369</v>
      </c>
      <c r="O109" s="32">
        <v>247730.09999999998</v>
      </c>
      <c r="P109" s="32">
        <v>206330.09999999998</v>
      </c>
      <c r="Q109" s="32">
        <v>41400</v>
      </c>
      <c r="R109" s="32">
        <v>0</v>
      </c>
      <c r="S109" s="33">
        <v>0</v>
      </c>
      <c r="T109" s="31">
        <f t="shared" si="13"/>
        <v>-9</v>
      </c>
      <c r="U109" s="32">
        <f t="shared" si="14"/>
        <v>67729.999999999971</v>
      </c>
      <c r="V109" s="32">
        <f t="shared" si="21"/>
        <v>0</v>
      </c>
      <c r="W109" s="33">
        <f t="shared" si="22"/>
        <v>0</v>
      </c>
      <c r="X109" s="31">
        <f t="shared" si="17"/>
        <v>51</v>
      </c>
      <c r="Y109" s="32">
        <f t="shared" si="18"/>
        <v>49655.299999999988</v>
      </c>
      <c r="Z109" s="32">
        <f t="shared" si="23"/>
        <v>0</v>
      </c>
      <c r="AA109" s="33">
        <f t="shared" si="24"/>
        <v>0</v>
      </c>
    </row>
    <row r="110" spans="1:27" x14ac:dyDescent="0.2">
      <c r="A110" s="56" t="s">
        <v>116</v>
      </c>
      <c r="B110" s="57" t="s">
        <v>451</v>
      </c>
      <c r="C110" s="58" t="s">
        <v>452</v>
      </c>
      <c r="D110" s="31">
        <v>0</v>
      </c>
      <c r="E110" s="32">
        <v>21530</v>
      </c>
      <c r="F110" s="32">
        <v>0</v>
      </c>
      <c r="G110" s="33">
        <v>0</v>
      </c>
      <c r="H110" s="31">
        <v>0</v>
      </c>
      <c r="I110" s="32">
        <v>26451</v>
      </c>
      <c r="J110" s="32">
        <v>26451</v>
      </c>
      <c r="K110" s="32">
        <v>0</v>
      </c>
      <c r="L110" s="32">
        <v>0</v>
      </c>
      <c r="M110" s="33">
        <v>0</v>
      </c>
      <c r="N110" s="31">
        <v>0</v>
      </c>
      <c r="O110" s="32">
        <v>20880</v>
      </c>
      <c r="P110" s="32">
        <v>20880</v>
      </c>
      <c r="Q110" s="32">
        <v>0</v>
      </c>
      <c r="R110" s="32">
        <v>0</v>
      </c>
      <c r="S110" s="33">
        <v>0</v>
      </c>
      <c r="T110" s="31">
        <f t="shared" si="13"/>
        <v>0</v>
      </c>
      <c r="U110" s="32">
        <f t="shared" si="14"/>
        <v>-650</v>
      </c>
      <c r="V110" s="32">
        <f t="shared" si="21"/>
        <v>0</v>
      </c>
      <c r="W110" s="33">
        <f t="shared" si="22"/>
        <v>0</v>
      </c>
      <c r="X110" s="31">
        <f t="shared" si="17"/>
        <v>0</v>
      </c>
      <c r="Y110" s="32">
        <f t="shared" si="18"/>
        <v>-5571</v>
      </c>
      <c r="Z110" s="32">
        <f t="shared" si="23"/>
        <v>0</v>
      </c>
      <c r="AA110" s="33">
        <f t="shared" si="24"/>
        <v>0</v>
      </c>
    </row>
    <row r="111" spans="1:27" x14ac:dyDescent="0.2">
      <c r="A111" s="56" t="s">
        <v>116</v>
      </c>
      <c r="B111" s="57" t="s">
        <v>453</v>
      </c>
      <c r="C111" s="58" t="s">
        <v>454</v>
      </c>
      <c r="D111" s="31">
        <v>0</v>
      </c>
      <c r="E111" s="32">
        <v>14700</v>
      </c>
      <c r="F111" s="32">
        <v>0</v>
      </c>
      <c r="G111" s="33">
        <v>0</v>
      </c>
      <c r="H111" s="31">
        <v>0</v>
      </c>
      <c r="I111" s="32">
        <v>17560</v>
      </c>
      <c r="J111" s="32">
        <v>17560</v>
      </c>
      <c r="K111" s="32">
        <v>0</v>
      </c>
      <c r="L111" s="32">
        <v>0</v>
      </c>
      <c r="M111" s="33">
        <v>0</v>
      </c>
      <c r="N111" s="31">
        <v>0</v>
      </c>
      <c r="O111" s="32">
        <v>16070</v>
      </c>
      <c r="P111" s="32">
        <v>16070</v>
      </c>
      <c r="Q111" s="32">
        <v>0</v>
      </c>
      <c r="R111" s="32">
        <v>0</v>
      </c>
      <c r="S111" s="33">
        <v>0</v>
      </c>
      <c r="T111" s="31">
        <f t="shared" si="13"/>
        <v>0</v>
      </c>
      <c r="U111" s="32">
        <f t="shared" si="14"/>
        <v>1370</v>
      </c>
      <c r="V111" s="32">
        <f t="shared" si="21"/>
        <v>0</v>
      </c>
      <c r="W111" s="33">
        <f t="shared" si="22"/>
        <v>0</v>
      </c>
      <c r="X111" s="31">
        <f t="shared" si="17"/>
        <v>0</v>
      </c>
      <c r="Y111" s="32">
        <f t="shared" si="18"/>
        <v>-1490</v>
      </c>
      <c r="Z111" s="32">
        <f t="shared" si="23"/>
        <v>0</v>
      </c>
      <c r="AA111" s="33">
        <f t="shared" si="24"/>
        <v>0</v>
      </c>
    </row>
    <row r="112" spans="1:27" x14ac:dyDescent="0.2">
      <c r="A112" s="56" t="s">
        <v>116</v>
      </c>
      <c r="B112" s="57" t="s">
        <v>455</v>
      </c>
      <c r="C112" s="58" t="s">
        <v>456</v>
      </c>
      <c r="D112" s="31">
        <v>3206</v>
      </c>
      <c r="E112" s="32">
        <v>3315100.05</v>
      </c>
      <c r="F112" s="32">
        <v>88915.47</v>
      </c>
      <c r="G112" s="33">
        <v>283911.62</v>
      </c>
      <c r="H112" s="31">
        <v>3322</v>
      </c>
      <c r="I112" s="32">
        <v>4548592.92</v>
      </c>
      <c r="J112" s="32">
        <v>4133872.92</v>
      </c>
      <c r="K112" s="32">
        <v>414720</v>
      </c>
      <c r="L112" s="32">
        <v>85154</v>
      </c>
      <c r="M112" s="33">
        <v>288714.11</v>
      </c>
      <c r="N112" s="31">
        <v>3253</v>
      </c>
      <c r="O112" s="32">
        <v>4268528</v>
      </c>
      <c r="P112" s="32">
        <v>3860047.9999999995</v>
      </c>
      <c r="Q112" s="32">
        <v>408480</v>
      </c>
      <c r="R112" s="32">
        <v>135748</v>
      </c>
      <c r="S112" s="33">
        <v>304688.2</v>
      </c>
      <c r="T112" s="31">
        <f t="shared" si="13"/>
        <v>47</v>
      </c>
      <c r="U112" s="32">
        <f t="shared" si="14"/>
        <v>953427.95000000019</v>
      </c>
      <c r="V112" s="32">
        <f t="shared" si="21"/>
        <v>46832.53</v>
      </c>
      <c r="W112" s="33">
        <f t="shared" si="22"/>
        <v>20776.580000000016</v>
      </c>
      <c r="X112" s="31">
        <f t="shared" si="17"/>
        <v>-69</v>
      </c>
      <c r="Y112" s="32">
        <f t="shared" si="18"/>
        <v>-280064.91999999993</v>
      </c>
      <c r="Z112" s="32">
        <f t="shared" si="23"/>
        <v>50594</v>
      </c>
      <c r="AA112" s="33">
        <f t="shared" si="24"/>
        <v>15974.090000000026</v>
      </c>
    </row>
    <row r="113" spans="1:27" x14ac:dyDescent="0.2">
      <c r="A113" s="56" t="s">
        <v>116</v>
      </c>
      <c r="B113" s="57" t="s">
        <v>457</v>
      </c>
      <c r="C113" s="58" t="s">
        <v>458</v>
      </c>
      <c r="D113" s="31">
        <v>0</v>
      </c>
      <c r="E113" s="32">
        <v>172084</v>
      </c>
      <c r="F113" s="32">
        <v>0</v>
      </c>
      <c r="G113" s="33">
        <v>0</v>
      </c>
      <c r="H113" s="31">
        <v>0</v>
      </c>
      <c r="I113" s="32">
        <v>190853</v>
      </c>
      <c r="J113" s="32">
        <v>182933</v>
      </c>
      <c r="K113" s="32">
        <v>7920</v>
      </c>
      <c r="L113" s="32">
        <v>0</v>
      </c>
      <c r="M113" s="33">
        <v>0</v>
      </c>
      <c r="N113" s="31">
        <v>0</v>
      </c>
      <c r="O113" s="32">
        <v>195481</v>
      </c>
      <c r="P113" s="32">
        <v>187561</v>
      </c>
      <c r="Q113" s="32">
        <v>7920</v>
      </c>
      <c r="R113" s="32">
        <v>0</v>
      </c>
      <c r="S113" s="33">
        <v>0</v>
      </c>
      <c r="T113" s="31">
        <f t="shared" si="13"/>
        <v>0</v>
      </c>
      <c r="U113" s="32">
        <f t="shared" si="14"/>
        <v>23397</v>
      </c>
      <c r="V113" s="32">
        <f t="shared" si="21"/>
        <v>0</v>
      </c>
      <c r="W113" s="33">
        <f t="shared" si="22"/>
        <v>0</v>
      </c>
      <c r="X113" s="31">
        <f t="shared" si="17"/>
        <v>0</v>
      </c>
      <c r="Y113" s="32">
        <f t="shared" si="18"/>
        <v>4628</v>
      </c>
      <c r="Z113" s="32">
        <f t="shared" si="23"/>
        <v>0</v>
      </c>
      <c r="AA113" s="33">
        <f t="shared" si="24"/>
        <v>0</v>
      </c>
    </row>
    <row r="114" spans="1:27" x14ac:dyDescent="0.2">
      <c r="A114" s="56" t="s">
        <v>119</v>
      </c>
      <c r="B114" s="57" t="s">
        <v>459</v>
      </c>
      <c r="C114" s="58" t="s">
        <v>122</v>
      </c>
      <c r="D114" s="31">
        <v>277</v>
      </c>
      <c r="E114" s="32">
        <v>190078.3</v>
      </c>
      <c r="F114" s="32">
        <v>0</v>
      </c>
      <c r="G114" s="33">
        <v>0</v>
      </c>
      <c r="H114" s="31">
        <v>314</v>
      </c>
      <c r="I114" s="32">
        <v>293264.75</v>
      </c>
      <c r="J114" s="32">
        <v>254024.75</v>
      </c>
      <c r="K114" s="32">
        <v>39240</v>
      </c>
      <c r="L114" s="32">
        <v>0</v>
      </c>
      <c r="M114" s="33">
        <v>0</v>
      </c>
      <c r="N114" s="31">
        <v>256</v>
      </c>
      <c r="O114" s="32">
        <v>256276.25000000003</v>
      </c>
      <c r="P114" s="32">
        <v>214876.25000000003</v>
      </c>
      <c r="Q114" s="32">
        <v>41400</v>
      </c>
      <c r="R114" s="32">
        <v>0</v>
      </c>
      <c r="S114" s="33">
        <v>0</v>
      </c>
      <c r="T114" s="31">
        <f t="shared" si="13"/>
        <v>-21</v>
      </c>
      <c r="U114" s="32">
        <f t="shared" si="14"/>
        <v>66197.950000000041</v>
      </c>
      <c r="V114" s="32">
        <f t="shared" si="21"/>
        <v>0</v>
      </c>
      <c r="W114" s="33">
        <f t="shared" si="22"/>
        <v>0</v>
      </c>
      <c r="X114" s="31">
        <f t="shared" si="17"/>
        <v>-58</v>
      </c>
      <c r="Y114" s="32">
        <f t="shared" si="18"/>
        <v>-36988.499999999971</v>
      </c>
      <c r="Z114" s="32">
        <f t="shared" si="23"/>
        <v>0</v>
      </c>
      <c r="AA114" s="33">
        <f t="shared" si="24"/>
        <v>0</v>
      </c>
    </row>
    <row r="115" spans="1:27" x14ac:dyDescent="0.2">
      <c r="A115" s="56" t="s">
        <v>119</v>
      </c>
      <c r="B115" s="57" t="s">
        <v>460</v>
      </c>
      <c r="C115" s="58" t="s">
        <v>121</v>
      </c>
      <c r="D115" s="31">
        <v>230</v>
      </c>
      <c r="E115" s="32">
        <v>162950.1</v>
      </c>
      <c r="F115" s="32">
        <v>0</v>
      </c>
      <c r="G115" s="33">
        <v>0</v>
      </c>
      <c r="H115" s="31">
        <v>263</v>
      </c>
      <c r="I115" s="32">
        <v>248816.2</v>
      </c>
      <c r="J115" s="32">
        <v>195896.2</v>
      </c>
      <c r="K115" s="32">
        <v>52920</v>
      </c>
      <c r="L115" s="32">
        <v>0</v>
      </c>
      <c r="M115" s="33">
        <v>0</v>
      </c>
      <c r="N115" s="31">
        <v>245</v>
      </c>
      <c r="O115" s="32">
        <v>232797.6</v>
      </c>
      <c r="P115" s="32">
        <v>182517.6</v>
      </c>
      <c r="Q115" s="32">
        <v>50280</v>
      </c>
      <c r="R115" s="32">
        <v>0</v>
      </c>
      <c r="S115" s="33">
        <v>0</v>
      </c>
      <c r="T115" s="31">
        <f t="shared" si="13"/>
        <v>15</v>
      </c>
      <c r="U115" s="32">
        <f t="shared" si="14"/>
        <v>69847.5</v>
      </c>
      <c r="V115" s="32">
        <f t="shared" si="21"/>
        <v>0</v>
      </c>
      <c r="W115" s="33">
        <f t="shared" si="22"/>
        <v>0</v>
      </c>
      <c r="X115" s="31">
        <f t="shared" si="17"/>
        <v>-18</v>
      </c>
      <c r="Y115" s="32">
        <f t="shared" si="18"/>
        <v>-16018.600000000006</v>
      </c>
      <c r="Z115" s="32">
        <f t="shared" si="23"/>
        <v>0</v>
      </c>
      <c r="AA115" s="33">
        <f t="shared" si="24"/>
        <v>0</v>
      </c>
    </row>
    <row r="116" spans="1:27" x14ac:dyDescent="0.2">
      <c r="A116" s="56" t="s">
        <v>119</v>
      </c>
      <c r="B116" s="57" t="s">
        <v>461</v>
      </c>
      <c r="C116" s="58" t="s">
        <v>462</v>
      </c>
      <c r="D116" s="31">
        <v>4436</v>
      </c>
      <c r="E116" s="32">
        <v>4025589.5000000005</v>
      </c>
      <c r="F116" s="32">
        <v>6512</v>
      </c>
      <c r="G116" s="33">
        <v>0</v>
      </c>
      <c r="H116" s="31">
        <v>4075</v>
      </c>
      <c r="I116" s="32">
        <v>4625649.9800000004</v>
      </c>
      <c r="J116" s="32">
        <v>4139169.9800000009</v>
      </c>
      <c r="K116" s="32">
        <v>486480</v>
      </c>
      <c r="L116" s="32">
        <v>15060</v>
      </c>
      <c r="M116" s="33">
        <v>0</v>
      </c>
      <c r="N116" s="31">
        <v>4049</v>
      </c>
      <c r="O116" s="32">
        <v>4390546.0100000007</v>
      </c>
      <c r="P116" s="32">
        <v>3897826.0100000007</v>
      </c>
      <c r="Q116" s="32">
        <v>492720</v>
      </c>
      <c r="R116" s="32">
        <v>13363</v>
      </c>
      <c r="S116" s="33">
        <v>0</v>
      </c>
      <c r="T116" s="31">
        <f t="shared" si="13"/>
        <v>-387</v>
      </c>
      <c r="U116" s="32">
        <f t="shared" si="14"/>
        <v>364956.51000000024</v>
      </c>
      <c r="V116" s="32">
        <f t="shared" si="21"/>
        <v>6851</v>
      </c>
      <c r="W116" s="33">
        <f t="shared" si="22"/>
        <v>0</v>
      </c>
      <c r="X116" s="31">
        <f t="shared" si="17"/>
        <v>-26</v>
      </c>
      <c r="Y116" s="32">
        <f t="shared" si="18"/>
        <v>-235103.96999999974</v>
      </c>
      <c r="Z116" s="32">
        <f t="shared" si="23"/>
        <v>-1697</v>
      </c>
      <c r="AA116" s="33">
        <f t="shared" si="24"/>
        <v>0</v>
      </c>
    </row>
    <row r="117" spans="1:27" x14ac:dyDescent="0.2">
      <c r="A117" s="56" t="s">
        <v>119</v>
      </c>
      <c r="B117" s="57" t="s">
        <v>463</v>
      </c>
      <c r="C117" s="58" t="s">
        <v>464</v>
      </c>
      <c r="D117" s="31">
        <v>401</v>
      </c>
      <c r="E117" s="32">
        <v>384546.2</v>
      </c>
      <c r="F117" s="32">
        <v>0</v>
      </c>
      <c r="G117" s="33">
        <v>0</v>
      </c>
      <c r="H117" s="31">
        <v>348</v>
      </c>
      <c r="I117" s="32">
        <v>451951.99999999994</v>
      </c>
      <c r="J117" s="32">
        <v>387991.99999999994</v>
      </c>
      <c r="K117" s="32">
        <v>63960</v>
      </c>
      <c r="L117" s="32">
        <v>0</v>
      </c>
      <c r="M117" s="33">
        <v>0</v>
      </c>
      <c r="N117" s="31">
        <v>340</v>
      </c>
      <c r="O117" s="32">
        <v>430627.80000000005</v>
      </c>
      <c r="P117" s="32">
        <v>368227.80000000005</v>
      </c>
      <c r="Q117" s="32">
        <v>62400</v>
      </c>
      <c r="R117" s="32">
        <v>0</v>
      </c>
      <c r="S117" s="33">
        <v>0</v>
      </c>
      <c r="T117" s="31">
        <f t="shared" si="13"/>
        <v>-61</v>
      </c>
      <c r="U117" s="32">
        <f t="shared" si="14"/>
        <v>46081.600000000035</v>
      </c>
      <c r="V117" s="32">
        <f t="shared" si="21"/>
        <v>0</v>
      </c>
      <c r="W117" s="33">
        <f t="shared" si="22"/>
        <v>0</v>
      </c>
      <c r="X117" s="31">
        <f t="shared" si="17"/>
        <v>-8</v>
      </c>
      <c r="Y117" s="32">
        <f t="shared" si="18"/>
        <v>-21324.199999999895</v>
      </c>
      <c r="Z117" s="32">
        <f t="shared" si="23"/>
        <v>0</v>
      </c>
      <c r="AA117" s="33">
        <f t="shared" si="24"/>
        <v>0</v>
      </c>
    </row>
    <row r="118" spans="1:27" x14ac:dyDescent="0.2">
      <c r="A118" s="56" t="s">
        <v>119</v>
      </c>
      <c r="B118" s="57" t="s">
        <v>465</v>
      </c>
      <c r="C118" s="58" t="s">
        <v>120</v>
      </c>
      <c r="D118" s="31">
        <v>454</v>
      </c>
      <c r="E118" s="32">
        <v>300159.2</v>
      </c>
      <c r="F118" s="32">
        <v>0</v>
      </c>
      <c r="G118" s="33">
        <v>0</v>
      </c>
      <c r="H118" s="31">
        <v>564</v>
      </c>
      <c r="I118" s="32">
        <v>458734.6</v>
      </c>
      <c r="J118" s="32">
        <v>394894.6</v>
      </c>
      <c r="K118" s="32">
        <v>63840</v>
      </c>
      <c r="L118" s="32">
        <v>0</v>
      </c>
      <c r="M118" s="33">
        <v>0</v>
      </c>
      <c r="N118" s="31">
        <v>462</v>
      </c>
      <c r="O118" s="32">
        <v>395821.10000000003</v>
      </c>
      <c r="P118" s="32">
        <v>329941.10000000003</v>
      </c>
      <c r="Q118" s="32">
        <v>65880</v>
      </c>
      <c r="R118" s="32">
        <v>0</v>
      </c>
      <c r="S118" s="33">
        <v>0</v>
      </c>
      <c r="T118" s="31">
        <f t="shared" si="13"/>
        <v>8</v>
      </c>
      <c r="U118" s="32">
        <f t="shared" si="14"/>
        <v>95661.900000000023</v>
      </c>
      <c r="V118" s="32">
        <f t="shared" si="21"/>
        <v>0</v>
      </c>
      <c r="W118" s="33">
        <f t="shared" si="22"/>
        <v>0</v>
      </c>
      <c r="X118" s="31">
        <f t="shared" si="17"/>
        <v>-102</v>
      </c>
      <c r="Y118" s="32">
        <f t="shared" si="18"/>
        <v>-62913.499999999942</v>
      </c>
      <c r="Z118" s="32">
        <f t="shared" si="23"/>
        <v>0</v>
      </c>
      <c r="AA118" s="33">
        <f t="shared" si="24"/>
        <v>0</v>
      </c>
    </row>
    <row r="119" spans="1:27" x14ac:dyDescent="0.2">
      <c r="A119" s="56" t="s">
        <v>123</v>
      </c>
      <c r="B119" s="57" t="s">
        <v>466</v>
      </c>
      <c r="C119" s="58" t="s">
        <v>467</v>
      </c>
      <c r="D119" s="31">
        <v>1682</v>
      </c>
      <c r="E119" s="32">
        <v>2088037.0000000002</v>
      </c>
      <c r="F119" s="32">
        <v>0</v>
      </c>
      <c r="G119" s="33">
        <v>0</v>
      </c>
      <c r="H119" s="31">
        <v>1938</v>
      </c>
      <c r="I119" s="32">
        <v>2633179.88</v>
      </c>
      <c r="J119" s="32">
        <v>2325499.88</v>
      </c>
      <c r="K119" s="32">
        <v>307680</v>
      </c>
      <c r="L119" s="32">
        <v>0</v>
      </c>
      <c r="M119" s="33">
        <v>0</v>
      </c>
      <c r="N119" s="31">
        <v>1867</v>
      </c>
      <c r="O119" s="32">
        <v>2448336.42</v>
      </c>
      <c r="P119" s="32">
        <v>2135736.42</v>
      </c>
      <c r="Q119" s="32">
        <v>312600</v>
      </c>
      <c r="R119" s="32">
        <v>0</v>
      </c>
      <c r="S119" s="33">
        <v>0</v>
      </c>
      <c r="T119" s="31">
        <f t="shared" si="13"/>
        <v>185</v>
      </c>
      <c r="U119" s="32">
        <f t="shared" si="14"/>
        <v>360299.41999999969</v>
      </c>
      <c r="V119" s="32">
        <f t="shared" si="21"/>
        <v>0</v>
      </c>
      <c r="W119" s="33">
        <f t="shared" si="22"/>
        <v>0</v>
      </c>
      <c r="X119" s="31">
        <f t="shared" si="17"/>
        <v>-71</v>
      </c>
      <c r="Y119" s="32">
        <f t="shared" si="18"/>
        <v>-184843.45999999996</v>
      </c>
      <c r="Z119" s="32">
        <f t="shared" si="23"/>
        <v>0</v>
      </c>
      <c r="AA119" s="33">
        <f t="shared" si="24"/>
        <v>0</v>
      </c>
    </row>
    <row r="120" spans="1:27" x14ac:dyDescent="0.2">
      <c r="A120" s="56" t="s">
        <v>123</v>
      </c>
      <c r="B120" s="57" t="s">
        <v>468</v>
      </c>
      <c r="C120" s="58" t="s">
        <v>469</v>
      </c>
      <c r="D120" s="31">
        <v>478</v>
      </c>
      <c r="E120" s="32">
        <v>218211.8</v>
      </c>
      <c r="F120" s="32">
        <v>0</v>
      </c>
      <c r="G120" s="33">
        <v>0</v>
      </c>
      <c r="H120" s="31">
        <v>352</v>
      </c>
      <c r="I120" s="32">
        <v>243380.5</v>
      </c>
      <c r="J120" s="32">
        <v>194660.5</v>
      </c>
      <c r="K120" s="32">
        <v>48720</v>
      </c>
      <c r="L120" s="32">
        <v>0</v>
      </c>
      <c r="M120" s="33">
        <v>0</v>
      </c>
      <c r="N120" s="31">
        <v>672</v>
      </c>
      <c r="O120" s="32">
        <v>344171.1</v>
      </c>
      <c r="P120" s="32">
        <v>294731.09999999998</v>
      </c>
      <c r="Q120" s="32">
        <v>49440</v>
      </c>
      <c r="R120" s="32">
        <v>0</v>
      </c>
      <c r="S120" s="33">
        <v>0</v>
      </c>
      <c r="T120" s="31">
        <f t="shared" si="13"/>
        <v>194</v>
      </c>
      <c r="U120" s="32">
        <f t="shared" si="14"/>
        <v>125959.29999999999</v>
      </c>
      <c r="V120" s="32">
        <f t="shared" si="21"/>
        <v>0</v>
      </c>
      <c r="W120" s="33">
        <f t="shared" si="22"/>
        <v>0</v>
      </c>
      <c r="X120" s="31">
        <f t="shared" si="17"/>
        <v>320</v>
      </c>
      <c r="Y120" s="32">
        <f t="shared" si="18"/>
        <v>100790.59999999998</v>
      </c>
      <c r="Z120" s="32">
        <f t="shared" si="23"/>
        <v>0</v>
      </c>
      <c r="AA120" s="33">
        <f t="shared" si="24"/>
        <v>0</v>
      </c>
    </row>
    <row r="121" spans="1:27" x14ac:dyDescent="0.2">
      <c r="A121" s="56" t="s">
        <v>123</v>
      </c>
      <c r="B121" s="57" t="s">
        <v>470</v>
      </c>
      <c r="C121" s="58" t="s">
        <v>471</v>
      </c>
      <c r="D121" s="31">
        <v>1041</v>
      </c>
      <c r="E121" s="32">
        <v>406344.8</v>
      </c>
      <c r="F121" s="32">
        <v>0</v>
      </c>
      <c r="G121" s="33">
        <v>0</v>
      </c>
      <c r="H121" s="31">
        <v>536</v>
      </c>
      <c r="I121" s="32">
        <v>382112.6</v>
      </c>
      <c r="J121" s="32">
        <v>365672.6</v>
      </c>
      <c r="K121" s="32">
        <v>16440</v>
      </c>
      <c r="L121" s="32">
        <v>0</v>
      </c>
      <c r="M121" s="33">
        <v>0</v>
      </c>
      <c r="N121" s="31">
        <v>1112</v>
      </c>
      <c r="O121" s="32">
        <v>482899.1</v>
      </c>
      <c r="P121" s="32">
        <v>467539.1</v>
      </c>
      <c r="Q121" s="32">
        <v>15360</v>
      </c>
      <c r="R121" s="32">
        <v>0</v>
      </c>
      <c r="S121" s="33">
        <v>0</v>
      </c>
      <c r="T121" s="31">
        <f t="shared" si="13"/>
        <v>71</v>
      </c>
      <c r="U121" s="32">
        <f t="shared" si="14"/>
        <v>76554.299999999988</v>
      </c>
      <c r="V121" s="32">
        <f t="shared" si="21"/>
        <v>0</v>
      </c>
      <c r="W121" s="33">
        <f t="shared" si="22"/>
        <v>0</v>
      </c>
      <c r="X121" s="31">
        <f t="shared" si="17"/>
        <v>576</v>
      </c>
      <c r="Y121" s="32">
        <f t="shared" si="18"/>
        <v>100786.5</v>
      </c>
      <c r="Z121" s="32">
        <f t="shared" si="23"/>
        <v>0</v>
      </c>
      <c r="AA121" s="33">
        <f t="shared" si="24"/>
        <v>0</v>
      </c>
    </row>
    <row r="122" spans="1:27" x14ac:dyDescent="0.2">
      <c r="A122" s="56" t="s">
        <v>123</v>
      </c>
      <c r="B122" s="57" t="s">
        <v>472</v>
      </c>
      <c r="C122" s="58" t="s">
        <v>473</v>
      </c>
      <c r="D122" s="31">
        <v>0</v>
      </c>
      <c r="E122" s="32">
        <v>23901</v>
      </c>
      <c r="F122" s="32">
        <v>0</v>
      </c>
      <c r="G122" s="33">
        <v>0</v>
      </c>
      <c r="H122" s="31">
        <v>0</v>
      </c>
      <c r="I122" s="32">
        <v>28000</v>
      </c>
      <c r="J122" s="32">
        <v>28000</v>
      </c>
      <c r="K122" s="32">
        <v>0</v>
      </c>
      <c r="L122" s="32">
        <v>0</v>
      </c>
      <c r="M122" s="33">
        <v>0</v>
      </c>
      <c r="N122" s="31">
        <v>0</v>
      </c>
      <c r="O122" s="32">
        <v>21250</v>
      </c>
      <c r="P122" s="32">
        <v>21250</v>
      </c>
      <c r="Q122" s="32">
        <v>0</v>
      </c>
      <c r="R122" s="32">
        <v>0</v>
      </c>
      <c r="S122" s="33">
        <v>0</v>
      </c>
      <c r="T122" s="31">
        <f t="shared" si="13"/>
        <v>0</v>
      </c>
      <c r="U122" s="32">
        <f t="shared" si="14"/>
        <v>-2651</v>
      </c>
      <c r="V122" s="32">
        <f t="shared" si="21"/>
        <v>0</v>
      </c>
      <c r="W122" s="33">
        <f t="shared" si="22"/>
        <v>0</v>
      </c>
      <c r="X122" s="31">
        <f t="shared" si="17"/>
        <v>0</v>
      </c>
      <c r="Y122" s="32">
        <f t="shared" si="18"/>
        <v>-6750</v>
      </c>
      <c r="Z122" s="32">
        <f t="shared" si="23"/>
        <v>0</v>
      </c>
      <c r="AA122" s="33">
        <f t="shared" si="24"/>
        <v>0</v>
      </c>
    </row>
    <row r="123" spans="1:27" x14ac:dyDescent="0.2">
      <c r="A123" s="56" t="s">
        <v>123</v>
      </c>
      <c r="B123" s="57" t="s">
        <v>474</v>
      </c>
      <c r="C123" s="58" t="s">
        <v>475</v>
      </c>
      <c r="D123" s="31">
        <v>0</v>
      </c>
      <c r="E123" s="32">
        <v>43390</v>
      </c>
      <c r="F123" s="32">
        <v>0</v>
      </c>
      <c r="G123" s="33">
        <v>0</v>
      </c>
      <c r="H123" s="31">
        <v>0</v>
      </c>
      <c r="I123" s="32">
        <v>43423</v>
      </c>
      <c r="J123" s="32">
        <v>43423</v>
      </c>
      <c r="K123" s="32">
        <v>0</v>
      </c>
      <c r="L123" s="32">
        <v>0</v>
      </c>
      <c r="M123" s="33">
        <v>0</v>
      </c>
      <c r="N123" s="31">
        <v>0</v>
      </c>
      <c r="O123" s="32">
        <v>39949</v>
      </c>
      <c r="P123" s="32">
        <v>39949</v>
      </c>
      <c r="Q123" s="32">
        <v>0</v>
      </c>
      <c r="R123" s="32">
        <v>0</v>
      </c>
      <c r="S123" s="33">
        <v>0</v>
      </c>
      <c r="T123" s="31">
        <f t="shared" si="13"/>
        <v>0</v>
      </c>
      <c r="U123" s="32">
        <f t="shared" si="14"/>
        <v>-3441</v>
      </c>
      <c r="V123" s="32">
        <f t="shared" si="21"/>
        <v>0</v>
      </c>
      <c r="W123" s="33">
        <f t="shared" si="22"/>
        <v>0</v>
      </c>
      <c r="X123" s="31">
        <f t="shared" si="17"/>
        <v>0</v>
      </c>
      <c r="Y123" s="32">
        <f t="shared" si="18"/>
        <v>-3474</v>
      </c>
      <c r="Z123" s="32">
        <f t="shared" si="23"/>
        <v>0</v>
      </c>
      <c r="AA123" s="33">
        <f t="shared" si="24"/>
        <v>0</v>
      </c>
    </row>
    <row r="124" spans="1:27" x14ac:dyDescent="0.2">
      <c r="A124" s="56" t="s">
        <v>123</v>
      </c>
      <c r="B124" s="57" t="s">
        <v>476</v>
      </c>
      <c r="C124" s="58" t="s">
        <v>477</v>
      </c>
      <c r="D124" s="31">
        <v>1032</v>
      </c>
      <c r="E124" s="32">
        <v>812672.4</v>
      </c>
      <c r="F124" s="32">
        <v>0</v>
      </c>
      <c r="G124" s="33">
        <v>0</v>
      </c>
      <c r="H124" s="31">
        <v>1113</v>
      </c>
      <c r="I124" s="32">
        <v>1169259.2000000002</v>
      </c>
      <c r="J124" s="32">
        <v>994179.20000000007</v>
      </c>
      <c r="K124" s="32">
        <v>175080</v>
      </c>
      <c r="L124" s="32">
        <v>0</v>
      </c>
      <c r="M124" s="33">
        <v>0</v>
      </c>
      <c r="N124" s="31">
        <v>1036</v>
      </c>
      <c r="O124" s="32">
        <v>1163560.2000000002</v>
      </c>
      <c r="P124" s="32">
        <v>994600.20000000007</v>
      </c>
      <c r="Q124" s="32">
        <v>168960</v>
      </c>
      <c r="R124" s="32">
        <v>0</v>
      </c>
      <c r="S124" s="33">
        <v>0</v>
      </c>
      <c r="T124" s="31">
        <f t="shared" si="13"/>
        <v>4</v>
      </c>
      <c r="U124" s="32">
        <f t="shared" si="14"/>
        <v>350887.80000000016</v>
      </c>
      <c r="V124" s="32">
        <f t="shared" si="21"/>
        <v>0</v>
      </c>
      <c r="W124" s="33">
        <f t="shared" si="22"/>
        <v>0</v>
      </c>
      <c r="X124" s="31">
        <f t="shared" si="17"/>
        <v>-77</v>
      </c>
      <c r="Y124" s="32">
        <f t="shared" si="18"/>
        <v>-5699</v>
      </c>
      <c r="Z124" s="32">
        <f t="shared" si="23"/>
        <v>0</v>
      </c>
      <c r="AA124" s="33">
        <f t="shared" si="24"/>
        <v>0</v>
      </c>
    </row>
    <row r="125" spans="1:27" x14ac:dyDescent="0.2">
      <c r="A125" s="56" t="s">
        <v>123</v>
      </c>
      <c r="B125" s="57" t="s">
        <v>478</v>
      </c>
      <c r="C125" s="58" t="s">
        <v>479</v>
      </c>
      <c r="D125" s="31">
        <v>1939</v>
      </c>
      <c r="E125" s="32">
        <v>1839461.54</v>
      </c>
      <c r="F125" s="32">
        <v>0</v>
      </c>
      <c r="G125" s="33">
        <v>0</v>
      </c>
      <c r="H125" s="31">
        <v>1693</v>
      </c>
      <c r="I125" s="32">
        <v>2086274.8800000001</v>
      </c>
      <c r="J125" s="32">
        <v>1894034.8800000001</v>
      </c>
      <c r="K125" s="32">
        <v>192240</v>
      </c>
      <c r="L125" s="32">
        <v>0</v>
      </c>
      <c r="M125" s="33">
        <v>0</v>
      </c>
      <c r="N125" s="31">
        <v>1761</v>
      </c>
      <c r="O125" s="32">
        <v>2067003.8</v>
      </c>
      <c r="P125" s="32">
        <v>1872363.8</v>
      </c>
      <c r="Q125" s="32">
        <v>194640</v>
      </c>
      <c r="R125" s="32">
        <v>0</v>
      </c>
      <c r="S125" s="33">
        <v>0</v>
      </c>
      <c r="T125" s="31">
        <f t="shared" si="13"/>
        <v>-178</v>
      </c>
      <c r="U125" s="32">
        <f t="shared" si="14"/>
        <v>227542.26</v>
      </c>
      <c r="V125" s="32">
        <f t="shared" si="21"/>
        <v>0</v>
      </c>
      <c r="W125" s="33">
        <f t="shared" si="22"/>
        <v>0</v>
      </c>
      <c r="X125" s="31">
        <f t="shared" si="17"/>
        <v>68</v>
      </c>
      <c r="Y125" s="32">
        <f t="shared" si="18"/>
        <v>-19271.080000000075</v>
      </c>
      <c r="Z125" s="32">
        <f t="shared" si="23"/>
        <v>0</v>
      </c>
      <c r="AA125" s="33">
        <f t="shared" si="24"/>
        <v>0</v>
      </c>
    </row>
    <row r="126" spans="1:27" x14ac:dyDescent="0.2">
      <c r="A126" s="56" t="s">
        <v>125</v>
      </c>
      <c r="B126" s="57" t="s">
        <v>480</v>
      </c>
      <c r="C126" s="58" t="s">
        <v>481</v>
      </c>
      <c r="D126" s="31">
        <v>1480</v>
      </c>
      <c r="E126" s="32">
        <v>1334348.9799999997</v>
      </c>
      <c r="F126" s="32">
        <v>2716</v>
      </c>
      <c r="G126" s="33">
        <v>0</v>
      </c>
      <c r="H126" s="31">
        <v>1576</v>
      </c>
      <c r="I126" s="32">
        <v>1924958.1199999996</v>
      </c>
      <c r="J126" s="32">
        <v>1674158.1199999996</v>
      </c>
      <c r="K126" s="32">
        <v>250800</v>
      </c>
      <c r="L126" s="32">
        <v>1358</v>
      </c>
      <c r="M126" s="33">
        <v>0</v>
      </c>
      <c r="N126" s="31">
        <v>1498</v>
      </c>
      <c r="O126" s="32">
        <v>1707910.8</v>
      </c>
      <c r="P126" s="32">
        <v>1445470.8</v>
      </c>
      <c r="Q126" s="32">
        <v>262440</v>
      </c>
      <c r="R126" s="32">
        <v>5432</v>
      </c>
      <c r="S126" s="33">
        <v>0</v>
      </c>
      <c r="T126" s="31">
        <f t="shared" si="13"/>
        <v>18</v>
      </c>
      <c r="U126" s="32">
        <f t="shared" si="14"/>
        <v>373561.8200000003</v>
      </c>
      <c r="V126" s="32">
        <f t="shared" si="21"/>
        <v>2716</v>
      </c>
      <c r="W126" s="33">
        <f t="shared" si="22"/>
        <v>0</v>
      </c>
      <c r="X126" s="31">
        <f t="shared" si="17"/>
        <v>-78</v>
      </c>
      <c r="Y126" s="32">
        <f t="shared" si="18"/>
        <v>-217047.3199999996</v>
      </c>
      <c r="Z126" s="32">
        <f t="shared" si="23"/>
        <v>4074</v>
      </c>
      <c r="AA126" s="33">
        <f t="shared" si="24"/>
        <v>0</v>
      </c>
    </row>
    <row r="127" spans="1:27" x14ac:dyDescent="0.2">
      <c r="A127" s="56" t="s">
        <v>125</v>
      </c>
      <c r="B127" s="57" t="s">
        <v>482</v>
      </c>
      <c r="C127" s="58" t="s">
        <v>483</v>
      </c>
      <c r="D127" s="31">
        <v>289</v>
      </c>
      <c r="E127" s="32">
        <v>641430.80000000005</v>
      </c>
      <c r="F127" s="32">
        <v>0</v>
      </c>
      <c r="G127" s="33">
        <v>0</v>
      </c>
      <c r="H127" s="31">
        <v>374</v>
      </c>
      <c r="I127" s="32">
        <v>738241.10000000009</v>
      </c>
      <c r="J127" s="32">
        <v>696961.10000000009</v>
      </c>
      <c r="K127" s="32">
        <v>41280</v>
      </c>
      <c r="L127" s="32">
        <v>0</v>
      </c>
      <c r="M127" s="33">
        <v>0</v>
      </c>
      <c r="N127" s="31">
        <v>389</v>
      </c>
      <c r="O127" s="32">
        <v>815685.40000000014</v>
      </c>
      <c r="P127" s="32">
        <v>772485.40000000014</v>
      </c>
      <c r="Q127" s="32">
        <v>43200</v>
      </c>
      <c r="R127" s="32">
        <v>0</v>
      </c>
      <c r="S127" s="33">
        <v>0</v>
      </c>
      <c r="T127" s="31">
        <f t="shared" si="13"/>
        <v>100</v>
      </c>
      <c r="U127" s="32">
        <f t="shared" si="14"/>
        <v>174254.60000000009</v>
      </c>
      <c r="V127" s="32">
        <f t="shared" si="21"/>
        <v>0</v>
      </c>
      <c r="W127" s="33">
        <f t="shared" si="22"/>
        <v>0</v>
      </c>
      <c r="X127" s="31">
        <f t="shared" si="17"/>
        <v>15</v>
      </c>
      <c r="Y127" s="32">
        <f t="shared" si="18"/>
        <v>77444.300000000047</v>
      </c>
      <c r="Z127" s="32">
        <f t="shared" si="23"/>
        <v>0</v>
      </c>
      <c r="AA127" s="33">
        <f t="shared" si="24"/>
        <v>0</v>
      </c>
    </row>
    <row r="128" spans="1:27" x14ac:dyDescent="0.2">
      <c r="A128" s="56" t="s">
        <v>125</v>
      </c>
      <c r="B128" s="57" t="s">
        <v>484</v>
      </c>
      <c r="C128" s="58" t="s">
        <v>485</v>
      </c>
      <c r="D128" s="31">
        <v>666</v>
      </c>
      <c r="E128" s="32">
        <v>475119.30000000005</v>
      </c>
      <c r="F128" s="32">
        <v>0</v>
      </c>
      <c r="G128" s="33">
        <v>0</v>
      </c>
      <c r="H128" s="31">
        <v>479</v>
      </c>
      <c r="I128" s="32">
        <v>512808</v>
      </c>
      <c r="J128" s="32">
        <v>429888</v>
      </c>
      <c r="K128" s="32">
        <v>82920</v>
      </c>
      <c r="L128" s="32">
        <v>0</v>
      </c>
      <c r="M128" s="33">
        <v>0</v>
      </c>
      <c r="N128" s="31">
        <v>522</v>
      </c>
      <c r="O128" s="32">
        <v>617963.6</v>
      </c>
      <c r="P128" s="32">
        <v>534803.6</v>
      </c>
      <c r="Q128" s="32">
        <v>83160</v>
      </c>
      <c r="R128" s="32">
        <v>0</v>
      </c>
      <c r="S128" s="33">
        <v>0</v>
      </c>
      <c r="T128" s="31">
        <f t="shared" si="13"/>
        <v>-144</v>
      </c>
      <c r="U128" s="32">
        <f t="shared" si="14"/>
        <v>142844.29999999993</v>
      </c>
      <c r="V128" s="32">
        <f t="shared" si="21"/>
        <v>0</v>
      </c>
      <c r="W128" s="33">
        <f t="shared" si="22"/>
        <v>0</v>
      </c>
      <c r="X128" s="31">
        <f t="shared" si="17"/>
        <v>43</v>
      </c>
      <c r="Y128" s="32">
        <f t="shared" si="18"/>
        <v>105155.59999999998</v>
      </c>
      <c r="Z128" s="32">
        <f t="shared" si="23"/>
        <v>0</v>
      </c>
      <c r="AA128" s="33">
        <f t="shared" si="24"/>
        <v>0</v>
      </c>
    </row>
    <row r="129" spans="1:27" x14ac:dyDescent="0.2">
      <c r="A129" s="56" t="s">
        <v>125</v>
      </c>
      <c r="B129" s="57" t="s">
        <v>486</v>
      </c>
      <c r="C129" s="58" t="s">
        <v>487</v>
      </c>
      <c r="D129" s="31">
        <v>658</v>
      </c>
      <c r="E129" s="32">
        <v>517197.80000000005</v>
      </c>
      <c r="F129" s="32">
        <v>0</v>
      </c>
      <c r="G129" s="33">
        <v>0</v>
      </c>
      <c r="H129" s="31">
        <v>662</v>
      </c>
      <c r="I129" s="32">
        <v>660849.89999999991</v>
      </c>
      <c r="J129" s="32">
        <v>561849.89999999991</v>
      </c>
      <c r="K129" s="32">
        <v>99000</v>
      </c>
      <c r="L129" s="32">
        <v>0</v>
      </c>
      <c r="M129" s="33">
        <v>0</v>
      </c>
      <c r="N129" s="31">
        <v>638</v>
      </c>
      <c r="O129" s="32">
        <v>622222.5</v>
      </c>
      <c r="P129" s="32">
        <v>522502.5</v>
      </c>
      <c r="Q129" s="32">
        <v>99720</v>
      </c>
      <c r="R129" s="32">
        <v>0</v>
      </c>
      <c r="S129" s="33">
        <v>0</v>
      </c>
      <c r="T129" s="31">
        <f t="shared" si="13"/>
        <v>-20</v>
      </c>
      <c r="U129" s="32">
        <f t="shared" si="14"/>
        <v>105024.69999999995</v>
      </c>
      <c r="V129" s="32">
        <f t="shared" si="21"/>
        <v>0</v>
      </c>
      <c r="W129" s="33">
        <f t="shared" si="22"/>
        <v>0</v>
      </c>
      <c r="X129" s="31">
        <f t="shared" si="17"/>
        <v>-24</v>
      </c>
      <c r="Y129" s="32">
        <f t="shared" si="18"/>
        <v>-38627.399999999907</v>
      </c>
      <c r="Z129" s="32">
        <f t="shared" si="23"/>
        <v>0</v>
      </c>
      <c r="AA129" s="33">
        <f t="shared" si="24"/>
        <v>0</v>
      </c>
    </row>
    <row r="130" spans="1:27" x14ac:dyDescent="0.2">
      <c r="A130" s="56" t="s">
        <v>125</v>
      </c>
      <c r="B130" s="57" t="s">
        <v>488</v>
      </c>
      <c r="C130" s="58" t="s">
        <v>489</v>
      </c>
      <c r="D130" s="31">
        <v>1122</v>
      </c>
      <c r="E130" s="32">
        <v>891911.3</v>
      </c>
      <c r="F130" s="32">
        <v>0</v>
      </c>
      <c r="G130" s="33">
        <v>0</v>
      </c>
      <c r="H130" s="31">
        <v>840</v>
      </c>
      <c r="I130" s="32">
        <v>1028363.2</v>
      </c>
      <c r="J130" s="32">
        <v>863483.2</v>
      </c>
      <c r="K130" s="32">
        <v>164880</v>
      </c>
      <c r="L130" s="32">
        <v>0</v>
      </c>
      <c r="M130" s="33">
        <v>0</v>
      </c>
      <c r="N130" s="31">
        <v>953</v>
      </c>
      <c r="O130" s="32">
        <v>1094552.8999999999</v>
      </c>
      <c r="P130" s="32">
        <v>929192.9</v>
      </c>
      <c r="Q130" s="32">
        <v>165360</v>
      </c>
      <c r="R130" s="32">
        <v>0</v>
      </c>
      <c r="S130" s="33">
        <v>0</v>
      </c>
      <c r="T130" s="31">
        <f t="shared" si="13"/>
        <v>-169</v>
      </c>
      <c r="U130" s="32">
        <f t="shared" si="14"/>
        <v>202641.59999999986</v>
      </c>
      <c r="V130" s="32">
        <f t="shared" si="21"/>
        <v>0</v>
      </c>
      <c r="W130" s="33">
        <f t="shared" si="22"/>
        <v>0</v>
      </c>
      <c r="X130" s="31">
        <f t="shared" si="17"/>
        <v>113</v>
      </c>
      <c r="Y130" s="32">
        <f t="shared" si="18"/>
        <v>66189.699999999953</v>
      </c>
      <c r="Z130" s="32">
        <f t="shared" si="23"/>
        <v>0</v>
      </c>
      <c r="AA130" s="33">
        <f t="shared" si="24"/>
        <v>0</v>
      </c>
    </row>
    <row r="131" spans="1:27" x14ac:dyDescent="0.2">
      <c r="A131" s="56" t="s">
        <v>125</v>
      </c>
      <c r="B131" s="57" t="s">
        <v>490</v>
      </c>
      <c r="C131" s="58" t="s">
        <v>491</v>
      </c>
      <c r="D131" s="31">
        <v>442</v>
      </c>
      <c r="E131" s="32">
        <v>373205.4</v>
      </c>
      <c r="F131" s="32">
        <v>0</v>
      </c>
      <c r="G131" s="33">
        <v>0</v>
      </c>
      <c r="H131" s="31">
        <v>515</v>
      </c>
      <c r="I131" s="32">
        <v>554073.59999999998</v>
      </c>
      <c r="J131" s="32">
        <v>502113.6</v>
      </c>
      <c r="K131" s="32">
        <v>51960</v>
      </c>
      <c r="L131" s="32">
        <v>0</v>
      </c>
      <c r="M131" s="33">
        <v>0</v>
      </c>
      <c r="N131" s="31">
        <v>368</v>
      </c>
      <c r="O131" s="32">
        <v>473009.80000000005</v>
      </c>
      <c r="P131" s="32">
        <v>419729.80000000005</v>
      </c>
      <c r="Q131" s="32">
        <v>53280</v>
      </c>
      <c r="R131" s="32">
        <v>0</v>
      </c>
      <c r="S131" s="33">
        <v>0</v>
      </c>
      <c r="T131" s="31">
        <f t="shared" si="13"/>
        <v>-74</v>
      </c>
      <c r="U131" s="32">
        <f t="shared" si="14"/>
        <v>99804.400000000023</v>
      </c>
      <c r="V131" s="32">
        <f t="shared" ref="V131:V194" si="25">R131-F131</f>
        <v>0</v>
      </c>
      <c r="W131" s="33">
        <f t="shared" ref="W131:W194" si="26">S131-G131</f>
        <v>0</v>
      </c>
      <c r="X131" s="31">
        <f t="shared" si="17"/>
        <v>-147</v>
      </c>
      <c r="Y131" s="32">
        <f t="shared" si="18"/>
        <v>-81063.79999999993</v>
      </c>
      <c r="Z131" s="32">
        <f t="shared" ref="Z131:Z194" si="27">IFERROR((R131-L131),"")</f>
        <v>0</v>
      </c>
      <c r="AA131" s="33">
        <f t="shared" ref="AA131:AA194" si="28">IFERROR((S131-M131),"")</f>
        <v>0</v>
      </c>
    </row>
    <row r="132" spans="1:27" x14ac:dyDescent="0.2">
      <c r="A132" s="56" t="s">
        <v>129</v>
      </c>
      <c r="B132" s="57" t="s">
        <v>492</v>
      </c>
      <c r="C132" s="58" t="s">
        <v>130</v>
      </c>
      <c r="D132" s="31">
        <v>528</v>
      </c>
      <c r="E132" s="32">
        <v>331123</v>
      </c>
      <c r="F132" s="32">
        <v>0</v>
      </c>
      <c r="G132" s="33">
        <v>0</v>
      </c>
      <c r="H132" s="31">
        <v>464</v>
      </c>
      <c r="I132" s="32">
        <v>406301.99999999994</v>
      </c>
      <c r="J132" s="32">
        <v>345701.99999999994</v>
      </c>
      <c r="K132" s="32">
        <v>60600</v>
      </c>
      <c r="L132" s="32">
        <v>0</v>
      </c>
      <c r="M132" s="33">
        <v>0</v>
      </c>
      <c r="N132" s="31">
        <v>460</v>
      </c>
      <c r="O132" s="32">
        <v>404262</v>
      </c>
      <c r="P132" s="32">
        <v>345702</v>
      </c>
      <c r="Q132" s="32">
        <v>58560</v>
      </c>
      <c r="R132" s="32">
        <v>0</v>
      </c>
      <c r="S132" s="33">
        <v>0</v>
      </c>
      <c r="T132" s="31">
        <f t="shared" si="13"/>
        <v>-68</v>
      </c>
      <c r="U132" s="32">
        <f t="shared" si="14"/>
        <v>73139</v>
      </c>
      <c r="V132" s="32">
        <f t="shared" si="25"/>
        <v>0</v>
      </c>
      <c r="W132" s="33">
        <f t="shared" si="26"/>
        <v>0</v>
      </c>
      <c r="X132" s="31">
        <f t="shared" si="17"/>
        <v>-4</v>
      </c>
      <c r="Y132" s="32">
        <f t="shared" si="18"/>
        <v>-2039.9999999999418</v>
      </c>
      <c r="Z132" s="32">
        <f t="shared" si="27"/>
        <v>0</v>
      </c>
      <c r="AA132" s="33">
        <f t="shared" si="28"/>
        <v>0</v>
      </c>
    </row>
    <row r="133" spans="1:27" x14ac:dyDescent="0.2">
      <c r="A133" s="56" t="s">
        <v>129</v>
      </c>
      <c r="B133" s="57" t="s">
        <v>493</v>
      </c>
      <c r="C133" s="58" t="s">
        <v>494</v>
      </c>
      <c r="D133" s="31">
        <v>1182</v>
      </c>
      <c r="E133" s="32">
        <v>419030.2</v>
      </c>
      <c r="F133" s="32">
        <v>0</v>
      </c>
      <c r="G133" s="33">
        <v>0</v>
      </c>
      <c r="H133" s="31">
        <v>1016</v>
      </c>
      <c r="I133" s="32">
        <v>438605.69999999995</v>
      </c>
      <c r="J133" s="32">
        <v>398405.69999999995</v>
      </c>
      <c r="K133" s="32">
        <v>40200</v>
      </c>
      <c r="L133" s="32">
        <v>0</v>
      </c>
      <c r="M133" s="33">
        <v>0</v>
      </c>
      <c r="N133" s="31">
        <v>1283</v>
      </c>
      <c r="O133" s="32">
        <v>534717</v>
      </c>
      <c r="P133" s="32">
        <v>495957</v>
      </c>
      <c r="Q133" s="32">
        <v>38760</v>
      </c>
      <c r="R133" s="32">
        <v>0</v>
      </c>
      <c r="S133" s="33">
        <v>0</v>
      </c>
      <c r="T133" s="31">
        <f t="shared" si="13"/>
        <v>101</v>
      </c>
      <c r="U133" s="32">
        <f t="shared" si="14"/>
        <v>115686.79999999999</v>
      </c>
      <c r="V133" s="32">
        <f t="shared" si="25"/>
        <v>0</v>
      </c>
      <c r="W133" s="33">
        <f t="shared" si="26"/>
        <v>0</v>
      </c>
      <c r="X133" s="31">
        <f t="shared" si="17"/>
        <v>267</v>
      </c>
      <c r="Y133" s="32">
        <f t="shared" si="18"/>
        <v>96111.300000000047</v>
      </c>
      <c r="Z133" s="32">
        <f t="shared" si="27"/>
        <v>0</v>
      </c>
      <c r="AA133" s="33">
        <f t="shared" si="28"/>
        <v>0</v>
      </c>
    </row>
    <row r="134" spans="1:27" x14ac:dyDescent="0.2">
      <c r="A134" s="56" t="s">
        <v>129</v>
      </c>
      <c r="B134" s="57" t="s">
        <v>495</v>
      </c>
      <c r="C134" s="58" t="s">
        <v>496</v>
      </c>
      <c r="D134" s="31">
        <v>2178</v>
      </c>
      <c r="E134" s="32">
        <v>1645565.2200000002</v>
      </c>
      <c r="F134" s="32">
        <v>19352.400000000001</v>
      </c>
      <c r="G134" s="33">
        <v>0</v>
      </c>
      <c r="H134" s="31">
        <v>1832</v>
      </c>
      <c r="I134" s="32">
        <v>1849169.98</v>
      </c>
      <c r="J134" s="32">
        <v>1612529.98</v>
      </c>
      <c r="K134" s="32">
        <v>236640</v>
      </c>
      <c r="L134" s="32">
        <v>20090</v>
      </c>
      <c r="M134" s="33">
        <v>0</v>
      </c>
      <c r="N134" s="31">
        <v>1747</v>
      </c>
      <c r="O134" s="32">
        <v>1898478.0600000003</v>
      </c>
      <c r="P134" s="32">
        <v>1663638.0600000003</v>
      </c>
      <c r="Q134" s="32">
        <v>234840</v>
      </c>
      <c r="R134" s="32">
        <v>20785</v>
      </c>
      <c r="S134" s="33">
        <v>0</v>
      </c>
      <c r="T134" s="31">
        <f t="shared" si="13"/>
        <v>-431</v>
      </c>
      <c r="U134" s="32">
        <f t="shared" si="14"/>
        <v>252912.84000000008</v>
      </c>
      <c r="V134" s="32">
        <f t="shared" si="25"/>
        <v>1432.5999999999985</v>
      </c>
      <c r="W134" s="33">
        <f t="shared" si="26"/>
        <v>0</v>
      </c>
      <c r="X134" s="31">
        <f t="shared" si="17"/>
        <v>-85</v>
      </c>
      <c r="Y134" s="32">
        <f t="shared" si="18"/>
        <v>49308.080000000307</v>
      </c>
      <c r="Z134" s="32">
        <f t="shared" si="27"/>
        <v>695</v>
      </c>
      <c r="AA134" s="33">
        <f t="shared" si="28"/>
        <v>0</v>
      </c>
    </row>
    <row r="135" spans="1:27" x14ac:dyDescent="0.2">
      <c r="A135" s="56" t="s">
        <v>129</v>
      </c>
      <c r="B135" s="57" t="s">
        <v>497</v>
      </c>
      <c r="C135" s="58" t="s">
        <v>498</v>
      </c>
      <c r="D135" s="31">
        <v>3951</v>
      </c>
      <c r="E135" s="32">
        <v>3691993.2600000002</v>
      </c>
      <c r="F135" s="32">
        <v>11350</v>
      </c>
      <c r="G135" s="33">
        <v>0</v>
      </c>
      <c r="H135" s="31">
        <v>3687</v>
      </c>
      <c r="I135" s="32">
        <v>4540960.5599999996</v>
      </c>
      <c r="J135" s="32">
        <v>4118440.5599999996</v>
      </c>
      <c r="K135" s="32">
        <v>422520</v>
      </c>
      <c r="L135" s="32">
        <v>7010</v>
      </c>
      <c r="M135" s="33">
        <v>0</v>
      </c>
      <c r="N135" s="31">
        <v>3547</v>
      </c>
      <c r="O135" s="32">
        <v>4165642.1000000006</v>
      </c>
      <c r="P135" s="32">
        <v>3721522.1000000006</v>
      </c>
      <c r="Q135" s="32">
        <v>444120</v>
      </c>
      <c r="R135" s="32">
        <v>14125</v>
      </c>
      <c r="S135" s="33">
        <v>0</v>
      </c>
      <c r="T135" s="31">
        <f t="shared" ref="T135:T198" si="29">N135-D135</f>
        <v>-404</v>
      </c>
      <c r="U135" s="32">
        <f t="shared" ref="U135:U198" si="30">O135-E135</f>
        <v>473648.84000000032</v>
      </c>
      <c r="V135" s="32">
        <f t="shared" si="25"/>
        <v>2775</v>
      </c>
      <c r="W135" s="33">
        <f t="shared" si="26"/>
        <v>0</v>
      </c>
      <c r="X135" s="31">
        <f t="shared" ref="X135:X198" si="31">IFERROR((N135-H135),"")</f>
        <v>-140</v>
      </c>
      <c r="Y135" s="32">
        <f t="shared" ref="Y135:Y198" si="32">IFERROR((O135-I135),"")</f>
        <v>-375318.45999999903</v>
      </c>
      <c r="Z135" s="32">
        <f t="shared" si="27"/>
        <v>7115</v>
      </c>
      <c r="AA135" s="33">
        <f t="shared" si="28"/>
        <v>0</v>
      </c>
    </row>
    <row r="136" spans="1:27" x14ac:dyDescent="0.2">
      <c r="A136" s="56" t="s">
        <v>129</v>
      </c>
      <c r="B136" s="57" t="s">
        <v>499</v>
      </c>
      <c r="C136" s="58" t="s">
        <v>500</v>
      </c>
      <c r="D136" s="31">
        <v>2202</v>
      </c>
      <c r="E136" s="32">
        <v>2447674.44</v>
      </c>
      <c r="F136" s="32">
        <v>0</v>
      </c>
      <c r="G136" s="33">
        <v>0</v>
      </c>
      <c r="H136" s="31">
        <v>1305</v>
      </c>
      <c r="I136" s="32">
        <v>2322174.08</v>
      </c>
      <c r="J136" s="32">
        <v>2181774.08</v>
      </c>
      <c r="K136" s="32">
        <v>140400</v>
      </c>
      <c r="L136" s="32">
        <v>0</v>
      </c>
      <c r="M136" s="33">
        <v>0</v>
      </c>
      <c r="N136" s="31">
        <v>1679</v>
      </c>
      <c r="O136" s="32">
        <v>2389308.4600000004</v>
      </c>
      <c r="P136" s="32">
        <v>2297748.4600000004</v>
      </c>
      <c r="Q136" s="32">
        <v>91560</v>
      </c>
      <c r="R136" s="32">
        <v>0</v>
      </c>
      <c r="S136" s="33">
        <v>0</v>
      </c>
      <c r="T136" s="31">
        <f t="shared" si="29"/>
        <v>-523</v>
      </c>
      <c r="U136" s="32">
        <f t="shared" si="30"/>
        <v>-58365.979999999516</v>
      </c>
      <c r="V136" s="32">
        <f t="shared" si="25"/>
        <v>0</v>
      </c>
      <c r="W136" s="33">
        <f t="shared" si="26"/>
        <v>0</v>
      </c>
      <c r="X136" s="31">
        <f t="shared" si="31"/>
        <v>374</v>
      </c>
      <c r="Y136" s="32">
        <f t="shared" si="32"/>
        <v>67134.380000000354</v>
      </c>
      <c r="Z136" s="32">
        <f t="shared" si="27"/>
        <v>0</v>
      </c>
      <c r="AA136" s="33">
        <f t="shared" si="28"/>
        <v>0</v>
      </c>
    </row>
    <row r="137" spans="1:27" x14ac:dyDescent="0.2">
      <c r="A137" s="56" t="s">
        <v>129</v>
      </c>
      <c r="B137" s="57" t="s">
        <v>501</v>
      </c>
      <c r="C137" s="58" t="s">
        <v>502</v>
      </c>
      <c r="D137" s="31">
        <v>0</v>
      </c>
      <c r="E137" s="32">
        <v>1106143</v>
      </c>
      <c r="F137" s="32">
        <v>0</v>
      </c>
      <c r="G137" s="33">
        <v>0</v>
      </c>
      <c r="H137" s="31">
        <v>0</v>
      </c>
      <c r="I137" s="32">
        <v>1243222</v>
      </c>
      <c r="J137" s="32">
        <v>1216582</v>
      </c>
      <c r="K137" s="32">
        <v>26640</v>
      </c>
      <c r="L137" s="32">
        <v>0</v>
      </c>
      <c r="M137" s="33">
        <v>0</v>
      </c>
      <c r="N137" s="31">
        <v>0</v>
      </c>
      <c r="O137" s="32">
        <v>1304602</v>
      </c>
      <c r="P137" s="32">
        <v>1274722</v>
      </c>
      <c r="Q137" s="32">
        <v>29880</v>
      </c>
      <c r="R137" s="32">
        <v>0</v>
      </c>
      <c r="S137" s="33">
        <v>0</v>
      </c>
      <c r="T137" s="31">
        <f t="shared" si="29"/>
        <v>0</v>
      </c>
      <c r="U137" s="32">
        <f t="shared" si="30"/>
        <v>198459</v>
      </c>
      <c r="V137" s="32">
        <f t="shared" si="25"/>
        <v>0</v>
      </c>
      <c r="W137" s="33">
        <f t="shared" si="26"/>
        <v>0</v>
      </c>
      <c r="X137" s="31">
        <f t="shared" si="31"/>
        <v>0</v>
      </c>
      <c r="Y137" s="32">
        <f t="shared" si="32"/>
        <v>61380</v>
      </c>
      <c r="Z137" s="32">
        <f t="shared" si="27"/>
        <v>0</v>
      </c>
      <c r="AA137" s="33">
        <f t="shared" si="28"/>
        <v>0</v>
      </c>
    </row>
    <row r="138" spans="1:27" x14ac:dyDescent="0.2">
      <c r="A138" s="56" t="s">
        <v>132</v>
      </c>
      <c r="B138" s="57" t="s">
        <v>503</v>
      </c>
      <c r="C138" s="58" t="s">
        <v>504</v>
      </c>
      <c r="D138" s="31">
        <v>1119</v>
      </c>
      <c r="E138" s="32">
        <v>991041.7</v>
      </c>
      <c r="F138" s="32">
        <v>4151.6000000000004</v>
      </c>
      <c r="G138" s="33">
        <v>0</v>
      </c>
      <c r="H138" s="31">
        <v>962</v>
      </c>
      <c r="I138" s="32">
        <v>1182788</v>
      </c>
      <c r="J138" s="32">
        <v>1040827.9999999999</v>
      </c>
      <c r="K138" s="32">
        <v>141960</v>
      </c>
      <c r="L138" s="32">
        <v>0</v>
      </c>
      <c r="M138" s="33">
        <v>0</v>
      </c>
      <c r="N138" s="31">
        <v>1151</v>
      </c>
      <c r="O138" s="32">
        <v>1307856</v>
      </c>
      <c r="P138" s="32">
        <v>1163376</v>
      </c>
      <c r="Q138" s="32">
        <v>144480</v>
      </c>
      <c r="R138" s="32">
        <v>0</v>
      </c>
      <c r="S138" s="33">
        <v>0</v>
      </c>
      <c r="T138" s="31">
        <f t="shared" si="29"/>
        <v>32</v>
      </c>
      <c r="U138" s="32">
        <f t="shared" si="30"/>
        <v>316814.30000000005</v>
      </c>
      <c r="V138" s="32">
        <f t="shared" si="25"/>
        <v>-4151.6000000000004</v>
      </c>
      <c r="W138" s="33">
        <f t="shared" si="26"/>
        <v>0</v>
      </c>
      <c r="X138" s="31">
        <f t="shared" si="31"/>
        <v>189</v>
      </c>
      <c r="Y138" s="32">
        <f t="shared" si="32"/>
        <v>125068</v>
      </c>
      <c r="Z138" s="32">
        <f t="shared" si="27"/>
        <v>0</v>
      </c>
      <c r="AA138" s="33">
        <f t="shared" si="28"/>
        <v>0</v>
      </c>
    </row>
    <row r="139" spans="1:27" x14ac:dyDescent="0.2">
      <c r="A139" s="56" t="s">
        <v>132</v>
      </c>
      <c r="B139" s="57" t="s">
        <v>505</v>
      </c>
      <c r="C139" s="58" t="s">
        <v>506</v>
      </c>
      <c r="D139" s="31">
        <v>1243</v>
      </c>
      <c r="E139" s="32">
        <v>957858</v>
      </c>
      <c r="F139" s="32">
        <v>0</v>
      </c>
      <c r="G139" s="33">
        <v>0</v>
      </c>
      <c r="H139" s="31">
        <v>1230</v>
      </c>
      <c r="I139" s="32">
        <v>1183757</v>
      </c>
      <c r="J139" s="32">
        <v>1085237</v>
      </c>
      <c r="K139" s="32">
        <v>98520</v>
      </c>
      <c r="L139" s="32">
        <v>0</v>
      </c>
      <c r="M139" s="33">
        <v>0</v>
      </c>
      <c r="N139" s="31">
        <v>1212</v>
      </c>
      <c r="O139" s="32">
        <v>1121090.3</v>
      </c>
      <c r="P139" s="32">
        <v>1025330.3</v>
      </c>
      <c r="Q139" s="32">
        <v>95760</v>
      </c>
      <c r="R139" s="32">
        <v>0</v>
      </c>
      <c r="S139" s="33">
        <v>0</v>
      </c>
      <c r="T139" s="31">
        <f t="shared" si="29"/>
        <v>-31</v>
      </c>
      <c r="U139" s="32">
        <f t="shared" si="30"/>
        <v>163232.30000000005</v>
      </c>
      <c r="V139" s="32">
        <f t="shared" si="25"/>
        <v>0</v>
      </c>
      <c r="W139" s="33">
        <f t="shared" si="26"/>
        <v>0</v>
      </c>
      <c r="X139" s="31">
        <f t="shared" si="31"/>
        <v>-18</v>
      </c>
      <c r="Y139" s="32">
        <f t="shared" si="32"/>
        <v>-62666.699999999953</v>
      </c>
      <c r="Z139" s="32">
        <f t="shared" si="27"/>
        <v>0</v>
      </c>
      <c r="AA139" s="33">
        <f t="shared" si="28"/>
        <v>0</v>
      </c>
    </row>
    <row r="140" spans="1:27" x14ac:dyDescent="0.2">
      <c r="A140" s="56" t="s">
        <v>132</v>
      </c>
      <c r="B140" s="57" t="s">
        <v>507</v>
      </c>
      <c r="C140" s="58" t="s">
        <v>508</v>
      </c>
      <c r="D140" s="31">
        <v>54</v>
      </c>
      <c r="E140" s="32">
        <v>24117.800000000003</v>
      </c>
      <c r="F140" s="32">
        <v>0</v>
      </c>
      <c r="G140" s="33">
        <v>0</v>
      </c>
      <c r="H140" s="31">
        <v>38</v>
      </c>
      <c r="I140" s="32">
        <v>52368.800000000003</v>
      </c>
      <c r="J140" s="32">
        <v>22128.799999999999</v>
      </c>
      <c r="K140" s="32">
        <v>30240</v>
      </c>
      <c r="L140" s="32">
        <v>0</v>
      </c>
      <c r="M140" s="33">
        <v>0</v>
      </c>
      <c r="N140" s="31">
        <v>53</v>
      </c>
      <c r="O140" s="32">
        <v>50744.800000000003</v>
      </c>
      <c r="P140" s="32">
        <v>21344.799999999999</v>
      </c>
      <c r="Q140" s="32">
        <v>29400</v>
      </c>
      <c r="R140" s="32">
        <v>0</v>
      </c>
      <c r="S140" s="33">
        <v>0</v>
      </c>
      <c r="T140" s="31">
        <f t="shared" si="29"/>
        <v>-1</v>
      </c>
      <c r="U140" s="32">
        <f t="shared" si="30"/>
        <v>26627</v>
      </c>
      <c r="V140" s="32">
        <f t="shared" si="25"/>
        <v>0</v>
      </c>
      <c r="W140" s="33">
        <f t="shared" si="26"/>
        <v>0</v>
      </c>
      <c r="X140" s="31">
        <f t="shared" si="31"/>
        <v>15</v>
      </c>
      <c r="Y140" s="32">
        <f t="shared" si="32"/>
        <v>-1624</v>
      </c>
      <c r="Z140" s="32">
        <f t="shared" si="27"/>
        <v>0</v>
      </c>
      <c r="AA140" s="33">
        <f t="shared" si="28"/>
        <v>0</v>
      </c>
    </row>
    <row r="141" spans="1:27" x14ac:dyDescent="0.2">
      <c r="A141" s="56" t="s">
        <v>132</v>
      </c>
      <c r="B141" s="57" t="s">
        <v>509</v>
      </c>
      <c r="C141" s="58" t="s">
        <v>510</v>
      </c>
      <c r="D141" s="31">
        <v>300</v>
      </c>
      <c r="E141" s="32">
        <v>207984</v>
      </c>
      <c r="F141" s="32">
        <v>0</v>
      </c>
      <c r="G141" s="33">
        <v>0</v>
      </c>
      <c r="H141" s="31">
        <v>0</v>
      </c>
      <c r="I141" s="32">
        <v>0</v>
      </c>
      <c r="J141" s="32">
        <v>0</v>
      </c>
      <c r="K141" s="32">
        <v>0</v>
      </c>
      <c r="L141" s="32">
        <v>0</v>
      </c>
      <c r="M141" s="33">
        <v>0</v>
      </c>
      <c r="N141" s="31">
        <v>0</v>
      </c>
      <c r="O141" s="32">
        <v>0</v>
      </c>
      <c r="P141" s="32">
        <v>0</v>
      </c>
      <c r="Q141" s="32">
        <v>0</v>
      </c>
      <c r="R141" s="32">
        <v>0</v>
      </c>
      <c r="S141" s="33">
        <v>0</v>
      </c>
      <c r="T141" s="31">
        <f t="shared" si="29"/>
        <v>-300</v>
      </c>
      <c r="U141" s="32">
        <f t="shared" si="30"/>
        <v>-207984</v>
      </c>
      <c r="V141" s="32">
        <f t="shared" si="25"/>
        <v>0</v>
      </c>
      <c r="W141" s="33">
        <f t="shared" si="26"/>
        <v>0</v>
      </c>
      <c r="X141" s="31">
        <f t="shared" si="31"/>
        <v>0</v>
      </c>
      <c r="Y141" s="32">
        <f t="shared" si="32"/>
        <v>0</v>
      </c>
      <c r="Z141" s="32">
        <f t="shared" si="27"/>
        <v>0</v>
      </c>
      <c r="AA141" s="33">
        <f t="shared" si="28"/>
        <v>0</v>
      </c>
    </row>
    <row r="142" spans="1:27" x14ac:dyDescent="0.2">
      <c r="A142" s="56" t="s">
        <v>132</v>
      </c>
      <c r="B142" s="57" t="s">
        <v>511</v>
      </c>
      <c r="C142" s="58" t="s">
        <v>512</v>
      </c>
      <c r="D142" s="31">
        <v>619</v>
      </c>
      <c r="E142" s="32">
        <v>117480</v>
      </c>
      <c r="F142" s="32">
        <v>0</v>
      </c>
      <c r="G142" s="33">
        <v>0</v>
      </c>
      <c r="H142" s="31">
        <v>853</v>
      </c>
      <c r="I142" s="32">
        <v>365714.8</v>
      </c>
      <c r="J142" s="32">
        <v>334034.8</v>
      </c>
      <c r="K142" s="32">
        <v>31680</v>
      </c>
      <c r="L142" s="32">
        <v>0</v>
      </c>
      <c r="M142" s="33">
        <v>0</v>
      </c>
      <c r="N142" s="31">
        <v>911</v>
      </c>
      <c r="O142" s="32">
        <v>390707.6</v>
      </c>
      <c r="P142" s="32">
        <v>356747.6</v>
      </c>
      <c r="Q142" s="32">
        <v>33960</v>
      </c>
      <c r="R142" s="32">
        <v>0</v>
      </c>
      <c r="S142" s="33">
        <v>0</v>
      </c>
      <c r="T142" s="31">
        <f t="shared" si="29"/>
        <v>292</v>
      </c>
      <c r="U142" s="32">
        <f t="shared" si="30"/>
        <v>273227.59999999998</v>
      </c>
      <c r="V142" s="32">
        <f t="shared" si="25"/>
        <v>0</v>
      </c>
      <c r="W142" s="33">
        <f t="shared" si="26"/>
        <v>0</v>
      </c>
      <c r="X142" s="31">
        <f t="shared" si="31"/>
        <v>58</v>
      </c>
      <c r="Y142" s="32">
        <f t="shared" si="32"/>
        <v>24992.799999999988</v>
      </c>
      <c r="Z142" s="32">
        <f t="shared" si="27"/>
        <v>0</v>
      </c>
      <c r="AA142" s="33">
        <f t="shared" si="28"/>
        <v>0</v>
      </c>
    </row>
    <row r="143" spans="1:27" x14ac:dyDescent="0.2">
      <c r="A143" s="56" t="s">
        <v>132</v>
      </c>
      <c r="B143" s="57" t="s">
        <v>513</v>
      </c>
      <c r="C143" s="58" t="s">
        <v>514</v>
      </c>
      <c r="D143" s="31">
        <v>1082</v>
      </c>
      <c r="E143" s="32">
        <v>374809.2</v>
      </c>
      <c r="F143" s="32">
        <v>0</v>
      </c>
      <c r="G143" s="33">
        <v>0</v>
      </c>
      <c r="H143" s="31">
        <v>1111</v>
      </c>
      <c r="I143" s="32">
        <v>459201.5</v>
      </c>
      <c r="J143" s="32">
        <v>425001.5</v>
      </c>
      <c r="K143" s="32">
        <v>34200</v>
      </c>
      <c r="L143" s="32">
        <v>0</v>
      </c>
      <c r="M143" s="33">
        <v>0</v>
      </c>
      <c r="N143" s="31">
        <v>1304</v>
      </c>
      <c r="O143" s="32">
        <v>525502.9</v>
      </c>
      <c r="P143" s="32">
        <v>488662.9</v>
      </c>
      <c r="Q143" s="32">
        <v>36840</v>
      </c>
      <c r="R143" s="32">
        <v>0</v>
      </c>
      <c r="S143" s="33">
        <v>0</v>
      </c>
      <c r="T143" s="31">
        <f t="shared" si="29"/>
        <v>222</v>
      </c>
      <c r="U143" s="32">
        <f t="shared" si="30"/>
        <v>150693.70000000001</v>
      </c>
      <c r="V143" s="32">
        <f t="shared" si="25"/>
        <v>0</v>
      </c>
      <c r="W143" s="33">
        <f t="shared" si="26"/>
        <v>0</v>
      </c>
      <c r="X143" s="31">
        <f t="shared" si="31"/>
        <v>193</v>
      </c>
      <c r="Y143" s="32">
        <f t="shared" si="32"/>
        <v>66301.400000000023</v>
      </c>
      <c r="Z143" s="32">
        <f t="shared" si="27"/>
        <v>0</v>
      </c>
      <c r="AA143" s="33">
        <f t="shared" si="28"/>
        <v>0</v>
      </c>
    </row>
    <row r="144" spans="1:27" x14ac:dyDescent="0.2">
      <c r="A144" s="56" t="s">
        <v>132</v>
      </c>
      <c r="B144" s="57" t="s">
        <v>515</v>
      </c>
      <c r="C144" s="58" t="s">
        <v>516</v>
      </c>
      <c r="D144" s="31">
        <v>3699</v>
      </c>
      <c r="E144" s="32">
        <v>5108024.92</v>
      </c>
      <c r="F144" s="32">
        <v>36250.35</v>
      </c>
      <c r="G144" s="33">
        <v>0</v>
      </c>
      <c r="H144" s="31">
        <v>4090</v>
      </c>
      <c r="I144" s="32">
        <v>6406892.3399999999</v>
      </c>
      <c r="J144" s="32">
        <v>5864372.3399999999</v>
      </c>
      <c r="K144" s="32">
        <v>542520</v>
      </c>
      <c r="L144" s="32">
        <v>54780</v>
      </c>
      <c r="M144" s="33">
        <v>0</v>
      </c>
      <c r="N144" s="31">
        <v>4215</v>
      </c>
      <c r="O144" s="32">
        <v>5965682.5299999993</v>
      </c>
      <c r="P144" s="32">
        <v>5416082.5299999993</v>
      </c>
      <c r="Q144" s="32">
        <v>549600</v>
      </c>
      <c r="R144" s="32">
        <v>50065.880000000005</v>
      </c>
      <c r="S144" s="33">
        <v>0</v>
      </c>
      <c r="T144" s="31">
        <f t="shared" si="29"/>
        <v>516</v>
      </c>
      <c r="U144" s="32">
        <f t="shared" si="30"/>
        <v>857657.6099999994</v>
      </c>
      <c r="V144" s="32">
        <f t="shared" si="25"/>
        <v>13815.530000000006</v>
      </c>
      <c r="W144" s="33">
        <f t="shared" si="26"/>
        <v>0</v>
      </c>
      <c r="X144" s="31">
        <f t="shared" si="31"/>
        <v>125</v>
      </c>
      <c r="Y144" s="32">
        <f t="shared" si="32"/>
        <v>-441209.81000000052</v>
      </c>
      <c r="Z144" s="32">
        <f t="shared" si="27"/>
        <v>-4714.1199999999953</v>
      </c>
      <c r="AA144" s="33">
        <f t="shared" si="28"/>
        <v>0</v>
      </c>
    </row>
    <row r="145" spans="1:27" x14ac:dyDescent="0.2">
      <c r="A145" s="56" t="s">
        <v>132</v>
      </c>
      <c r="B145" s="57" t="s">
        <v>517</v>
      </c>
      <c r="C145" s="58" t="s">
        <v>518</v>
      </c>
      <c r="D145" s="31">
        <v>1440</v>
      </c>
      <c r="E145" s="32">
        <v>1434327.1</v>
      </c>
      <c r="F145" s="32">
        <v>7296.7999999999993</v>
      </c>
      <c r="G145" s="33">
        <v>0</v>
      </c>
      <c r="H145" s="31">
        <v>1111</v>
      </c>
      <c r="I145" s="32">
        <v>1503799.48</v>
      </c>
      <c r="J145" s="32">
        <v>1346719.48</v>
      </c>
      <c r="K145" s="32">
        <v>157080</v>
      </c>
      <c r="L145" s="32">
        <v>19980</v>
      </c>
      <c r="M145" s="33">
        <v>0</v>
      </c>
      <c r="N145" s="31">
        <v>1447</v>
      </c>
      <c r="O145" s="32">
        <v>1806839.1599999997</v>
      </c>
      <c r="P145" s="32">
        <v>1648439.1599999997</v>
      </c>
      <c r="Q145" s="32">
        <v>158400</v>
      </c>
      <c r="R145" s="32">
        <v>32160</v>
      </c>
      <c r="S145" s="33">
        <v>0</v>
      </c>
      <c r="T145" s="31">
        <f t="shared" si="29"/>
        <v>7</v>
      </c>
      <c r="U145" s="32">
        <f t="shared" si="30"/>
        <v>372512.05999999959</v>
      </c>
      <c r="V145" s="32">
        <f t="shared" si="25"/>
        <v>24863.200000000001</v>
      </c>
      <c r="W145" s="33">
        <f t="shared" si="26"/>
        <v>0</v>
      </c>
      <c r="X145" s="31">
        <f t="shared" si="31"/>
        <v>336</v>
      </c>
      <c r="Y145" s="32">
        <f t="shared" si="32"/>
        <v>303039.6799999997</v>
      </c>
      <c r="Z145" s="32">
        <f t="shared" si="27"/>
        <v>12180</v>
      </c>
      <c r="AA145" s="33">
        <f t="shared" si="28"/>
        <v>0</v>
      </c>
    </row>
    <row r="146" spans="1:27" x14ac:dyDescent="0.2">
      <c r="A146" s="56" t="s">
        <v>132</v>
      </c>
      <c r="B146" s="57" t="s">
        <v>519</v>
      </c>
      <c r="C146" s="58" t="s">
        <v>520</v>
      </c>
      <c r="D146" s="31">
        <v>521</v>
      </c>
      <c r="E146" s="32">
        <v>386562.94</v>
      </c>
      <c r="F146" s="32">
        <v>0</v>
      </c>
      <c r="G146" s="33">
        <v>0</v>
      </c>
      <c r="H146" s="31">
        <v>345</v>
      </c>
      <c r="I146" s="32">
        <v>423094.02</v>
      </c>
      <c r="J146" s="32">
        <v>387694.02</v>
      </c>
      <c r="K146" s="32">
        <v>35400</v>
      </c>
      <c r="L146" s="32">
        <v>0</v>
      </c>
      <c r="M146" s="33">
        <v>0</v>
      </c>
      <c r="N146" s="31">
        <v>547</v>
      </c>
      <c r="O146" s="32">
        <v>491285.82000000007</v>
      </c>
      <c r="P146" s="32">
        <v>453725.82000000007</v>
      </c>
      <c r="Q146" s="32">
        <v>37560</v>
      </c>
      <c r="R146" s="32">
        <v>0</v>
      </c>
      <c r="S146" s="33">
        <v>0</v>
      </c>
      <c r="T146" s="31">
        <f t="shared" si="29"/>
        <v>26</v>
      </c>
      <c r="U146" s="32">
        <f t="shared" si="30"/>
        <v>104722.88000000006</v>
      </c>
      <c r="V146" s="32">
        <f t="shared" si="25"/>
        <v>0</v>
      </c>
      <c r="W146" s="33">
        <f t="shared" si="26"/>
        <v>0</v>
      </c>
      <c r="X146" s="31">
        <f t="shared" si="31"/>
        <v>202</v>
      </c>
      <c r="Y146" s="32">
        <f t="shared" si="32"/>
        <v>68191.800000000047</v>
      </c>
      <c r="Z146" s="32">
        <f t="shared" si="27"/>
        <v>0</v>
      </c>
      <c r="AA146" s="33">
        <f t="shared" si="28"/>
        <v>0</v>
      </c>
    </row>
    <row r="147" spans="1:27" x14ac:dyDescent="0.2">
      <c r="A147" s="56" t="s">
        <v>132</v>
      </c>
      <c r="B147" s="57" t="s">
        <v>521</v>
      </c>
      <c r="C147" s="58" t="s">
        <v>522</v>
      </c>
      <c r="D147" s="31">
        <v>3055</v>
      </c>
      <c r="E147" s="32">
        <v>2840617.5</v>
      </c>
      <c r="F147" s="32">
        <v>16699.8</v>
      </c>
      <c r="G147" s="33">
        <v>0</v>
      </c>
      <c r="H147" s="31">
        <v>2542</v>
      </c>
      <c r="I147" s="32">
        <v>2967395.9000000004</v>
      </c>
      <c r="J147" s="32">
        <v>2839955.9000000004</v>
      </c>
      <c r="K147" s="32">
        <v>127440</v>
      </c>
      <c r="L147" s="32">
        <v>13285</v>
      </c>
      <c r="M147" s="33">
        <v>0</v>
      </c>
      <c r="N147" s="31">
        <v>2679</v>
      </c>
      <c r="O147" s="32">
        <v>3057651.5999999996</v>
      </c>
      <c r="P147" s="32">
        <v>2923011.5999999996</v>
      </c>
      <c r="Q147" s="32">
        <v>134640</v>
      </c>
      <c r="R147" s="32">
        <v>5385</v>
      </c>
      <c r="S147" s="33">
        <v>0</v>
      </c>
      <c r="T147" s="31">
        <f t="shared" si="29"/>
        <v>-376</v>
      </c>
      <c r="U147" s="32">
        <f t="shared" si="30"/>
        <v>217034.09999999963</v>
      </c>
      <c r="V147" s="32">
        <f t="shared" si="25"/>
        <v>-11314.8</v>
      </c>
      <c r="W147" s="33">
        <f t="shared" si="26"/>
        <v>0</v>
      </c>
      <c r="X147" s="31">
        <f t="shared" si="31"/>
        <v>137</v>
      </c>
      <c r="Y147" s="32">
        <f t="shared" si="32"/>
        <v>90255.699999999255</v>
      </c>
      <c r="Z147" s="32">
        <f t="shared" si="27"/>
        <v>-7900</v>
      </c>
      <c r="AA147" s="33">
        <f t="shared" si="28"/>
        <v>0</v>
      </c>
    </row>
    <row r="148" spans="1:27" x14ac:dyDescent="0.2">
      <c r="A148" s="56" t="s">
        <v>132</v>
      </c>
      <c r="B148" s="57" t="s">
        <v>523</v>
      </c>
      <c r="C148" s="58" t="s">
        <v>524</v>
      </c>
      <c r="D148" s="31">
        <v>116</v>
      </c>
      <c r="E148" s="32">
        <v>177489.2</v>
      </c>
      <c r="F148" s="32">
        <v>0</v>
      </c>
      <c r="G148" s="33">
        <v>0</v>
      </c>
      <c r="H148" s="31">
        <v>193</v>
      </c>
      <c r="I148" s="32">
        <v>236364.40000000002</v>
      </c>
      <c r="J148" s="32">
        <v>204684.40000000002</v>
      </c>
      <c r="K148" s="32">
        <v>31680</v>
      </c>
      <c r="L148" s="32">
        <v>0</v>
      </c>
      <c r="M148" s="33">
        <v>0</v>
      </c>
      <c r="N148" s="31">
        <v>221</v>
      </c>
      <c r="O148" s="32">
        <v>247889.9</v>
      </c>
      <c r="P148" s="32">
        <v>218009.9</v>
      </c>
      <c r="Q148" s="32">
        <v>29880</v>
      </c>
      <c r="R148" s="32">
        <v>0</v>
      </c>
      <c r="S148" s="33">
        <v>0</v>
      </c>
      <c r="T148" s="31">
        <f t="shared" si="29"/>
        <v>105</v>
      </c>
      <c r="U148" s="32">
        <f t="shared" si="30"/>
        <v>70400.699999999983</v>
      </c>
      <c r="V148" s="32">
        <f t="shared" si="25"/>
        <v>0</v>
      </c>
      <c r="W148" s="33">
        <f t="shared" si="26"/>
        <v>0</v>
      </c>
      <c r="X148" s="31">
        <f t="shared" si="31"/>
        <v>28</v>
      </c>
      <c r="Y148" s="32">
        <f t="shared" si="32"/>
        <v>11525.499999999971</v>
      </c>
      <c r="Z148" s="32">
        <f t="shared" si="27"/>
        <v>0</v>
      </c>
      <c r="AA148" s="33">
        <f t="shared" si="28"/>
        <v>0</v>
      </c>
    </row>
    <row r="149" spans="1:27" x14ac:dyDescent="0.2">
      <c r="A149" s="56" t="s">
        <v>132</v>
      </c>
      <c r="B149" s="57" t="s">
        <v>525</v>
      </c>
      <c r="C149" s="58" t="s">
        <v>526</v>
      </c>
      <c r="D149" s="31">
        <v>0</v>
      </c>
      <c r="E149" s="32">
        <v>237830</v>
      </c>
      <c r="F149" s="32">
        <v>0</v>
      </c>
      <c r="G149" s="33">
        <v>0</v>
      </c>
      <c r="H149" s="31">
        <v>0</v>
      </c>
      <c r="I149" s="32">
        <v>220158</v>
      </c>
      <c r="J149" s="32">
        <v>209718</v>
      </c>
      <c r="K149" s="32">
        <v>10440</v>
      </c>
      <c r="L149" s="32">
        <v>0</v>
      </c>
      <c r="M149" s="33">
        <v>0</v>
      </c>
      <c r="N149" s="31">
        <v>0</v>
      </c>
      <c r="O149" s="32">
        <v>227086</v>
      </c>
      <c r="P149" s="32">
        <v>218326</v>
      </c>
      <c r="Q149" s="32">
        <v>8760</v>
      </c>
      <c r="R149" s="32">
        <v>0</v>
      </c>
      <c r="S149" s="33">
        <v>0</v>
      </c>
      <c r="T149" s="31">
        <f t="shared" si="29"/>
        <v>0</v>
      </c>
      <c r="U149" s="32">
        <f t="shared" si="30"/>
        <v>-10744</v>
      </c>
      <c r="V149" s="32">
        <f t="shared" si="25"/>
        <v>0</v>
      </c>
      <c r="W149" s="33">
        <f t="shared" si="26"/>
        <v>0</v>
      </c>
      <c r="X149" s="31">
        <f t="shared" si="31"/>
        <v>0</v>
      </c>
      <c r="Y149" s="32">
        <f t="shared" si="32"/>
        <v>6928</v>
      </c>
      <c r="Z149" s="32">
        <f t="shared" si="27"/>
        <v>0</v>
      </c>
      <c r="AA149" s="33">
        <f t="shared" si="28"/>
        <v>0</v>
      </c>
    </row>
    <row r="150" spans="1:27" x14ac:dyDescent="0.2">
      <c r="A150" s="56" t="s">
        <v>132</v>
      </c>
      <c r="B150" s="57" t="s">
        <v>527</v>
      </c>
      <c r="C150" s="58" t="s">
        <v>528</v>
      </c>
      <c r="D150" s="31">
        <v>4528</v>
      </c>
      <c r="E150" s="32">
        <v>5543969</v>
      </c>
      <c r="F150" s="32">
        <v>37529.800000000003</v>
      </c>
      <c r="G150" s="33">
        <v>8850888.7399999984</v>
      </c>
      <c r="H150" s="31">
        <v>4920</v>
      </c>
      <c r="I150" s="32">
        <v>6411894</v>
      </c>
      <c r="J150" s="32">
        <v>5949774</v>
      </c>
      <c r="K150" s="32">
        <v>462120</v>
      </c>
      <c r="L150" s="32">
        <v>21303.27</v>
      </c>
      <c r="M150" s="33">
        <v>11448355.459999995</v>
      </c>
      <c r="N150" s="31">
        <v>4910</v>
      </c>
      <c r="O150" s="32">
        <v>6400942</v>
      </c>
      <c r="P150" s="32">
        <v>5909422</v>
      </c>
      <c r="Q150" s="32">
        <v>491520</v>
      </c>
      <c r="R150" s="32">
        <v>48356</v>
      </c>
      <c r="S150" s="33">
        <v>12187671.240000002</v>
      </c>
      <c r="T150" s="31">
        <f t="shared" si="29"/>
        <v>382</v>
      </c>
      <c r="U150" s="32">
        <f t="shared" si="30"/>
        <v>856973</v>
      </c>
      <c r="V150" s="32">
        <f t="shared" si="25"/>
        <v>10826.199999999997</v>
      </c>
      <c r="W150" s="33">
        <f t="shared" si="26"/>
        <v>3336782.5000000037</v>
      </c>
      <c r="X150" s="31">
        <f t="shared" si="31"/>
        <v>-10</v>
      </c>
      <c r="Y150" s="32">
        <f t="shared" si="32"/>
        <v>-10952</v>
      </c>
      <c r="Z150" s="32">
        <f t="shared" si="27"/>
        <v>27052.73</v>
      </c>
      <c r="AA150" s="33">
        <f t="shared" si="28"/>
        <v>739315.78000000678</v>
      </c>
    </row>
    <row r="151" spans="1:27" x14ac:dyDescent="0.2">
      <c r="A151" s="56" t="s">
        <v>132</v>
      </c>
      <c r="B151" s="57" t="s">
        <v>529</v>
      </c>
      <c r="C151" s="58" t="s">
        <v>530</v>
      </c>
      <c r="D151" s="31">
        <v>832</v>
      </c>
      <c r="E151" s="32">
        <v>824811.4</v>
      </c>
      <c r="F151" s="32">
        <v>0</v>
      </c>
      <c r="G151" s="33">
        <v>0</v>
      </c>
      <c r="H151" s="31">
        <v>870</v>
      </c>
      <c r="I151" s="32">
        <v>954149</v>
      </c>
      <c r="J151" s="32">
        <v>852149</v>
      </c>
      <c r="K151" s="32">
        <v>102000</v>
      </c>
      <c r="L151" s="32">
        <v>0</v>
      </c>
      <c r="M151" s="33">
        <v>0</v>
      </c>
      <c r="N151" s="31">
        <v>911</v>
      </c>
      <c r="O151" s="32">
        <v>1030065.7</v>
      </c>
      <c r="P151" s="32">
        <v>927945.7</v>
      </c>
      <c r="Q151" s="32">
        <v>102120</v>
      </c>
      <c r="R151" s="32">
        <v>0</v>
      </c>
      <c r="S151" s="33">
        <v>0</v>
      </c>
      <c r="T151" s="31">
        <f t="shared" si="29"/>
        <v>79</v>
      </c>
      <c r="U151" s="32">
        <f t="shared" si="30"/>
        <v>205254.29999999993</v>
      </c>
      <c r="V151" s="32">
        <f t="shared" si="25"/>
        <v>0</v>
      </c>
      <c r="W151" s="33">
        <f t="shared" si="26"/>
        <v>0</v>
      </c>
      <c r="X151" s="31">
        <f t="shared" si="31"/>
        <v>41</v>
      </c>
      <c r="Y151" s="32">
        <f t="shared" si="32"/>
        <v>75916.699999999953</v>
      </c>
      <c r="Z151" s="32">
        <f t="shared" si="27"/>
        <v>0</v>
      </c>
      <c r="AA151" s="33">
        <f t="shared" si="28"/>
        <v>0</v>
      </c>
    </row>
    <row r="152" spans="1:27" x14ac:dyDescent="0.2">
      <c r="A152" s="56" t="s">
        <v>132</v>
      </c>
      <c r="B152" s="57" t="s">
        <v>531</v>
      </c>
      <c r="C152" s="58" t="s">
        <v>532</v>
      </c>
      <c r="D152" s="31">
        <v>0</v>
      </c>
      <c r="E152" s="32">
        <v>220830</v>
      </c>
      <c r="F152" s="32">
        <v>0</v>
      </c>
      <c r="G152" s="33">
        <v>0</v>
      </c>
      <c r="H152" s="31">
        <v>0</v>
      </c>
      <c r="I152" s="32">
        <v>255000</v>
      </c>
      <c r="J152" s="32">
        <v>242760</v>
      </c>
      <c r="K152" s="32">
        <v>12240</v>
      </c>
      <c r="L152" s="32">
        <v>0</v>
      </c>
      <c r="M152" s="33">
        <v>0</v>
      </c>
      <c r="N152" s="31">
        <v>0</v>
      </c>
      <c r="O152" s="32">
        <v>259270</v>
      </c>
      <c r="P152" s="32">
        <v>246670</v>
      </c>
      <c r="Q152" s="32">
        <v>12600</v>
      </c>
      <c r="R152" s="32">
        <v>0</v>
      </c>
      <c r="S152" s="33">
        <v>0</v>
      </c>
      <c r="T152" s="31">
        <f t="shared" si="29"/>
        <v>0</v>
      </c>
      <c r="U152" s="32">
        <f t="shared" si="30"/>
        <v>38440</v>
      </c>
      <c r="V152" s="32">
        <f t="shared" si="25"/>
        <v>0</v>
      </c>
      <c r="W152" s="33">
        <f t="shared" si="26"/>
        <v>0</v>
      </c>
      <c r="X152" s="31">
        <f t="shared" si="31"/>
        <v>0</v>
      </c>
      <c r="Y152" s="32">
        <f t="shared" si="32"/>
        <v>4270</v>
      </c>
      <c r="Z152" s="32">
        <f t="shared" si="27"/>
        <v>0</v>
      </c>
      <c r="AA152" s="33">
        <f t="shared" si="28"/>
        <v>0</v>
      </c>
    </row>
    <row r="153" spans="1:27" x14ac:dyDescent="0.2">
      <c r="A153" s="56" t="s">
        <v>210</v>
      </c>
      <c r="B153" s="57" t="s">
        <v>533</v>
      </c>
      <c r="C153" s="58" t="s">
        <v>534</v>
      </c>
      <c r="D153" s="31">
        <v>2315</v>
      </c>
      <c r="E153" s="32">
        <v>2484726.9000000004</v>
      </c>
      <c r="F153" s="32">
        <v>0</v>
      </c>
      <c r="G153" s="33">
        <v>0</v>
      </c>
      <c r="H153" s="31">
        <v>1508</v>
      </c>
      <c r="I153" s="32">
        <v>2825510.2</v>
      </c>
      <c r="J153" s="32">
        <v>2431910.2000000002</v>
      </c>
      <c r="K153" s="32">
        <v>393600</v>
      </c>
      <c r="L153" s="32">
        <v>0</v>
      </c>
      <c r="M153" s="33">
        <v>0</v>
      </c>
      <c r="N153" s="31">
        <v>1584</v>
      </c>
      <c r="O153" s="32">
        <v>3157281.6199999996</v>
      </c>
      <c r="P153" s="32">
        <v>2762481.6199999996</v>
      </c>
      <c r="Q153" s="32">
        <v>394800</v>
      </c>
      <c r="R153" s="32">
        <v>0</v>
      </c>
      <c r="S153" s="33">
        <v>0</v>
      </c>
      <c r="T153" s="31">
        <f t="shared" si="29"/>
        <v>-731</v>
      </c>
      <c r="U153" s="32">
        <f t="shared" si="30"/>
        <v>672554.71999999927</v>
      </c>
      <c r="V153" s="32">
        <f t="shared" si="25"/>
        <v>0</v>
      </c>
      <c r="W153" s="33">
        <f t="shared" si="26"/>
        <v>0</v>
      </c>
      <c r="X153" s="31">
        <f t="shared" si="31"/>
        <v>76</v>
      </c>
      <c r="Y153" s="32">
        <f t="shared" si="32"/>
        <v>331771.41999999946</v>
      </c>
      <c r="Z153" s="32">
        <f t="shared" si="27"/>
        <v>0</v>
      </c>
      <c r="AA153" s="33">
        <f t="shared" si="28"/>
        <v>0</v>
      </c>
    </row>
    <row r="154" spans="1:27" x14ac:dyDescent="0.2">
      <c r="A154" s="56" t="s">
        <v>210</v>
      </c>
      <c r="B154" s="57" t="s">
        <v>535</v>
      </c>
      <c r="C154" s="58" t="s">
        <v>536</v>
      </c>
      <c r="D154" s="31">
        <v>216</v>
      </c>
      <c r="E154" s="32">
        <v>281185.3</v>
      </c>
      <c r="F154" s="32">
        <v>0</v>
      </c>
      <c r="G154" s="33">
        <v>0</v>
      </c>
      <c r="H154" s="31">
        <v>326</v>
      </c>
      <c r="I154" s="32">
        <v>347220.33999999997</v>
      </c>
      <c r="J154" s="32">
        <v>311340.33999999997</v>
      </c>
      <c r="K154" s="32">
        <v>35880</v>
      </c>
      <c r="L154" s="32">
        <v>0</v>
      </c>
      <c r="M154" s="33">
        <v>0</v>
      </c>
      <c r="N154" s="31">
        <v>207</v>
      </c>
      <c r="O154" s="32">
        <v>343876.66000000003</v>
      </c>
      <c r="P154" s="32">
        <v>308356.66000000003</v>
      </c>
      <c r="Q154" s="32">
        <v>35520</v>
      </c>
      <c r="R154" s="32">
        <v>0</v>
      </c>
      <c r="S154" s="33">
        <v>0</v>
      </c>
      <c r="T154" s="31">
        <f t="shared" si="29"/>
        <v>-9</v>
      </c>
      <c r="U154" s="32">
        <f t="shared" si="30"/>
        <v>62691.360000000044</v>
      </c>
      <c r="V154" s="32">
        <f t="shared" si="25"/>
        <v>0</v>
      </c>
      <c r="W154" s="33">
        <f t="shared" si="26"/>
        <v>0</v>
      </c>
      <c r="X154" s="31">
        <f t="shared" si="31"/>
        <v>-119</v>
      </c>
      <c r="Y154" s="32">
        <f t="shared" si="32"/>
        <v>-3343.6799999999348</v>
      </c>
      <c r="Z154" s="32">
        <f t="shared" si="27"/>
        <v>0</v>
      </c>
      <c r="AA154" s="33">
        <f t="shared" si="28"/>
        <v>0</v>
      </c>
    </row>
    <row r="155" spans="1:27" x14ac:dyDescent="0.2">
      <c r="A155" s="56" t="s">
        <v>210</v>
      </c>
      <c r="B155" s="57" t="s">
        <v>537</v>
      </c>
      <c r="C155" s="58" t="s">
        <v>538</v>
      </c>
      <c r="D155" s="31">
        <v>259.5</v>
      </c>
      <c r="E155" s="32">
        <v>488118.4</v>
      </c>
      <c r="F155" s="32">
        <v>0</v>
      </c>
      <c r="G155" s="33">
        <v>0</v>
      </c>
      <c r="H155" s="31">
        <v>324</v>
      </c>
      <c r="I155" s="32">
        <v>642846.9</v>
      </c>
      <c r="J155" s="32">
        <v>614046.9</v>
      </c>
      <c r="K155" s="32">
        <v>28800</v>
      </c>
      <c r="L155" s="32">
        <v>0</v>
      </c>
      <c r="M155" s="33">
        <v>0</v>
      </c>
      <c r="N155" s="31">
        <v>313</v>
      </c>
      <c r="O155" s="32">
        <v>651914.64999999991</v>
      </c>
      <c r="P155" s="32">
        <v>623474.64999999991</v>
      </c>
      <c r="Q155" s="32">
        <v>28440</v>
      </c>
      <c r="R155" s="32">
        <v>0</v>
      </c>
      <c r="S155" s="33">
        <v>0</v>
      </c>
      <c r="T155" s="31">
        <f t="shared" si="29"/>
        <v>53.5</v>
      </c>
      <c r="U155" s="32">
        <f t="shared" si="30"/>
        <v>163796.24999999988</v>
      </c>
      <c r="V155" s="32">
        <f t="shared" si="25"/>
        <v>0</v>
      </c>
      <c r="W155" s="33">
        <f t="shared" si="26"/>
        <v>0</v>
      </c>
      <c r="X155" s="31">
        <f t="shared" si="31"/>
        <v>-11</v>
      </c>
      <c r="Y155" s="32">
        <f t="shared" si="32"/>
        <v>9067.7499999998836</v>
      </c>
      <c r="Z155" s="32">
        <f t="shared" si="27"/>
        <v>0</v>
      </c>
      <c r="AA155" s="33">
        <f t="shared" si="28"/>
        <v>0</v>
      </c>
    </row>
    <row r="156" spans="1:27" x14ac:dyDescent="0.2">
      <c r="A156" s="56" t="s">
        <v>210</v>
      </c>
      <c r="B156" s="57" t="s">
        <v>539</v>
      </c>
      <c r="C156" s="58" t="s">
        <v>540</v>
      </c>
      <c r="D156" s="31">
        <v>159</v>
      </c>
      <c r="E156" s="32">
        <v>62090.9</v>
      </c>
      <c r="F156" s="32">
        <v>0</v>
      </c>
      <c r="G156" s="33">
        <v>0</v>
      </c>
      <c r="H156" s="31">
        <v>78</v>
      </c>
      <c r="I156" s="32">
        <v>65446.600000000006</v>
      </c>
      <c r="J156" s="32">
        <v>44686.600000000006</v>
      </c>
      <c r="K156" s="32">
        <v>20760</v>
      </c>
      <c r="L156" s="32">
        <v>0</v>
      </c>
      <c r="M156" s="33">
        <v>0</v>
      </c>
      <c r="N156" s="31">
        <v>136</v>
      </c>
      <c r="O156" s="32">
        <v>90837.299999999988</v>
      </c>
      <c r="P156" s="32">
        <v>69477.299999999988</v>
      </c>
      <c r="Q156" s="32">
        <v>21360</v>
      </c>
      <c r="R156" s="32">
        <v>0</v>
      </c>
      <c r="S156" s="33">
        <v>0</v>
      </c>
      <c r="T156" s="31">
        <f t="shared" si="29"/>
        <v>-23</v>
      </c>
      <c r="U156" s="32">
        <f t="shared" si="30"/>
        <v>28746.399999999987</v>
      </c>
      <c r="V156" s="32">
        <f t="shared" si="25"/>
        <v>0</v>
      </c>
      <c r="W156" s="33">
        <f t="shared" si="26"/>
        <v>0</v>
      </c>
      <c r="X156" s="31">
        <f t="shared" si="31"/>
        <v>58</v>
      </c>
      <c r="Y156" s="32">
        <f t="shared" si="32"/>
        <v>25390.699999999983</v>
      </c>
      <c r="Z156" s="32">
        <f t="shared" si="27"/>
        <v>0</v>
      </c>
      <c r="AA156" s="33">
        <f t="shared" si="28"/>
        <v>0</v>
      </c>
    </row>
    <row r="157" spans="1:27" x14ac:dyDescent="0.2">
      <c r="A157" s="56" t="s">
        <v>210</v>
      </c>
      <c r="B157" s="57" t="s">
        <v>541</v>
      </c>
      <c r="C157" s="58" t="s">
        <v>542</v>
      </c>
      <c r="D157" s="31">
        <v>0</v>
      </c>
      <c r="E157" s="32">
        <v>235450</v>
      </c>
      <c r="F157" s="32">
        <v>0</v>
      </c>
      <c r="G157" s="33">
        <v>0</v>
      </c>
      <c r="H157" s="31">
        <v>0</v>
      </c>
      <c r="I157" s="32">
        <v>217670</v>
      </c>
      <c r="J157" s="32">
        <v>207230</v>
      </c>
      <c r="K157" s="32">
        <v>10440</v>
      </c>
      <c r="L157" s="32">
        <v>0</v>
      </c>
      <c r="M157" s="33">
        <v>0</v>
      </c>
      <c r="N157" s="31">
        <v>0</v>
      </c>
      <c r="O157" s="32">
        <v>195132</v>
      </c>
      <c r="P157" s="32">
        <v>185292</v>
      </c>
      <c r="Q157" s="32">
        <v>9840</v>
      </c>
      <c r="R157" s="32">
        <v>0</v>
      </c>
      <c r="S157" s="33">
        <v>0</v>
      </c>
      <c r="T157" s="31">
        <f t="shared" si="29"/>
        <v>0</v>
      </c>
      <c r="U157" s="32">
        <f t="shared" si="30"/>
        <v>-40318</v>
      </c>
      <c r="V157" s="32">
        <f t="shared" si="25"/>
        <v>0</v>
      </c>
      <c r="W157" s="33">
        <f t="shared" si="26"/>
        <v>0</v>
      </c>
      <c r="X157" s="31">
        <f t="shared" si="31"/>
        <v>0</v>
      </c>
      <c r="Y157" s="32">
        <f t="shared" si="32"/>
        <v>-22538</v>
      </c>
      <c r="Z157" s="32">
        <f t="shared" si="27"/>
        <v>0</v>
      </c>
      <c r="AA157" s="33">
        <f t="shared" si="28"/>
        <v>0</v>
      </c>
    </row>
    <row r="158" spans="1:27" x14ac:dyDescent="0.2">
      <c r="A158" s="56" t="s">
        <v>134</v>
      </c>
      <c r="B158" s="57" t="s">
        <v>543</v>
      </c>
      <c r="C158" s="58" t="s">
        <v>544</v>
      </c>
      <c r="D158" s="31">
        <v>459</v>
      </c>
      <c r="E158" s="32">
        <v>285046</v>
      </c>
      <c r="F158" s="32">
        <v>0</v>
      </c>
      <c r="G158" s="33">
        <v>0</v>
      </c>
      <c r="H158" s="31">
        <v>237</v>
      </c>
      <c r="I158" s="32">
        <v>281937</v>
      </c>
      <c r="J158" s="32">
        <v>231537</v>
      </c>
      <c r="K158" s="32">
        <v>50400</v>
      </c>
      <c r="L158" s="32">
        <v>0</v>
      </c>
      <c r="M158" s="33">
        <v>0</v>
      </c>
      <c r="N158" s="31">
        <v>349</v>
      </c>
      <c r="O158" s="32">
        <v>333884.59999999998</v>
      </c>
      <c r="P158" s="32">
        <v>278084.59999999998</v>
      </c>
      <c r="Q158" s="32">
        <v>55800</v>
      </c>
      <c r="R158" s="32">
        <v>0</v>
      </c>
      <c r="S158" s="33">
        <v>0</v>
      </c>
      <c r="T158" s="31">
        <f t="shared" si="29"/>
        <v>-110</v>
      </c>
      <c r="U158" s="32">
        <f t="shared" si="30"/>
        <v>48838.599999999977</v>
      </c>
      <c r="V158" s="32">
        <f t="shared" si="25"/>
        <v>0</v>
      </c>
      <c r="W158" s="33">
        <f t="shared" si="26"/>
        <v>0</v>
      </c>
      <c r="X158" s="31">
        <f t="shared" si="31"/>
        <v>112</v>
      </c>
      <c r="Y158" s="32">
        <f t="shared" si="32"/>
        <v>51947.599999999977</v>
      </c>
      <c r="Z158" s="32">
        <f t="shared" si="27"/>
        <v>0</v>
      </c>
      <c r="AA158" s="33">
        <f t="shared" si="28"/>
        <v>0</v>
      </c>
    </row>
    <row r="159" spans="1:27" x14ac:dyDescent="0.2">
      <c r="A159" s="56" t="s">
        <v>134</v>
      </c>
      <c r="B159" s="57" t="s">
        <v>545</v>
      </c>
      <c r="C159" s="58" t="s">
        <v>546</v>
      </c>
      <c r="D159" s="31">
        <v>562</v>
      </c>
      <c r="E159" s="32">
        <v>379648.5</v>
      </c>
      <c r="F159" s="32">
        <v>0</v>
      </c>
      <c r="G159" s="33">
        <v>0</v>
      </c>
      <c r="H159" s="31">
        <v>391</v>
      </c>
      <c r="I159" s="32">
        <v>407134.30000000005</v>
      </c>
      <c r="J159" s="32">
        <v>344614.30000000005</v>
      </c>
      <c r="K159" s="32">
        <v>62520</v>
      </c>
      <c r="L159" s="32">
        <v>0</v>
      </c>
      <c r="M159" s="33">
        <v>0</v>
      </c>
      <c r="N159" s="31">
        <v>503</v>
      </c>
      <c r="O159" s="32">
        <v>477380.9</v>
      </c>
      <c r="P159" s="32">
        <v>413660.9</v>
      </c>
      <c r="Q159" s="32">
        <v>63720</v>
      </c>
      <c r="R159" s="32">
        <v>0</v>
      </c>
      <c r="S159" s="33">
        <v>0</v>
      </c>
      <c r="T159" s="31">
        <f t="shared" si="29"/>
        <v>-59</v>
      </c>
      <c r="U159" s="32">
        <f t="shared" si="30"/>
        <v>97732.400000000023</v>
      </c>
      <c r="V159" s="32">
        <f t="shared" si="25"/>
        <v>0</v>
      </c>
      <c r="W159" s="33">
        <f t="shared" si="26"/>
        <v>0</v>
      </c>
      <c r="X159" s="31">
        <f t="shared" si="31"/>
        <v>112</v>
      </c>
      <c r="Y159" s="32">
        <f t="shared" si="32"/>
        <v>70246.599999999977</v>
      </c>
      <c r="Z159" s="32">
        <f t="shared" si="27"/>
        <v>0</v>
      </c>
      <c r="AA159" s="33">
        <f t="shared" si="28"/>
        <v>0</v>
      </c>
    </row>
    <row r="160" spans="1:27" x14ac:dyDescent="0.2">
      <c r="A160" s="56" t="s">
        <v>134</v>
      </c>
      <c r="B160" s="57" t="s">
        <v>547</v>
      </c>
      <c r="C160" s="58" t="s">
        <v>548</v>
      </c>
      <c r="D160" s="31">
        <v>665</v>
      </c>
      <c r="E160" s="32">
        <v>424389.29999999993</v>
      </c>
      <c r="F160" s="32">
        <v>0</v>
      </c>
      <c r="G160" s="33">
        <v>0</v>
      </c>
      <c r="H160" s="31">
        <v>501</v>
      </c>
      <c r="I160" s="32">
        <v>486277.2</v>
      </c>
      <c r="J160" s="32">
        <v>399157.2</v>
      </c>
      <c r="K160" s="32">
        <v>87120</v>
      </c>
      <c r="L160" s="32">
        <v>0</v>
      </c>
      <c r="M160" s="33">
        <v>0</v>
      </c>
      <c r="N160" s="31">
        <v>552</v>
      </c>
      <c r="O160" s="32">
        <v>467717.69999999995</v>
      </c>
      <c r="P160" s="32">
        <v>381437.69999999995</v>
      </c>
      <c r="Q160" s="32">
        <v>86280</v>
      </c>
      <c r="R160" s="32">
        <v>0</v>
      </c>
      <c r="S160" s="33">
        <v>0</v>
      </c>
      <c r="T160" s="31">
        <f t="shared" si="29"/>
        <v>-113</v>
      </c>
      <c r="U160" s="32">
        <f t="shared" si="30"/>
        <v>43328.400000000023</v>
      </c>
      <c r="V160" s="32">
        <f t="shared" si="25"/>
        <v>0</v>
      </c>
      <c r="W160" s="33">
        <f t="shared" si="26"/>
        <v>0</v>
      </c>
      <c r="X160" s="31">
        <f t="shared" si="31"/>
        <v>51</v>
      </c>
      <c r="Y160" s="32">
        <f t="shared" si="32"/>
        <v>-18559.500000000058</v>
      </c>
      <c r="Z160" s="32">
        <f t="shared" si="27"/>
        <v>0</v>
      </c>
      <c r="AA160" s="33">
        <f t="shared" si="28"/>
        <v>0</v>
      </c>
    </row>
    <row r="161" spans="1:27" x14ac:dyDescent="0.2">
      <c r="A161" s="56" t="s">
        <v>134</v>
      </c>
      <c r="B161" s="57" t="s">
        <v>549</v>
      </c>
      <c r="C161" s="58" t="s">
        <v>550</v>
      </c>
      <c r="D161" s="31">
        <v>130</v>
      </c>
      <c r="E161" s="32">
        <v>101787.5</v>
      </c>
      <c r="F161" s="32">
        <v>0</v>
      </c>
      <c r="G161" s="33">
        <v>0</v>
      </c>
      <c r="H161" s="31">
        <v>153</v>
      </c>
      <c r="I161" s="32">
        <v>158305</v>
      </c>
      <c r="J161" s="32">
        <v>125425</v>
      </c>
      <c r="K161" s="32">
        <v>32880</v>
      </c>
      <c r="L161" s="32">
        <v>0</v>
      </c>
      <c r="M161" s="33">
        <v>0</v>
      </c>
      <c r="N161" s="31">
        <v>140</v>
      </c>
      <c r="O161" s="32">
        <v>149012.5</v>
      </c>
      <c r="P161" s="32">
        <v>116252.5</v>
      </c>
      <c r="Q161" s="32">
        <v>32760</v>
      </c>
      <c r="R161" s="32">
        <v>0</v>
      </c>
      <c r="S161" s="33">
        <v>0</v>
      </c>
      <c r="T161" s="31">
        <f t="shared" si="29"/>
        <v>10</v>
      </c>
      <c r="U161" s="32">
        <f t="shared" si="30"/>
        <v>47225</v>
      </c>
      <c r="V161" s="32">
        <f t="shared" si="25"/>
        <v>0</v>
      </c>
      <c r="W161" s="33">
        <f t="shared" si="26"/>
        <v>0</v>
      </c>
      <c r="X161" s="31">
        <f t="shared" si="31"/>
        <v>-13</v>
      </c>
      <c r="Y161" s="32">
        <f t="shared" si="32"/>
        <v>-9292.5</v>
      </c>
      <c r="Z161" s="32">
        <f t="shared" si="27"/>
        <v>0</v>
      </c>
      <c r="AA161" s="33">
        <f t="shared" si="28"/>
        <v>0</v>
      </c>
    </row>
    <row r="162" spans="1:27" x14ac:dyDescent="0.2">
      <c r="A162" s="56" t="s">
        <v>134</v>
      </c>
      <c r="B162" s="57" t="s">
        <v>551</v>
      </c>
      <c r="C162" s="58" t="s">
        <v>552</v>
      </c>
      <c r="D162" s="31">
        <v>0</v>
      </c>
      <c r="E162" s="32">
        <v>31920</v>
      </c>
      <c r="F162" s="32">
        <v>0</v>
      </c>
      <c r="G162" s="33">
        <v>0</v>
      </c>
      <c r="H162" s="31">
        <v>0</v>
      </c>
      <c r="I162" s="32">
        <v>35852</v>
      </c>
      <c r="J162" s="32">
        <v>35852</v>
      </c>
      <c r="K162" s="32">
        <v>0</v>
      </c>
      <c r="L162" s="32">
        <v>0</v>
      </c>
      <c r="M162" s="33">
        <v>0</v>
      </c>
      <c r="N162" s="31">
        <v>0</v>
      </c>
      <c r="O162" s="32">
        <v>38380</v>
      </c>
      <c r="P162" s="32">
        <v>38380</v>
      </c>
      <c r="Q162" s="32">
        <v>0</v>
      </c>
      <c r="R162" s="32">
        <v>0</v>
      </c>
      <c r="S162" s="33">
        <v>0</v>
      </c>
      <c r="T162" s="31">
        <f t="shared" si="29"/>
        <v>0</v>
      </c>
      <c r="U162" s="32">
        <f t="shared" si="30"/>
        <v>6460</v>
      </c>
      <c r="V162" s="32">
        <f t="shared" si="25"/>
        <v>0</v>
      </c>
      <c r="W162" s="33">
        <f t="shared" si="26"/>
        <v>0</v>
      </c>
      <c r="X162" s="31">
        <f t="shared" si="31"/>
        <v>0</v>
      </c>
      <c r="Y162" s="32">
        <f t="shared" si="32"/>
        <v>2528</v>
      </c>
      <c r="Z162" s="32">
        <f t="shared" si="27"/>
        <v>0</v>
      </c>
      <c r="AA162" s="33">
        <f t="shared" si="28"/>
        <v>0</v>
      </c>
    </row>
    <row r="163" spans="1:27" x14ac:dyDescent="0.2">
      <c r="A163" s="56" t="s">
        <v>134</v>
      </c>
      <c r="B163" s="57" t="s">
        <v>553</v>
      </c>
      <c r="C163" s="58" t="s">
        <v>554</v>
      </c>
      <c r="D163" s="31">
        <v>0</v>
      </c>
      <c r="E163" s="32">
        <v>488000</v>
      </c>
      <c r="F163" s="32">
        <v>0</v>
      </c>
      <c r="G163" s="33">
        <v>0</v>
      </c>
      <c r="H163" s="31">
        <v>0</v>
      </c>
      <c r="I163" s="32">
        <v>545600</v>
      </c>
      <c r="J163" s="32">
        <v>545600</v>
      </c>
      <c r="K163" s="32">
        <v>0</v>
      </c>
      <c r="L163" s="32">
        <v>0</v>
      </c>
      <c r="M163" s="33">
        <v>0</v>
      </c>
      <c r="N163" s="31">
        <v>0</v>
      </c>
      <c r="O163" s="32">
        <v>537600</v>
      </c>
      <c r="P163" s="32">
        <v>537600</v>
      </c>
      <c r="Q163" s="32">
        <v>0</v>
      </c>
      <c r="R163" s="32">
        <v>0</v>
      </c>
      <c r="S163" s="33">
        <v>0</v>
      </c>
      <c r="T163" s="31">
        <f t="shared" si="29"/>
        <v>0</v>
      </c>
      <c r="U163" s="32">
        <f t="shared" si="30"/>
        <v>49600</v>
      </c>
      <c r="V163" s="32">
        <f t="shared" si="25"/>
        <v>0</v>
      </c>
      <c r="W163" s="33">
        <f t="shared" si="26"/>
        <v>0</v>
      </c>
      <c r="X163" s="31">
        <f t="shared" si="31"/>
        <v>0</v>
      </c>
      <c r="Y163" s="32">
        <f t="shared" si="32"/>
        <v>-8000</v>
      </c>
      <c r="Z163" s="32">
        <f t="shared" si="27"/>
        <v>0</v>
      </c>
      <c r="AA163" s="33">
        <f t="shared" si="28"/>
        <v>0</v>
      </c>
    </row>
    <row r="164" spans="1:27" x14ac:dyDescent="0.2">
      <c r="A164" s="56" t="s">
        <v>134</v>
      </c>
      <c r="B164" s="57" t="s">
        <v>555</v>
      </c>
      <c r="C164" s="58" t="s">
        <v>556</v>
      </c>
      <c r="D164" s="31">
        <v>0</v>
      </c>
      <c r="E164" s="32">
        <v>18370</v>
      </c>
      <c r="F164" s="32">
        <v>0</v>
      </c>
      <c r="G164" s="33">
        <v>0</v>
      </c>
      <c r="H164" s="31">
        <v>0</v>
      </c>
      <c r="I164" s="32">
        <v>21545</v>
      </c>
      <c r="J164" s="32">
        <v>21545</v>
      </c>
      <c r="K164" s="32">
        <v>0</v>
      </c>
      <c r="L164" s="32">
        <v>0</v>
      </c>
      <c r="M164" s="33">
        <v>0</v>
      </c>
      <c r="N164" s="31">
        <v>0</v>
      </c>
      <c r="O164" s="32">
        <v>23560</v>
      </c>
      <c r="P164" s="32">
        <v>23560</v>
      </c>
      <c r="Q164" s="32">
        <v>0</v>
      </c>
      <c r="R164" s="32">
        <v>0</v>
      </c>
      <c r="S164" s="33">
        <v>0</v>
      </c>
      <c r="T164" s="31">
        <f t="shared" si="29"/>
        <v>0</v>
      </c>
      <c r="U164" s="32">
        <f t="shared" si="30"/>
        <v>5190</v>
      </c>
      <c r="V164" s="32">
        <f t="shared" si="25"/>
        <v>0</v>
      </c>
      <c r="W164" s="33">
        <f t="shared" si="26"/>
        <v>0</v>
      </c>
      <c r="X164" s="31">
        <f t="shared" si="31"/>
        <v>0</v>
      </c>
      <c r="Y164" s="32">
        <f t="shared" si="32"/>
        <v>2015</v>
      </c>
      <c r="Z164" s="32">
        <f t="shared" si="27"/>
        <v>0</v>
      </c>
      <c r="AA164" s="33">
        <f t="shared" si="28"/>
        <v>0</v>
      </c>
    </row>
    <row r="165" spans="1:27" x14ac:dyDescent="0.2">
      <c r="A165" s="56" t="s">
        <v>134</v>
      </c>
      <c r="B165" s="57" t="s">
        <v>557</v>
      </c>
      <c r="C165" s="58" t="s">
        <v>558</v>
      </c>
      <c r="D165" s="31">
        <v>0</v>
      </c>
      <c r="E165" s="32">
        <v>4329</v>
      </c>
      <c r="F165" s="32">
        <v>0</v>
      </c>
      <c r="G165" s="33">
        <v>0</v>
      </c>
      <c r="H165" s="31">
        <v>0</v>
      </c>
      <c r="I165" s="32">
        <v>1650</v>
      </c>
      <c r="J165" s="32">
        <v>1650</v>
      </c>
      <c r="K165" s="32">
        <v>0</v>
      </c>
      <c r="L165" s="32">
        <v>0</v>
      </c>
      <c r="M165" s="33">
        <v>0</v>
      </c>
      <c r="N165" s="31">
        <v>0</v>
      </c>
      <c r="O165" s="32">
        <v>4094</v>
      </c>
      <c r="P165" s="32">
        <v>4094</v>
      </c>
      <c r="Q165" s="32">
        <v>0</v>
      </c>
      <c r="R165" s="32">
        <v>0</v>
      </c>
      <c r="S165" s="33">
        <v>0</v>
      </c>
      <c r="T165" s="31">
        <f t="shared" si="29"/>
        <v>0</v>
      </c>
      <c r="U165" s="32">
        <f t="shared" si="30"/>
        <v>-235</v>
      </c>
      <c r="V165" s="32">
        <f t="shared" si="25"/>
        <v>0</v>
      </c>
      <c r="W165" s="33">
        <f t="shared" si="26"/>
        <v>0</v>
      </c>
      <c r="X165" s="31">
        <f t="shared" si="31"/>
        <v>0</v>
      </c>
      <c r="Y165" s="32">
        <f t="shared" si="32"/>
        <v>2444</v>
      </c>
      <c r="Z165" s="32">
        <f t="shared" si="27"/>
        <v>0</v>
      </c>
      <c r="AA165" s="33">
        <f t="shared" si="28"/>
        <v>0</v>
      </c>
    </row>
    <row r="166" spans="1:27" x14ac:dyDescent="0.2">
      <c r="A166" s="56" t="s">
        <v>134</v>
      </c>
      <c r="B166" s="57" t="s">
        <v>559</v>
      </c>
      <c r="C166" s="58" t="s">
        <v>560</v>
      </c>
      <c r="D166" s="31">
        <v>8536</v>
      </c>
      <c r="E166" s="32">
        <v>10313910.520000001</v>
      </c>
      <c r="F166" s="32">
        <v>269009.02</v>
      </c>
      <c r="G166" s="33">
        <v>7998278.4600000009</v>
      </c>
      <c r="H166" s="31">
        <v>7228</v>
      </c>
      <c r="I166" s="32">
        <v>11087567</v>
      </c>
      <c r="J166" s="32">
        <v>9700367</v>
      </c>
      <c r="K166" s="32">
        <v>1387200</v>
      </c>
      <c r="L166" s="32">
        <v>149770</v>
      </c>
      <c r="M166" s="33">
        <v>8447400.3999999985</v>
      </c>
      <c r="N166" s="31">
        <v>8312</v>
      </c>
      <c r="O166" s="32">
        <v>11858586.939999999</v>
      </c>
      <c r="P166" s="32">
        <v>10478586.939999999</v>
      </c>
      <c r="Q166" s="32">
        <v>1380000</v>
      </c>
      <c r="R166" s="32">
        <v>182844</v>
      </c>
      <c r="S166" s="33">
        <v>8627272.6900000013</v>
      </c>
      <c r="T166" s="31">
        <f t="shared" si="29"/>
        <v>-224</v>
      </c>
      <c r="U166" s="32">
        <f t="shared" si="30"/>
        <v>1544676.4199999981</v>
      </c>
      <c r="V166" s="32">
        <f t="shared" si="25"/>
        <v>-86165.020000000019</v>
      </c>
      <c r="W166" s="33">
        <f t="shared" si="26"/>
        <v>628994.23000000045</v>
      </c>
      <c r="X166" s="31">
        <f t="shared" si="31"/>
        <v>1084</v>
      </c>
      <c r="Y166" s="32">
        <f t="shared" si="32"/>
        <v>771019.93999999948</v>
      </c>
      <c r="Z166" s="32">
        <f t="shared" si="27"/>
        <v>33074</v>
      </c>
      <c r="AA166" s="33">
        <f t="shared" si="28"/>
        <v>179872.29000000283</v>
      </c>
    </row>
    <row r="167" spans="1:27" x14ac:dyDescent="0.2">
      <c r="A167" s="56" t="s">
        <v>134</v>
      </c>
      <c r="B167" s="57" t="s">
        <v>561</v>
      </c>
      <c r="C167" s="58" t="s">
        <v>562</v>
      </c>
      <c r="D167" s="31">
        <v>2444</v>
      </c>
      <c r="E167" s="32">
        <v>1838878.6799999997</v>
      </c>
      <c r="F167" s="32">
        <v>98913.600000000006</v>
      </c>
      <c r="G167" s="33">
        <v>722135.08</v>
      </c>
      <c r="H167" s="31">
        <v>2353</v>
      </c>
      <c r="I167" s="32">
        <v>2254524.2000000002</v>
      </c>
      <c r="J167" s="32">
        <v>2064444.2000000004</v>
      </c>
      <c r="K167" s="32">
        <v>190080</v>
      </c>
      <c r="L167" s="32">
        <v>111055</v>
      </c>
      <c r="M167" s="33">
        <v>785346.33</v>
      </c>
      <c r="N167" s="31">
        <v>3660</v>
      </c>
      <c r="O167" s="32">
        <v>2423905.7000000002</v>
      </c>
      <c r="P167" s="32">
        <v>2231665.7000000002</v>
      </c>
      <c r="Q167" s="32">
        <v>192240</v>
      </c>
      <c r="R167" s="32">
        <v>95697</v>
      </c>
      <c r="S167" s="33">
        <v>870155.45</v>
      </c>
      <c r="T167" s="31">
        <f t="shared" si="29"/>
        <v>1216</v>
      </c>
      <c r="U167" s="32">
        <f t="shared" si="30"/>
        <v>585027.02000000048</v>
      </c>
      <c r="V167" s="32">
        <f t="shared" si="25"/>
        <v>-3216.6000000000058</v>
      </c>
      <c r="W167" s="33">
        <f t="shared" si="26"/>
        <v>148020.37</v>
      </c>
      <c r="X167" s="31">
        <f t="shared" si="31"/>
        <v>1307</v>
      </c>
      <c r="Y167" s="32">
        <f t="shared" si="32"/>
        <v>169381.5</v>
      </c>
      <c r="Z167" s="32">
        <f t="shared" si="27"/>
        <v>-15358</v>
      </c>
      <c r="AA167" s="33">
        <f t="shared" si="28"/>
        <v>84809.12</v>
      </c>
    </row>
    <row r="168" spans="1:27" x14ac:dyDescent="0.2">
      <c r="A168" s="56" t="s">
        <v>134</v>
      </c>
      <c r="B168" s="57" t="s">
        <v>563</v>
      </c>
      <c r="C168" s="58" t="s">
        <v>564</v>
      </c>
      <c r="D168" s="31">
        <v>961</v>
      </c>
      <c r="E168" s="32">
        <v>1242459.5999999999</v>
      </c>
      <c r="F168" s="32">
        <v>71305</v>
      </c>
      <c r="G168" s="33">
        <v>0</v>
      </c>
      <c r="H168" s="31">
        <v>851</v>
      </c>
      <c r="I168" s="32">
        <v>1468933.5</v>
      </c>
      <c r="J168" s="32">
        <v>1324693.5</v>
      </c>
      <c r="K168" s="32">
        <v>144240</v>
      </c>
      <c r="L168" s="32">
        <v>73073</v>
      </c>
      <c r="M168" s="33">
        <v>0</v>
      </c>
      <c r="N168" s="31">
        <v>1312</v>
      </c>
      <c r="O168" s="32">
        <v>1632996.2999999998</v>
      </c>
      <c r="P168" s="32">
        <v>1495476.2999999998</v>
      </c>
      <c r="Q168" s="32">
        <v>137520</v>
      </c>
      <c r="R168" s="32">
        <v>92776</v>
      </c>
      <c r="S168" s="33">
        <v>0</v>
      </c>
      <c r="T168" s="31">
        <f t="shared" si="29"/>
        <v>351</v>
      </c>
      <c r="U168" s="32">
        <f t="shared" si="30"/>
        <v>390536.69999999995</v>
      </c>
      <c r="V168" s="32">
        <f t="shared" si="25"/>
        <v>21471</v>
      </c>
      <c r="W168" s="33">
        <f t="shared" si="26"/>
        <v>0</v>
      </c>
      <c r="X168" s="31">
        <f t="shared" si="31"/>
        <v>461</v>
      </c>
      <c r="Y168" s="32">
        <f t="shared" si="32"/>
        <v>164062.79999999981</v>
      </c>
      <c r="Z168" s="32">
        <f t="shared" si="27"/>
        <v>19703</v>
      </c>
      <c r="AA168" s="33">
        <f t="shared" si="28"/>
        <v>0</v>
      </c>
    </row>
    <row r="169" spans="1:27" x14ac:dyDescent="0.2">
      <c r="A169" s="56" t="s">
        <v>134</v>
      </c>
      <c r="B169" s="57" t="s">
        <v>565</v>
      </c>
      <c r="C169" s="58" t="s">
        <v>566</v>
      </c>
      <c r="D169" s="31">
        <v>69</v>
      </c>
      <c r="E169" s="32">
        <v>42401.7</v>
      </c>
      <c r="F169" s="32">
        <v>0</v>
      </c>
      <c r="G169" s="33">
        <v>0</v>
      </c>
      <c r="H169" s="31">
        <v>17</v>
      </c>
      <c r="I169" s="32">
        <v>63795.86</v>
      </c>
      <c r="J169" s="32">
        <v>43275.86</v>
      </c>
      <c r="K169" s="32">
        <v>20520</v>
      </c>
      <c r="L169" s="32">
        <v>0</v>
      </c>
      <c r="M169" s="33">
        <v>0</v>
      </c>
      <c r="N169" s="31">
        <v>70</v>
      </c>
      <c r="O169" s="32">
        <v>57762.92</v>
      </c>
      <c r="P169" s="32">
        <v>38442.92</v>
      </c>
      <c r="Q169" s="32">
        <v>19320</v>
      </c>
      <c r="R169" s="32">
        <v>0</v>
      </c>
      <c r="S169" s="33">
        <v>0</v>
      </c>
      <c r="T169" s="31">
        <f t="shared" si="29"/>
        <v>1</v>
      </c>
      <c r="U169" s="32">
        <f t="shared" si="30"/>
        <v>15361.220000000001</v>
      </c>
      <c r="V169" s="32">
        <f t="shared" si="25"/>
        <v>0</v>
      </c>
      <c r="W169" s="33">
        <f t="shared" si="26"/>
        <v>0</v>
      </c>
      <c r="X169" s="31">
        <f t="shared" si="31"/>
        <v>53</v>
      </c>
      <c r="Y169" s="32">
        <f t="shared" si="32"/>
        <v>-6032.9400000000023</v>
      </c>
      <c r="Z169" s="32">
        <f t="shared" si="27"/>
        <v>0</v>
      </c>
      <c r="AA169" s="33">
        <f t="shared" si="28"/>
        <v>0</v>
      </c>
    </row>
    <row r="170" spans="1:27" x14ac:dyDescent="0.2">
      <c r="A170" s="56" t="s">
        <v>134</v>
      </c>
      <c r="B170" s="57" t="s">
        <v>567</v>
      </c>
      <c r="C170" s="58" t="s">
        <v>568</v>
      </c>
      <c r="D170" s="31">
        <v>1669</v>
      </c>
      <c r="E170" s="32">
        <v>2266522.5999999996</v>
      </c>
      <c r="F170" s="32">
        <v>366</v>
      </c>
      <c r="G170" s="33">
        <v>0</v>
      </c>
      <c r="H170" s="31">
        <v>1632</v>
      </c>
      <c r="I170" s="32">
        <v>2515762.7000000002</v>
      </c>
      <c r="J170" s="32">
        <v>2334082.7000000002</v>
      </c>
      <c r="K170" s="32">
        <v>181680</v>
      </c>
      <c r="L170" s="32">
        <v>1098</v>
      </c>
      <c r="M170" s="33">
        <v>0</v>
      </c>
      <c r="N170" s="31">
        <v>1921</v>
      </c>
      <c r="O170" s="32">
        <v>3187337.24</v>
      </c>
      <c r="P170" s="32">
        <v>2993897.24</v>
      </c>
      <c r="Q170" s="32">
        <v>193440</v>
      </c>
      <c r="R170" s="32">
        <v>2196</v>
      </c>
      <c r="S170" s="33">
        <v>0</v>
      </c>
      <c r="T170" s="31">
        <f t="shared" si="29"/>
        <v>252</v>
      </c>
      <c r="U170" s="32">
        <f t="shared" si="30"/>
        <v>920814.6400000006</v>
      </c>
      <c r="V170" s="32">
        <f t="shared" si="25"/>
        <v>1830</v>
      </c>
      <c r="W170" s="33">
        <f t="shared" si="26"/>
        <v>0</v>
      </c>
      <c r="X170" s="31">
        <f t="shared" si="31"/>
        <v>289</v>
      </c>
      <c r="Y170" s="32">
        <f t="shared" si="32"/>
        <v>671574.54</v>
      </c>
      <c r="Z170" s="32">
        <f t="shared" si="27"/>
        <v>1098</v>
      </c>
      <c r="AA170" s="33">
        <f t="shared" si="28"/>
        <v>0</v>
      </c>
    </row>
    <row r="171" spans="1:27" x14ac:dyDescent="0.2">
      <c r="A171" s="56" t="s">
        <v>134</v>
      </c>
      <c r="B171" s="57" t="s">
        <v>569</v>
      </c>
      <c r="C171" s="58" t="s">
        <v>570</v>
      </c>
      <c r="D171" s="31">
        <v>1710</v>
      </c>
      <c r="E171" s="32">
        <v>5654209.1200000001</v>
      </c>
      <c r="F171" s="32">
        <v>82372</v>
      </c>
      <c r="G171" s="33">
        <v>0</v>
      </c>
      <c r="H171" s="31">
        <v>3571</v>
      </c>
      <c r="I171" s="32">
        <v>9817922.5999999996</v>
      </c>
      <c r="J171" s="32">
        <v>9381242.5999999996</v>
      </c>
      <c r="K171" s="32">
        <v>436680</v>
      </c>
      <c r="L171" s="32">
        <v>198419</v>
      </c>
      <c r="M171" s="33">
        <v>451192.9800000001</v>
      </c>
      <c r="N171" s="31">
        <v>3882</v>
      </c>
      <c r="O171" s="32">
        <v>9797154.8999999985</v>
      </c>
      <c r="P171" s="32">
        <v>9336354.8999999985</v>
      </c>
      <c r="Q171" s="32">
        <v>460800</v>
      </c>
      <c r="R171" s="32">
        <v>324839</v>
      </c>
      <c r="S171" s="33">
        <v>1902574.21</v>
      </c>
      <c r="T171" s="31">
        <f t="shared" si="29"/>
        <v>2172</v>
      </c>
      <c r="U171" s="32">
        <f t="shared" si="30"/>
        <v>4142945.7799999984</v>
      </c>
      <c r="V171" s="32">
        <f t="shared" si="25"/>
        <v>242467</v>
      </c>
      <c r="W171" s="33">
        <f t="shared" si="26"/>
        <v>1902574.21</v>
      </c>
      <c r="X171" s="31">
        <f t="shared" si="31"/>
        <v>311</v>
      </c>
      <c r="Y171" s="32">
        <f t="shared" si="32"/>
        <v>-20767.700000001118</v>
      </c>
      <c r="Z171" s="32">
        <f t="shared" si="27"/>
        <v>126420</v>
      </c>
      <c r="AA171" s="33">
        <f t="shared" si="28"/>
        <v>1451381.23</v>
      </c>
    </row>
    <row r="172" spans="1:27" x14ac:dyDescent="0.2">
      <c r="A172" s="56" t="s">
        <v>134</v>
      </c>
      <c r="B172" s="57" t="s">
        <v>571</v>
      </c>
      <c r="C172" s="58" t="s">
        <v>572</v>
      </c>
      <c r="D172" s="31">
        <v>714</v>
      </c>
      <c r="E172" s="32">
        <v>1396422.1</v>
      </c>
      <c r="F172" s="32">
        <v>0</v>
      </c>
      <c r="G172" s="33">
        <v>0</v>
      </c>
      <c r="H172" s="31">
        <v>659</v>
      </c>
      <c r="I172" s="32">
        <v>1315250.5</v>
      </c>
      <c r="J172" s="32">
        <v>1254050.5</v>
      </c>
      <c r="K172" s="32">
        <v>61200</v>
      </c>
      <c r="L172" s="32">
        <v>0</v>
      </c>
      <c r="M172" s="33">
        <v>0</v>
      </c>
      <c r="N172" s="31">
        <v>744</v>
      </c>
      <c r="O172" s="32">
        <v>1423837.5</v>
      </c>
      <c r="P172" s="32">
        <v>1362517.5</v>
      </c>
      <c r="Q172" s="32">
        <v>61320</v>
      </c>
      <c r="R172" s="32">
        <v>0</v>
      </c>
      <c r="S172" s="33">
        <v>0</v>
      </c>
      <c r="T172" s="31">
        <f t="shared" si="29"/>
        <v>30</v>
      </c>
      <c r="U172" s="32">
        <f t="shared" si="30"/>
        <v>27415.399999999907</v>
      </c>
      <c r="V172" s="32">
        <f t="shared" si="25"/>
        <v>0</v>
      </c>
      <c r="W172" s="33">
        <f t="shared" si="26"/>
        <v>0</v>
      </c>
      <c r="X172" s="31">
        <f t="shared" si="31"/>
        <v>85</v>
      </c>
      <c r="Y172" s="32">
        <f t="shared" si="32"/>
        <v>108587</v>
      </c>
      <c r="Z172" s="32">
        <f t="shared" si="27"/>
        <v>0</v>
      </c>
      <c r="AA172" s="33">
        <f t="shared" si="28"/>
        <v>0</v>
      </c>
    </row>
    <row r="173" spans="1:27" x14ac:dyDescent="0.2">
      <c r="A173" s="56" t="s">
        <v>134</v>
      </c>
      <c r="B173" s="57" t="s">
        <v>573</v>
      </c>
      <c r="C173" s="58" t="s">
        <v>574</v>
      </c>
      <c r="D173" s="31">
        <v>802</v>
      </c>
      <c r="E173" s="32">
        <v>658206.30000000005</v>
      </c>
      <c r="F173" s="32">
        <v>0</v>
      </c>
      <c r="G173" s="33">
        <v>0</v>
      </c>
      <c r="H173" s="31">
        <v>872</v>
      </c>
      <c r="I173" s="32">
        <v>966801.4</v>
      </c>
      <c r="J173" s="32">
        <v>824001.4</v>
      </c>
      <c r="K173" s="32">
        <v>142800</v>
      </c>
      <c r="L173" s="32">
        <v>0</v>
      </c>
      <c r="M173" s="33">
        <v>0</v>
      </c>
      <c r="N173" s="31">
        <v>901</v>
      </c>
      <c r="O173" s="32">
        <v>931158.3</v>
      </c>
      <c r="P173" s="32">
        <v>783318.3</v>
      </c>
      <c r="Q173" s="32">
        <v>147840</v>
      </c>
      <c r="R173" s="32">
        <v>0</v>
      </c>
      <c r="S173" s="33">
        <v>0</v>
      </c>
      <c r="T173" s="31">
        <f t="shared" si="29"/>
        <v>99</v>
      </c>
      <c r="U173" s="32">
        <f t="shared" si="30"/>
        <v>272952</v>
      </c>
      <c r="V173" s="32">
        <f t="shared" si="25"/>
        <v>0</v>
      </c>
      <c r="W173" s="33">
        <f t="shared" si="26"/>
        <v>0</v>
      </c>
      <c r="X173" s="31">
        <f t="shared" si="31"/>
        <v>29</v>
      </c>
      <c r="Y173" s="32">
        <f t="shared" si="32"/>
        <v>-35643.099999999977</v>
      </c>
      <c r="Z173" s="32">
        <f t="shared" si="27"/>
        <v>0</v>
      </c>
      <c r="AA173" s="33">
        <f t="shared" si="28"/>
        <v>0</v>
      </c>
    </row>
    <row r="174" spans="1:27" x14ac:dyDescent="0.2">
      <c r="A174" s="56" t="s">
        <v>134</v>
      </c>
      <c r="B174" s="57" t="s">
        <v>575</v>
      </c>
      <c r="C174" s="58" t="s">
        <v>576</v>
      </c>
      <c r="D174" s="31">
        <v>620</v>
      </c>
      <c r="E174" s="32">
        <v>613921.1</v>
      </c>
      <c r="F174" s="32">
        <v>0</v>
      </c>
      <c r="G174" s="33">
        <v>0</v>
      </c>
      <c r="H174" s="31">
        <v>478</v>
      </c>
      <c r="I174" s="32">
        <v>735231.89999999991</v>
      </c>
      <c r="J174" s="32">
        <v>622191.89999999991</v>
      </c>
      <c r="K174" s="32">
        <v>113040</v>
      </c>
      <c r="L174" s="32">
        <v>0</v>
      </c>
      <c r="M174" s="33">
        <v>0</v>
      </c>
      <c r="N174" s="31">
        <v>558</v>
      </c>
      <c r="O174" s="32">
        <v>785761.31999999983</v>
      </c>
      <c r="P174" s="32">
        <v>671401.31999999983</v>
      </c>
      <c r="Q174" s="32">
        <v>114360</v>
      </c>
      <c r="R174" s="32">
        <v>0</v>
      </c>
      <c r="S174" s="33">
        <v>0</v>
      </c>
      <c r="T174" s="31">
        <f t="shared" si="29"/>
        <v>-62</v>
      </c>
      <c r="U174" s="32">
        <f t="shared" si="30"/>
        <v>171840.21999999986</v>
      </c>
      <c r="V174" s="32">
        <f t="shared" si="25"/>
        <v>0</v>
      </c>
      <c r="W174" s="33">
        <f t="shared" si="26"/>
        <v>0</v>
      </c>
      <c r="X174" s="31">
        <f t="shared" si="31"/>
        <v>80</v>
      </c>
      <c r="Y174" s="32">
        <f t="shared" si="32"/>
        <v>50529.419999999925</v>
      </c>
      <c r="Z174" s="32">
        <f t="shared" si="27"/>
        <v>0</v>
      </c>
      <c r="AA174" s="33">
        <f t="shared" si="28"/>
        <v>0</v>
      </c>
    </row>
    <row r="175" spans="1:27" x14ac:dyDescent="0.2">
      <c r="A175" s="56" t="s">
        <v>134</v>
      </c>
      <c r="B175" s="57" t="s">
        <v>577</v>
      </c>
      <c r="C175" s="58" t="s">
        <v>578</v>
      </c>
      <c r="D175" s="31">
        <v>856</v>
      </c>
      <c r="E175" s="32">
        <v>513716.95000000007</v>
      </c>
      <c r="F175" s="32">
        <v>0</v>
      </c>
      <c r="G175" s="33">
        <v>0</v>
      </c>
      <c r="H175" s="31">
        <v>712</v>
      </c>
      <c r="I175" s="32">
        <v>642684.80000000005</v>
      </c>
      <c r="J175" s="32">
        <v>563964.80000000005</v>
      </c>
      <c r="K175" s="32">
        <v>78720</v>
      </c>
      <c r="L175" s="32">
        <v>0</v>
      </c>
      <c r="M175" s="33">
        <v>0</v>
      </c>
      <c r="N175" s="31">
        <v>773</v>
      </c>
      <c r="O175" s="32">
        <v>620572.5</v>
      </c>
      <c r="P175" s="32">
        <v>535972.5</v>
      </c>
      <c r="Q175" s="32">
        <v>84600</v>
      </c>
      <c r="R175" s="32">
        <v>0</v>
      </c>
      <c r="S175" s="33">
        <v>0</v>
      </c>
      <c r="T175" s="31">
        <f t="shared" si="29"/>
        <v>-83</v>
      </c>
      <c r="U175" s="32">
        <f t="shared" si="30"/>
        <v>106855.54999999993</v>
      </c>
      <c r="V175" s="32">
        <f t="shared" si="25"/>
        <v>0</v>
      </c>
      <c r="W175" s="33">
        <f t="shared" si="26"/>
        <v>0</v>
      </c>
      <c r="X175" s="31">
        <f t="shared" si="31"/>
        <v>61</v>
      </c>
      <c r="Y175" s="32">
        <f t="shared" si="32"/>
        <v>-22112.300000000047</v>
      </c>
      <c r="Z175" s="32">
        <f t="shared" si="27"/>
        <v>0</v>
      </c>
      <c r="AA175" s="33">
        <f t="shared" si="28"/>
        <v>0</v>
      </c>
    </row>
    <row r="176" spans="1:27" x14ac:dyDescent="0.2">
      <c r="A176" s="56" t="s">
        <v>141</v>
      </c>
      <c r="B176" s="57" t="s">
        <v>579</v>
      </c>
      <c r="C176" s="58" t="s">
        <v>580</v>
      </c>
      <c r="D176" s="31">
        <v>1885</v>
      </c>
      <c r="E176" s="32">
        <v>1592634</v>
      </c>
      <c r="F176" s="32">
        <v>0</v>
      </c>
      <c r="G176" s="33">
        <v>0</v>
      </c>
      <c r="H176" s="31">
        <v>1997</v>
      </c>
      <c r="I176" s="32">
        <v>2361402.64</v>
      </c>
      <c r="J176" s="32">
        <v>2151882.64</v>
      </c>
      <c r="K176" s="32">
        <v>209520</v>
      </c>
      <c r="L176" s="32">
        <v>0</v>
      </c>
      <c r="M176" s="33">
        <v>0</v>
      </c>
      <c r="N176" s="31">
        <v>2048</v>
      </c>
      <c r="O176" s="32">
        <v>2046782.4</v>
      </c>
      <c r="P176" s="32">
        <v>1820102.4</v>
      </c>
      <c r="Q176" s="32">
        <v>226680</v>
      </c>
      <c r="R176" s="32">
        <v>0</v>
      </c>
      <c r="S176" s="33">
        <v>0</v>
      </c>
      <c r="T176" s="31">
        <f t="shared" si="29"/>
        <v>163</v>
      </c>
      <c r="U176" s="32">
        <f t="shared" si="30"/>
        <v>454148.39999999991</v>
      </c>
      <c r="V176" s="32">
        <f t="shared" si="25"/>
        <v>0</v>
      </c>
      <c r="W176" s="33">
        <f t="shared" si="26"/>
        <v>0</v>
      </c>
      <c r="X176" s="31">
        <f t="shared" si="31"/>
        <v>51</v>
      </c>
      <c r="Y176" s="32">
        <f t="shared" si="32"/>
        <v>-314620.24000000022</v>
      </c>
      <c r="Z176" s="32">
        <f t="shared" si="27"/>
        <v>0</v>
      </c>
      <c r="AA176" s="33">
        <f t="shared" si="28"/>
        <v>0</v>
      </c>
    </row>
    <row r="177" spans="1:27" x14ac:dyDescent="0.2">
      <c r="A177" s="56" t="s">
        <v>141</v>
      </c>
      <c r="B177" s="57" t="s">
        <v>581</v>
      </c>
      <c r="C177" s="58" t="s">
        <v>582</v>
      </c>
      <c r="D177" s="31">
        <v>941</v>
      </c>
      <c r="E177" s="32">
        <v>343406.4</v>
      </c>
      <c r="F177" s="32">
        <v>0</v>
      </c>
      <c r="G177" s="33">
        <v>0</v>
      </c>
      <c r="H177" s="31">
        <v>0</v>
      </c>
      <c r="I177" s="32">
        <v>0</v>
      </c>
      <c r="J177" s="32">
        <v>0</v>
      </c>
      <c r="K177" s="32">
        <v>0</v>
      </c>
      <c r="L177" s="32">
        <v>0</v>
      </c>
      <c r="M177" s="33">
        <v>0</v>
      </c>
      <c r="N177" s="31">
        <v>0</v>
      </c>
      <c r="O177" s="32">
        <v>0</v>
      </c>
      <c r="P177" s="32">
        <v>0</v>
      </c>
      <c r="Q177" s="32">
        <v>0</v>
      </c>
      <c r="R177" s="32">
        <v>0</v>
      </c>
      <c r="S177" s="33">
        <v>0</v>
      </c>
      <c r="T177" s="31">
        <f t="shared" si="29"/>
        <v>-941</v>
      </c>
      <c r="U177" s="32">
        <f t="shared" si="30"/>
        <v>-343406.4</v>
      </c>
      <c r="V177" s="32">
        <f t="shared" si="25"/>
        <v>0</v>
      </c>
      <c r="W177" s="33">
        <f t="shared" si="26"/>
        <v>0</v>
      </c>
      <c r="X177" s="31">
        <f t="shared" si="31"/>
        <v>0</v>
      </c>
      <c r="Y177" s="32">
        <f t="shared" si="32"/>
        <v>0</v>
      </c>
      <c r="Z177" s="32">
        <f t="shared" si="27"/>
        <v>0</v>
      </c>
      <c r="AA177" s="33">
        <f t="shared" si="28"/>
        <v>0</v>
      </c>
    </row>
    <row r="178" spans="1:27" x14ac:dyDescent="0.2">
      <c r="A178" s="56" t="s">
        <v>141</v>
      </c>
      <c r="B178" s="57" t="s">
        <v>991</v>
      </c>
      <c r="C178" s="58" t="s">
        <v>995</v>
      </c>
      <c r="D178" s="31"/>
      <c r="E178" s="32"/>
      <c r="F178" s="32"/>
      <c r="G178" s="33"/>
      <c r="H178" s="31">
        <v>791</v>
      </c>
      <c r="I178" s="32">
        <v>358269.6</v>
      </c>
      <c r="J178" s="32">
        <v>313869.59999999998</v>
      </c>
      <c r="K178" s="32">
        <v>44400</v>
      </c>
      <c r="L178" s="32">
        <v>0</v>
      </c>
      <c r="M178" s="33">
        <v>0</v>
      </c>
      <c r="N178" s="31">
        <v>923</v>
      </c>
      <c r="O178" s="32">
        <v>423720.6</v>
      </c>
      <c r="P178" s="32">
        <v>379320.6</v>
      </c>
      <c r="Q178" s="32">
        <v>44400</v>
      </c>
      <c r="R178" s="32">
        <v>0</v>
      </c>
      <c r="S178" s="33">
        <v>0</v>
      </c>
      <c r="T178" s="31">
        <f t="shared" si="29"/>
        <v>923</v>
      </c>
      <c r="U178" s="32">
        <f t="shared" si="30"/>
        <v>423720.6</v>
      </c>
      <c r="V178" s="32">
        <f t="shared" si="25"/>
        <v>0</v>
      </c>
      <c r="W178" s="33">
        <f t="shared" si="26"/>
        <v>0</v>
      </c>
      <c r="X178" s="31">
        <f t="shared" si="31"/>
        <v>132</v>
      </c>
      <c r="Y178" s="32">
        <f t="shared" si="32"/>
        <v>65451</v>
      </c>
      <c r="Z178" s="32">
        <f t="shared" si="27"/>
        <v>0</v>
      </c>
      <c r="AA178" s="33">
        <f t="shared" si="28"/>
        <v>0</v>
      </c>
    </row>
    <row r="179" spans="1:27" x14ac:dyDescent="0.2">
      <c r="A179" s="56" t="s">
        <v>141</v>
      </c>
      <c r="B179" s="57" t="s">
        <v>583</v>
      </c>
      <c r="C179" s="58" t="s">
        <v>584</v>
      </c>
      <c r="D179" s="31">
        <v>791</v>
      </c>
      <c r="E179" s="32">
        <v>310068.90000000002</v>
      </c>
      <c r="F179" s="32">
        <v>0</v>
      </c>
      <c r="G179" s="33">
        <v>0</v>
      </c>
      <c r="H179" s="31">
        <v>512</v>
      </c>
      <c r="I179" s="32">
        <v>306562.30000000005</v>
      </c>
      <c r="J179" s="32">
        <v>267322.30000000005</v>
      </c>
      <c r="K179" s="32">
        <v>39240</v>
      </c>
      <c r="L179" s="32">
        <v>0</v>
      </c>
      <c r="M179" s="33">
        <v>0</v>
      </c>
      <c r="N179" s="31">
        <v>871</v>
      </c>
      <c r="O179" s="32">
        <v>432942.69999999995</v>
      </c>
      <c r="P179" s="32">
        <v>393702.69999999995</v>
      </c>
      <c r="Q179" s="32">
        <v>39240</v>
      </c>
      <c r="R179" s="32">
        <v>0</v>
      </c>
      <c r="S179" s="33">
        <v>0</v>
      </c>
      <c r="T179" s="31">
        <f t="shared" si="29"/>
        <v>80</v>
      </c>
      <c r="U179" s="32">
        <f t="shared" si="30"/>
        <v>122873.79999999993</v>
      </c>
      <c r="V179" s="32">
        <f t="shared" si="25"/>
        <v>0</v>
      </c>
      <c r="W179" s="33">
        <f t="shared" si="26"/>
        <v>0</v>
      </c>
      <c r="X179" s="31">
        <f t="shared" si="31"/>
        <v>359</v>
      </c>
      <c r="Y179" s="32">
        <f t="shared" si="32"/>
        <v>126380.39999999991</v>
      </c>
      <c r="Z179" s="32">
        <f t="shared" si="27"/>
        <v>0</v>
      </c>
      <c r="AA179" s="33">
        <f t="shared" si="28"/>
        <v>0</v>
      </c>
    </row>
    <row r="180" spans="1:27" x14ac:dyDescent="0.2">
      <c r="A180" s="56" t="s">
        <v>141</v>
      </c>
      <c r="B180" s="57" t="s">
        <v>585</v>
      </c>
      <c r="C180" s="58" t="s">
        <v>586</v>
      </c>
      <c r="D180" s="31">
        <v>0</v>
      </c>
      <c r="E180" s="32">
        <v>20448</v>
      </c>
      <c r="F180" s="32">
        <v>0</v>
      </c>
      <c r="G180" s="33">
        <v>0</v>
      </c>
      <c r="H180" s="31">
        <v>0</v>
      </c>
      <c r="I180" s="32">
        <v>18990</v>
      </c>
      <c r="J180" s="32">
        <v>18990</v>
      </c>
      <c r="K180" s="32">
        <v>0</v>
      </c>
      <c r="L180" s="32">
        <v>0</v>
      </c>
      <c r="M180" s="33">
        <v>0</v>
      </c>
      <c r="N180" s="31">
        <v>0</v>
      </c>
      <c r="O180" s="32">
        <v>20510</v>
      </c>
      <c r="P180" s="32">
        <v>20510</v>
      </c>
      <c r="Q180" s="32">
        <v>0</v>
      </c>
      <c r="R180" s="32">
        <v>0</v>
      </c>
      <c r="S180" s="33">
        <v>0</v>
      </c>
      <c r="T180" s="31">
        <f t="shared" si="29"/>
        <v>0</v>
      </c>
      <c r="U180" s="32">
        <f t="shared" si="30"/>
        <v>62</v>
      </c>
      <c r="V180" s="32">
        <f t="shared" si="25"/>
        <v>0</v>
      </c>
      <c r="W180" s="33">
        <f t="shared" si="26"/>
        <v>0</v>
      </c>
      <c r="X180" s="31">
        <f t="shared" si="31"/>
        <v>0</v>
      </c>
      <c r="Y180" s="32">
        <f t="shared" si="32"/>
        <v>1520</v>
      </c>
      <c r="Z180" s="32">
        <f t="shared" si="27"/>
        <v>0</v>
      </c>
      <c r="AA180" s="33">
        <f t="shared" si="28"/>
        <v>0</v>
      </c>
    </row>
    <row r="181" spans="1:27" x14ac:dyDescent="0.2">
      <c r="A181" s="56" t="s">
        <v>141</v>
      </c>
      <c r="B181" s="57" t="s">
        <v>587</v>
      </c>
      <c r="C181" s="58" t="s">
        <v>588</v>
      </c>
      <c r="D181" s="31">
        <v>980</v>
      </c>
      <c r="E181" s="32">
        <v>818268.9</v>
      </c>
      <c r="F181" s="32">
        <v>0</v>
      </c>
      <c r="G181" s="33">
        <v>0</v>
      </c>
      <c r="H181" s="31">
        <v>1045</v>
      </c>
      <c r="I181" s="32">
        <v>1169337.8999999999</v>
      </c>
      <c r="J181" s="32">
        <v>1055577.8999999999</v>
      </c>
      <c r="K181" s="32">
        <v>113760</v>
      </c>
      <c r="L181" s="32">
        <v>0</v>
      </c>
      <c r="M181" s="33">
        <v>0</v>
      </c>
      <c r="N181" s="31">
        <v>896</v>
      </c>
      <c r="O181" s="32">
        <v>987333.6</v>
      </c>
      <c r="P181" s="32">
        <v>865653.6</v>
      </c>
      <c r="Q181" s="32">
        <v>121680</v>
      </c>
      <c r="R181" s="32">
        <v>0</v>
      </c>
      <c r="S181" s="33">
        <v>0</v>
      </c>
      <c r="T181" s="31">
        <f t="shared" si="29"/>
        <v>-84</v>
      </c>
      <c r="U181" s="32">
        <f t="shared" si="30"/>
        <v>169064.69999999995</v>
      </c>
      <c r="V181" s="32">
        <f t="shared" si="25"/>
        <v>0</v>
      </c>
      <c r="W181" s="33">
        <f t="shared" si="26"/>
        <v>0</v>
      </c>
      <c r="X181" s="31">
        <f t="shared" si="31"/>
        <v>-149</v>
      </c>
      <c r="Y181" s="32">
        <f t="shared" si="32"/>
        <v>-182004.29999999993</v>
      </c>
      <c r="Z181" s="32">
        <f t="shared" si="27"/>
        <v>0</v>
      </c>
      <c r="AA181" s="33">
        <f t="shared" si="28"/>
        <v>0</v>
      </c>
    </row>
    <row r="182" spans="1:27" x14ac:dyDescent="0.2">
      <c r="A182" s="56" t="s">
        <v>141</v>
      </c>
      <c r="B182" s="57" t="s">
        <v>589</v>
      </c>
      <c r="C182" s="58" t="s">
        <v>590</v>
      </c>
      <c r="D182" s="31">
        <v>1149</v>
      </c>
      <c r="E182" s="32">
        <v>399291</v>
      </c>
      <c r="F182" s="32">
        <v>0</v>
      </c>
      <c r="G182" s="33">
        <v>0</v>
      </c>
      <c r="H182" s="31">
        <v>990</v>
      </c>
      <c r="I182" s="32">
        <v>430198.19999999995</v>
      </c>
      <c r="J182" s="32">
        <v>388918.19999999995</v>
      </c>
      <c r="K182" s="32">
        <v>41280</v>
      </c>
      <c r="L182" s="32">
        <v>0</v>
      </c>
      <c r="M182" s="33">
        <v>0</v>
      </c>
      <c r="N182" s="31">
        <v>1078</v>
      </c>
      <c r="O182" s="32">
        <v>462786.39999999997</v>
      </c>
      <c r="P182" s="32">
        <v>420666.39999999997</v>
      </c>
      <c r="Q182" s="32">
        <v>42120</v>
      </c>
      <c r="R182" s="32">
        <v>0</v>
      </c>
      <c r="S182" s="33">
        <v>0</v>
      </c>
      <c r="T182" s="31">
        <f t="shared" si="29"/>
        <v>-71</v>
      </c>
      <c r="U182" s="32">
        <f t="shared" si="30"/>
        <v>63495.399999999965</v>
      </c>
      <c r="V182" s="32">
        <f t="shared" si="25"/>
        <v>0</v>
      </c>
      <c r="W182" s="33">
        <f t="shared" si="26"/>
        <v>0</v>
      </c>
      <c r="X182" s="31">
        <f t="shared" si="31"/>
        <v>88</v>
      </c>
      <c r="Y182" s="32">
        <f t="shared" si="32"/>
        <v>32588.200000000012</v>
      </c>
      <c r="Z182" s="32">
        <f t="shared" si="27"/>
        <v>0</v>
      </c>
      <c r="AA182" s="33">
        <f t="shared" si="28"/>
        <v>0</v>
      </c>
    </row>
    <row r="183" spans="1:27" x14ac:dyDescent="0.2">
      <c r="A183" s="56" t="s">
        <v>141</v>
      </c>
      <c r="B183" s="57" t="s">
        <v>591</v>
      </c>
      <c r="C183" s="58" t="s">
        <v>592</v>
      </c>
      <c r="D183" s="31">
        <v>0</v>
      </c>
      <c r="E183" s="32">
        <v>10573</v>
      </c>
      <c r="F183" s="32">
        <v>0</v>
      </c>
      <c r="G183" s="33">
        <v>0</v>
      </c>
      <c r="H183" s="31">
        <v>0</v>
      </c>
      <c r="I183" s="32">
        <v>9600</v>
      </c>
      <c r="J183" s="32">
        <v>9600</v>
      </c>
      <c r="K183" s="32">
        <v>0</v>
      </c>
      <c r="L183" s="32">
        <v>0</v>
      </c>
      <c r="M183" s="33">
        <v>0</v>
      </c>
      <c r="N183" s="31">
        <v>0</v>
      </c>
      <c r="O183" s="32">
        <v>11150</v>
      </c>
      <c r="P183" s="32">
        <v>11150</v>
      </c>
      <c r="Q183" s="32">
        <v>0</v>
      </c>
      <c r="R183" s="32">
        <v>0</v>
      </c>
      <c r="S183" s="33">
        <v>0</v>
      </c>
      <c r="T183" s="31">
        <f t="shared" si="29"/>
        <v>0</v>
      </c>
      <c r="U183" s="32">
        <f t="shared" si="30"/>
        <v>577</v>
      </c>
      <c r="V183" s="32">
        <f t="shared" si="25"/>
        <v>0</v>
      </c>
      <c r="W183" s="33">
        <f t="shared" si="26"/>
        <v>0</v>
      </c>
      <c r="X183" s="31">
        <f t="shared" si="31"/>
        <v>0</v>
      </c>
      <c r="Y183" s="32">
        <f t="shared" si="32"/>
        <v>1550</v>
      </c>
      <c r="Z183" s="32">
        <f t="shared" si="27"/>
        <v>0</v>
      </c>
      <c r="AA183" s="33">
        <f t="shared" si="28"/>
        <v>0</v>
      </c>
    </row>
    <row r="184" spans="1:27" x14ac:dyDescent="0.2">
      <c r="A184" s="56" t="s">
        <v>141</v>
      </c>
      <c r="B184" s="57" t="s">
        <v>593</v>
      </c>
      <c r="C184" s="58" t="s">
        <v>594</v>
      </c>
      <c r="D184" s="31">
        <v>0</v>
      </c>
      <c r="E184" s="32">
        <v>27320</v>
      </c>
      <c r="F184" s="32">
        <v>0</v>
      </c>
      <c r="G184" s="33">
        <v>0</v>
      </c>
      <c r="H184" s="31">
        <v>0</v>
      </c>
      <c r="I184" s="32">
        <v>30470</v>
      </c>
      <c r="J184" s="32">
        <v>30470</v>
      </c>
      <c r="K184" s="32">
        <v>0</v>
      </c>
      <c r="L184" s="32">
        <v>0</v>
      </c>
      <c r="M184" s="33">
        <v>0</v>
      </c>
      <c r="N184" s="31">
        <v>0</v>
      </c>
      <c r="O184" s="32">
        <v>33841</v>
      </c>
      <c r="P184" s="32">
        <v>33841</v>
      </c>
      <c r="Q184" s="32">
        <v>0</v>
      </c>
      <c r="R184" s="32">
        <v>0</v>
      </c>
      <c r="S184" s="33">
        <v>0</v>
      </c>
      <c r="T184" s="31">
        <f t="shared" si="29"/>
        <v>0</v>
      </c>
      <c r="U184" s="32">
        <f t="shared" si="30"/>
        <v>6521</v>
      </c>
      <c r="V184" s="32">
        <f t="shared" si="25"/>
        <v>0</v>
      </c>
      <c r="W184" s="33">
        <f t="shared" si="26"/>
        <v>0</v>
      </c>
      <c r="X184" s="31">
        <f t="shared" si="31"/>
        <v>0</v>
      </c>
      <c r="Y184" s="32">
        <f t="shared" si="32"/>
        <v>3371</v>
      </c>
      <c r="Z184" s="32">
        <f t="shared" si="27"/>
        <v>0</v>
      </c>
      <c r="AA184" s="33">
        <f t="shared" si="28"/>
        <v>0</v>
      </c>
    </row>
    <row r="185" spans="1:27" x14ac:dyDescent="0.2">
      <c r="A185" s="56" t="s">
        <v>141</v>
      </c>
      <c r="B185" s="57" t="s">
        <v>996</v>
      </c>
      <c r="C185" s="58" t="s">
        <v>997</v>
      </c>
      <c r="D185" s="31"/>
      <c r="E185" s="32"/>
      <c r="F185" s="32"/>
      <c r="G185" s="33"/>
      <c r="H185" s="31">
        <v>0</v>
      </c>
      <c r="I185" s="32">
        <v>4000</v>
      </c>
      <c r="J185" s="32">
        <v>4000</v>
      </c>
      <c r="K185" s="32">
        <v>0</v>
      </c>
      <c r="L185" s="32">
        <v>0</v>
      </c>
      <c r="M185" s="33">
        <v>0</v>
      </c>
      <c r="N185" s="31">
        <v>0</v>
      </c>
      <c r="O185" s="32">
        <v>6000</v>
      </c>
      <c r="P185" s="32">
        <v>6000</v>
      </c>
      <c r="Q185" s="32">
        <v>0</v>
      </c>
      <c r="R185" s="32">
        <v>0</v>
      </c>
      <c r="S185" s="33">
        <v>0</v>
      </c>
      <c r="T185" s="31">
        <f t="shared" si="29"/>
        <v>0</v>
      </c>
      <c r="U185" s="32">
        <f t="shared" si="30"/>
        <v>6000</v>
      </c>
      <c r="V185" s="32">
        <f t="shared" si="25"/>
        <v>0</v>
      </c>
      <c r="W185" s="33">
        <f t="shared" si="26"/>
        <v>0</v>
      </c>
      <c r="X185" s="31">
        <f t="shared" si="31"/>
        <v>0</v>
      </c>
      <c r="Y185" s="32">
        <f t="shared" si="32"/>
        <v>2000</v>
      </c>
      <c r="Z185" s="32">
        <f t="shared" si="27"/>
        <v>0</v>
      </c>
      <c r="AA185" s="33">
        <f t="shared" si="28"/>
        <v>0</v>
      </c>
    </row>
    <row r="186" spans="1:27" x14ac:dyDescent="0.2">
      <c r="A186" s="56" t="s">
        <v>141</v>
      </c>
      <c r="B186" s="57" t="s">
        <v>595</v>
      </c>
      <c r="C186" s="58" t="s">
        <v>596</v>
      </c>
      <c r="D186" s="31">
        <v>19863</v>
      </c>
      <c r="E186" s="32">
        <v>26990259.539999999</v>
      </c>
      <c r="F186" s="32">
        <v>557275.12000000011</v>
      </c>
      <c r="G186" s="33">
        <v>6533587.6100000013</v>
      </c>
      <c r="H186" s="31">
        <v>20081</v>
      </c>
      <c r="I186" s="32">
        <v>30989388.079999994</v>
      </c>
      <c r="J186" s="32">
        <v>29119188.079999994</v>
      </c>
      <c r="K186" s="32">
        <v>1870200</v>
      </c>
      <c r="L186" s="32">
        <v>739379</v>
      </c>
      <c r="M186" s="33">
        <v>6919187.1500000022</v>
      </c>
      <c r="N186" s="31">
        <v>21448</v>
      </c>
      <c r="O186" s="32">
        <v>32155385.669999994</v>
      </c>
      <c r="P186" s="32">
        <v>30318425.669999994</v>
      </c>
      <c r="Q186" s="32">
        <v>1836960</v>
      </c>
      <c r="R186" s="32">
        <v>700752</v>
      </c>
      <c r="S186" s="33">
        <v>7371233.1999999993</v>
      </c>
      <c r="T186" s="31">
        <f t="shared" si="29"/>
        <v>1585</v>
      </c>
      <c r="U186" s="32">
        <f t="shared" si="30"/>
        <v>5165126.1299999952</v>
      </c>
      <c r="V186" s="32">
        <f t="shared" si="25"/>
        <v>143476.87999999989</v>
      </c>
      <c r="W186" s="33">
        <f t="shared" si="26"/>
        <v>837645.58999999799</v>
      </c>
      <c r="X186" s="31">
        <f t="shared" si="31"/>
        <v>1367</v>
      </c>
      <c r="Y186" s="32">
        <f t="shared" si="32"/>
        <v>1165997.5899999999</v>
      </c>
      <c r="Z186" s="32">
        <f t="shared" si="27"/>
        <v>-38627</v>
      </c>
      <c r="AA186" s="33">
        <f t="shared" si="28"/>
        <v>452046.04999999702</v>
      </c>
    </row>
    <row r="187" spans="1:27" x14ac:dyDescent="0.2">
      <c r="A187" s="56" t="s">
        <v>141</v>
      </c>
      <c r="B187" s="57" t="s">
        <v>597</v>
      </c>
      <c r="C187" s="58" t="s">
        <v>598</v>
      </c>
      <c r="D187" s="31">
        <v>5469.5</v>
      </c>
      <c r="E187" s="32">
        <v>6404517.5600000005</v>
      </c>
      <c r="F187" s="32">
        <v>23825.200000000001</v>
      </c>
      <c r="G187" s="33">
        <v>0</v>
      </c>
      <c r="H187" s="31">
        <v>5536</v>
      </c>
      <c r="I187" s="32">
        <v>7392631.54</v>
      </c>
      <c r="J187" s="32">
        <v>6834031.54</v>
      </c>
      <c r="K187" s="32">
        <v>558600</v>
      </c>
      <c r="L187" s="32">
        <v>18285</v>
      </c>
      <c r="M187" s="33">
        <v>0</v>
      </c>
      <c r="N187" s="31">
        <v>5680</v>
      </c>
      <c r="O187" s="32">
        <v>7681706.4399999985</v>
      </c>
      <c r="P187" s="32">
        <v>7112906.4399999985</v>
      </c>
      <c r="Q187" s="32">
        <v>568800</v>
      </c>
      <c r="R187" s="32">
        <v>13024</v>
      </c>
      <c r="S187" s="33">
        <v>0</v>
      </c>
      <c r="T187" s="31">
        <f t="shared" si="29"/>
        <v>210.5</v>
      </c>
      <c r="U187" s="32">
        <f t="shared" si="30"/>
        <v>1277188.879999998</v>
      </c>
      <c r="V187" s="32">
        <f t="shared" si="25"/>
        <v>-10801.2</v>
      </c>
      <c r="W187" s="33">
        <f t="shared" si="26"/>
        <v>0</v>
      </c>
      <c r="X187" s="31">
        <f t="shared" si="31"/>
        <v>144</v>
      </c>
      <c r="Y187" s="32">
        <f t="shared" si="32"/>
        <v>289074.89999999851</v>
      </c>
      <c r="Z187" s="32">
        <f t="shared" si="27"/>
        <v>-5261</v>
      </c>
      <c r="AA187" s="33">
        <f t="shared" si="28"/>
        <v>0</v>
      </c>
    </row>
    <row r="188" spans="1:27" x14ac:dyDescent="0.2">
      <c r="A188" s="56" t="s">
        <v>141</v>
      </c>
      <c r="B188" s="57" t="s">
        <v>599</v>
      </c>
      <c r="C188" s="58" t="s">
        <v>600</v>
      </c>
      <c r="D188" s="31">
        <v>1607</v>
      </c>
      <c r="E188" s="32">
        <v>1004121.5</v>
      </c>
      <c r="F188" s="32">
        <v>0</v>
      </c>
      <c r="G188" s="33">
        <v>0</v>
      </c>
      <c r="H188" s="31">
        <v>1335</v>
      </c>
      <c r="I188" s="32">
        <v>1351589.59</v>
      </c>
      <c r="J188" s="32">
        <v>1168589.5900000001</v>
      </c>
      <c r="K188" s="32">
        <v>183000</v>
      </c>
      <c r="L188" s="32">
        <v>0</v>
      </c>
      <c r="M188" s="33">
        <v>0</v>
      </c>
      <c r="N188" s="31">
        <v>1238</v>
      </c>
      <c r="O188" s="32">
        <v>1164814.71</v>
      </c>
      <c r="P188" s="32">
        <v>986254.71</v>
      </c>
      <c r="Q188" s="32">
        <v>178560</v>
      </c>
      <c r="R188" s="32">
        <v>0</v>
      </c>
      <c r="S188" s="33">
        <v>0</v>
      </c>
      <c r="T188" s="31">
        <f t="shared" si="29"/>
        <v>-369</v>
      </c>
      <c r="U188" s="32">
        <f t="shared" si="30"/>
        <v>160693.20999999996</v>
      </c>
      <c r="V188" s="32">
        <f t="shared" si="25"/>
        <v>0</v>
      </c>
      <c r="W188" s="33">
        <f t="shared" si="26"/>
        <v>0</v>
      </c>
      <c r="X188" s="31">
        <f t="shared" si="31"/>
        <v>-97</v>
      </c>
      <c r="Y188" s="32">
        <f t="shared" si="32"/>
        <v>-186774.88000000012</v>
      </c>
      <c r="Z188" s="32">
        <f t="shared" si="27"/>
        <v>0</v>
      </c>
      <c r="AA188" s="33">
        <f t="shared" si="28"/>
        <v>0</v>
      </c>
    </row>
    <row r="189" spans="1:27" x14ac:dyDescent="0.2">
      <c r="A189" s="56" t="s">
        <v>141</v>
      </c>
      <c r="B189" s="57" t="s">
        <v>601</v>
      </c>
      <c r="C189" s="58" t="s">
        <v>602</v>
      </c>
      <c r="D189" s="31">
        <v>2486</v>
      </c>
      <c r="E189" s="32">
        <v>1821692.7999999998</v>
      </c>
      <c r="F189" s="32">
        <v>0</v>
      </c>
      <c r="G189" s="33">
        <v>0</v>
      </c>
      <c r="H189" s="31">
        <v>2330</v>
      </c>
      <c r="I189" s="32">
        <v>2285608.88</v>
      </c>
      <c r="J189" s="32">
        <v>2029528.88</v>
      </c>
      <c r="K189" s="32">
        <v>256080</v>
      </c>
      <c r="L189" s="32">
        <v>0</v>
      </c>
      <c r="M189" s="33">
        <v>0</v>
      </c>
      <c r="N189" s="31">
        <v>2533</v>
      </c>
      <c r="O189" s="32">
        <v>2196778.16</v>
      </c>
      <c r="P189" s="32">
        <v>1944178.1600000004</v>
      </c>
      <c r="Q189" s="32">
        <v>252600</v>
      </c>
      <c r="R189" s="32">
        <v>0</v>
      </c>
      <c r="S189" s="33">
        <v>0</v>
      </c>
      <c r="T189" s="31">
        <f t="shared" si="29"/>
        <v>47</v>
      </c>
      <c r="U189" s="32">
        <f t="shared" si="30"/>
        <v>375085.36000000034</v>
      </c>
      <c r="V189" s="32">
        <f t="shared" si="25"/>
        <v>0</v>
      </c>
      <c r="W189" s="33">
        <f t="shared" si="26"/>
        <v>0</v>
      </c>
      <c r="X189" s="31">
        <f t="shared" si="31"/>
        <v>203</v>
      </c>
      <c r="Y189" s="32">
        <f t="shared" si="32"/>
        <v>-88830.719999999739</v>
      </c>
      <c r="Z189" s="32">
        <f t="shared" si="27"/>
        <v>0</v>
      </c>
      <c r="AA189" s="33">
        <f t="shared" si="28"/>
        <v>0</v>
      </c>
    </row>
    <row r="190" spans="1:27" x14ac:dyDescent="0.2">
      <c r="A190" s="56" t="s">
        <v>141</v>
      </c>
      <c r="B190" s="57" t="s">
        <v>603</v>
      </c>
      <c r="C190" s="58" t="s">
        <v>604</v>
      </c>
      <c r="D190" s="31">
        <v>6102</v>
      </c>
      <c r="E190" s="32">
        <v>8418176.3599999994</v>
      </c>
      <c r="F190" s="32">
        <v>150690.4</v>
      </c>
      <c r="G190" s="33">
        <v>0</v>
      </c>
      <c r="H190" s="31">
        <v>6111</v>
      </c>
      <c r="I190" s="32">
        <v>9238752.9600000028</v>
      </c>
      <c r="J190" s="32">
        <v>8882112.9600000028</v>
      </c>
      <c r="K190" s="32">
        <v>356640</v>
      </c>
      <c r="L190" s="32">
        <v>144563</v>
      </c>
      <c r="M190" s="33">
        <v>0</v>
      </c>
      <c r="N190" s="31">
        <v>6289</v>
      </c>
      <c r="O190" s="32">
        <v>9468749.1999999993</v>
      </c>
      <c r="P190" s="32">
        <v>9112949.1999999993</v>
      </c>
      <c r="Q190" s="32">
        <v>355800</v>
      </c>
      <c r="R190" s="32">
        <v>148000</v>
      </c>
      <c r="S190" s="33">
        <v>0</v>
      </c>
      <c r="T190" s="31">
        <f t="shared" si="29"/>
        <v>187</v>
      </c>
      <c r="U190" s="32">
        <f t="shared" si="30"/>
        <v>1050572.8399999999</v>
      </c>
      <c r="V190" s="32">
        <f t="shared" si="25"/>
        <v>-2690.3999999999942</v>
      </c>
      <c r="W190" s="33">
        <f t="shared" si="26"/>
        <v>0</v>
      </c>
      <c r="X190" s="31">
        <f t="shared" si="31"/>
        <v>178</v>
      </c>
      <c r="Y190" s="32">
        <f t="shared" si="32"/>
        <v>229996.2399999965</v>
      </c>
      <c r="Z190" s="32">
        <f t="shared" si="27"/>
        <v>3437</v>
      </c>
      <c r="AA190" s="33">
        <f t="shared" si="28"/>
        <v>0</v>
      </c>
    </row>
    <row r="191" spans="1:27" x14ac:dyDescent="0.2">
      <c r="A191" s="56" t="s">
        <v>141</v>
      </c>
      <c r="B191" s="57" t="s">
        <v>605</v>
      </c>
      <c r="C191" s="58" t="s">
        <v>606</v>
      </c>
      <c r="D191" s="31">
        <v>2023</v>
      </c>
      <c r="E191" s="32">
        <v>2024476.7999999998</v>
      </c>
      <c r="F191" s="32">
        <v>33281.800000000003</v>
      </c>
      <c r="G191" s="33">
        <v>0</v>
      </c>
      <c r="H191" s="31">
        <v>2030</v>
      </c>
      <c r="I191" s="32">
        <v>2275683</v>
      </c>
      <c r="J191" s="32">
        <v>2143803</v>
      </c>
      <c r="K191" s="32">
        <v>131880</v>
      </c>
      <c r="L191" s="32">
        <v>15798</v>
      </c>
      <c r="M191" s="33">
        <v>0</v>
      </c>
      <c r="N191" s="31">
        <v>1890</v>
      </c>
      <c r="O191" s="32">
        <v>2284109</v>
      </c>
      <c r="P191" s="32">
        <v>2143229</v>
      </c>
      <c r="Q191" s="32">
        <v>140880</v>
      </c>
      <c r="R191" s="32">
        <v>20976</v>
      </c>
      <c r="S191" s="33">
        <v>0</v>
      </c>
      <c r="T191" s="31">
        <f t="shared" si="29"/>
        <v>-133</v>
      </c>
      <c r="U191" s="32">
        <f t="shared" si="30"/>
        <v>259632.20000000019</v>
      </c>
      <c r="V191" s="32">
        <f t="shared" si="25"/>
        <v>-12305.800000000003</v>
      </c>
      <c r="W191" s="33">
        <f t="shared" si="26"/>
        <v>0</v>
      </c>
      <c r="X191" s="31">
        <f t="shared" si="31"/>
        <v>-140</v>
      </c>
      <c r="Y191" s="32">
        <f t="shared" si="32"/>
        <v>8426</v>
      </c>
      <c r="Z191" s="32">
        <f t="shared" si="27"/>
        <v>5178</v>
      </c>
      <c r="AA191" s="33">
        <f t="shared" si="28"/>
        <v>0</v>
      </c>
    </row>
    <row r="192" spans="1:27" x14ac:dyDescent="0.2">
      <c r="A192" s="56" t="s">
        <v>141</v>
      </c>
      <c r="B192" s="57" t="s">
        <v>607</v>
      </c>
      <c r="C192" s="58" t="s">
        <v>608</v>
      </c>
      <c r="D192" s="31">
        <v>431</v>
      </c>
      <c r="E192" s="32">
        <v>519905.2</v>
      </c>
      <c r="F192" s="32">
        <v>0</v>
      </c>
      <c r="G192" s="33">
        <v>0</v>
      </c>
      <c r="H192" s="31">
        <v>343</v>
      </c>
      <c r="I192" s="32">
        <v>565252.29999999993</v>
      </c>
      <c r="J192" s="32">
        <v>501412.29999999993</v>
      </c>
      <c r="K192" s="32">
        <v>63840</v>
      </c>
      <c r="L192" s="32">
        <v>0</v>
      </c>
      <c r="M192" s="33">
        <v>0</v>
      </c>
      <c r="N192" s="31">
        <v>398</v>
      </c>
      <c r="O192" s="32">
        <v>683713.14</v>
      </c>
      <c r="P192" s="32">
        <v>620833.14</v>
      </c>
      <c r="Q192" s="32">
        <v>62880</v>
      </c>
      <c r="R192" s="32">
        <v>0</v>
      </c>
      <c r="S192" s="33">
        <v>0</v>
      </c>
      <c r="T192" s="31">
        <f t="shared" si="29"/>
        <v>-33</v>
      </c>
      <c r="U192" s="32">
        <f t="shared" si="30"/>
        <v>163807.94</v>
      </c>
      <c r="V192" s="32">
        <f t="shared" si="25"/>
        <v>0</v>
      </c>
      <c r="W192" s="33">
        <f t="shared" si="26"/>
        <v>0</v>
      </c>
      <c r="X192" s="31">
        <f t="shared" si="31"/>
        <v>55</v>
      </c>
      <c r="Y192" s="32">
        <f t="shared" si="32"/>
        <v>118460.84000000008</v>
      </c>
      <c r="Z192" s="32">
        <f t="shared" si="27"/>
        <v>0</v>
      </c>
      <c r="AA192" s="33">
        <f t="shared" si="28"/>
        <v>0</v>
      </c>
    </row>
    <row r="193" spans="1:27" x14ac:dyDescent="0.2">
      <c r="A193" s="56" t="s">
        <v>141</v>
      </c>
      <c r="B193" s="57" t="s">
        <v>609</v>
      </c>
      <c r="C193" s="58" t="s">
        <v>610</v>
      </c>
      <c r="D193" s="31">
        <v>7605.5</v>
      </c>
      <c r="E193" s="32">
        <v>11217064.620000001</v>
      </c>
      <c r="F193" s="32">
        <v>113903.23000000001</v>
      </c>
      <c r="G193" s="33">
        <v>2622296.6800000002</v>
      </c>
      <c r="H193" s="31">
        <v>7663</v>
      </c>
      <c r="I193" s="32">
        <v>13345040.139999997</v>
      </c>
      <c r="J193" s="32">
        <v>12888560.139999997</v>
      </c>
      <c r="K193" s="32">
        <v>456480</v>
      </c>
      <c r="L193" s="32">
        <v>128670</v>
      </c>
      <c r="M193" s="33">
        <v>2165987.23</v>
      </c>
      <c r="N193" s="31">
        <v>8399</v>
      </c>
      <c r="O193" s="32">
        <v>13114171</v>
      </c>
      <c r="P193" s="32">
        <v>12651331</v>
      </c>
      <c r="Q193" s="32">
        <v>462840</v>
      </c>
      <c r="R193" s="32">
        <v>140394.88</v>
      </c>
      <c r="S193" s="33">
        <v>2093842.3100000005</v>
      </c>
      <c r="T193" s="31">
        <f t="shared" si="29"/>
        <v>793.5</v>
      </c>
      <c r="U193" s="32">
        <f t="shared" si="30"/>
        <v>1897106.379999999</v>
      </c>
      <c r="V193" s="32">
        <f t="shared" si="25"/>
        <v>26491.649999999994</v>
      </c>
      <c r="W193" s="33">
        <f t="shared" si="26"/>
        <v>-528454.36999999965</v>
      </c>
      <c r="X193" s="31">
        <f t="shared" si="31"/>
        <v>736</v>
      </c>
      <c r="Y193" s="32">
        <f t="shared" si="32"/>
        <v>-230869.13999999687</v>
      </c>
      <c r="Z193" s="32">
        <f t="shared" si="27"/>
        <v>11724.880000000005</v>
      </c>
      <c r="AA193" s="33">
        <f t="shared" si="28"/>
        <v>-72144.91999999946</v>
      </c>
    </row>
    <row r="194" spans="1:27" x14ac:dyDescent="0.2">
      <c r="A194" s="56" t="s">
        <v>141</v>
      </c>
      <c r="B194" s="57" t="s">
        <v>611</v>
      </c>
      <c r="C194" s="58" t="s">
        <v>612</v>
      </c>
      <c r="D194" s="31">
        <v>1484</v>
      </c>
      <c r="E194" s="32">
        <v>2663647.58</v>
      </c>
      <c r="F194" s="32">
        <v>58885.399999999994</v>
      </c>
      <c r="G194" s="33">
        <v>0</v>
      </c>
      <c r="H194" s="31">
        <v>1705</v>
      </c>
      <c r="I194" s="32">
        <v>3800498.8600000013</v>
      </c>
      <c r="J194" s="32">
        <v>3646058.8600000013</v>
      </c>
      <c r="K194" s="32">
        <v>154440</v>
      </c>
      <c r="L194" s="32">
        <v>63845</v>
      </c>
      <c r="M194" s="33">
        <v>0</v>
      </c>
      <c r="N194" s="31">
        <v>1494</v>
      </c>
      <c r="O194" s="32">
        <v>3301833.0799999996</v>
      </c>
      <c r="P194" s="32">
        <v>3156873.0799999996</v>
      </c>
      <c r="Q194" s="32">
        <v>144960</v>
      </c>
      <c r="R194" s="32">
        <v>83115</v>
      </c>
      <c r="S194" s="33">
        <v>0</v>
      </c>
      <c r="T194" s="31">
        <f t="shared" si="29"/>
        <v>10</v>
      </c>
      <c r="U194" s="32">
        <f t="shared" si="30"/>
        <v>638185.49999999953</v>
      </c>
      <c r="V194" s="32">
        <f t="shared" si="25"/>
        <v>24229.600000000006</v>
      </c>
      <c r="W194" s="33">
        <f t="shared" si="26"/>
        <v>0</v>
      </c>
      <c r="X194" s="31">
        <f t="shared" si="31"/>
        <v>-211</v>
      </c>
      <c r="Y194" s="32">
        <f t="shared" si="32"/>
        <v>-498665.78000000166</v>
      </c>
      <c r="Z194" s="32">
        <f t="shared" si="27"/>
        <v>19270</v>
      </c>
      <c r="AA194" s="33">
        <f t="shared" si="28"/>
        <v>0</v>
      </c>
    </row>
    <row r="195" spans="1:27" x14ac:dyDescent="0.2">
      <c r="A195" s="56" t="s">
        <v>141</v>
      </c>
      <c r="B195" s="57" t="s">
        <v>613</v>
      </c>
      <c r="C195" s="58" t="s">
        <v>614</v>
      </c>
      <c r="D195" s="31">
        <v>3606</v>
      </c>
      <c r="E195" s="32">
        <v>2599374</v>
      </c>
      <c r="F195" s="32">
        <v>1095.56</v>
      </c>
      <c r="G195" s="33">
        <v>2886970.0000000014</v>
      </c>
      <c r="H195" s="31">
        <v>3961</v>
      </c>
      <c r="I195" s="32">
        <v>3043812.45</v>
      </c>
      <c r="J195" s="32">
        <v>2904612.45</v>
      </c>
      <c r="K195" s="32">
        <v>139200</v>
      </c>
      <c r="L195" s="32">
        <v>359</v>
      </c>
      <c r="M195" s="33">
        <v>2280979.9000000004</v>
      </c>
      <c r="N195" s="31">
        <v>3849</v>
      </c>
      <c r="O195" s="32">
        <v>2964041.5499999993</v>
      </c>
      <c r="P195" s="32">
        <v>2828201.5499999993</v>
      </c>
      <c r="Q195" s="32">
        <v>135840</v>
      </c>
      <c r="R195" s="32">
        <v>0</v>
      </c>
      <c r="S195" s="33">
        <v>2344040.9900000002</v>
      </c>
      <c r="T195" s="31">
        <f t="shared" si="29"/>
        <v>243</v>
      </c>
      <c r="U195" s="32">
        <f t="shared" si="30"/>
        <v>364667.54999999935</v>
      </c>
      <c r="V195" s="32">
        <f t="shared" ref="V195:V258" si="33">R195-F195</f>
        <v>-1095.56</v>
      </c>
      <c r="W195" s="33">
        <f t="shared" ref="W195:W226" si="34">S195-G195</f>
        <v>-542929.01000000117</v>
      </c>
      <c r="X195" s="31">
        <f t="shared" si="31"/>
        <v>-112</v>
      </c>
      <c r="Y195" s="32">
        <f t="shared" si="32"/>
        <v>-79770.900000000838</v>
      </c>
      <c r="Z195" s="32">
        <f t="shared" ref="Z195:Z258" si="35">IFERROR((R195-L195),"")</f>
        <v>-359</v>
      </c>
      <c r="AA195" s="33">
        <f t="shared" ref="AA195:AA226" si="36">IFERROR((S195-M195),"")</f>
        <v>63061.089999999851</v>
      </c>
    </row>
    <row r="196" spans="1:27" x14ac:dyDescent="0.2">
      <c r="A196" s="56" t="s">
        <v>141</v>
      </c>
      <c r="B196" s="57" t="s">
        <v>615</v>
      </c>
      <c r="C196" s="58" t="s">
        <v>616</v>
      </c>
      <c r="D196" s="31">
        <v>1730</v>
      </c>
      <c r="E196" s="32">
        <v>1851326</v>
      </c>
      <c r="F196" s="32">
        <v>0</v>
      </c>
      <c r="G196" s="33">
        <v>0</v>
      </c>
      <c r="H196" s="31">
        <v>1573</v>
      </c>
      <c r="I196" s="32">
        <v>2162672.4</v>
      </c>
      <c r="J196" s="32">
        <v>2057192.4</v>
      </c>
      <c r="K196" s="32">
        <v>105480</v>
      </c>
      <c r="L196" s="32">
        <v>0</v>
      </c>
      <c r="M196" s="33">
        <v>0</v>
      </c>
      <c r="N196" s="31">
        <v>1576</v>
      </c>
      <c r="O196" s="32">
        <v>1976233.9999999998</v>
      </c>
      <c r="P196" s="32">
        <v>1874593.9999999998</v>
      </c>
      <c r="Q196" s="32">
        <v>101640</v>
      </c>
      <c r="R196" s="32">
        <v>0</v>
      </c>
      <c r="S196" s="33">
        <v>0</v>
      </c>
      <c r="T196" s="31">
        <f t="shared" si="29"/>
        <v>-154</v>
      </c>
      <c r="U196" s="32">
        <f t="shared" si="30"/>
        <v>124907.99999999977</v>
      </c>
      <c r="V196" s="32">
        <f t="shared" si="33"/>
        <v>0</v>
      </c>
      <c r="W196" s="33">
        <f t="shared" si="34"/>
        <v>0</v>
      </c>
      <c r="X196" s="31">
        <f t="shared" si="31"/>
        <v>3</v>
      </c>
      <c r="Y196" s="32">
        <f t="shared" si="32"/>
        <v>-186438.40000000014</v>
      </c>
      <c r="Z196" s="32">
        <f t="shared" si="35"/>
        <v>0</v>
      </c>
      <c r="AA196" s="33">
        <f t="shared" si="36"/>
        <v>0</v>
      </c>
    </row>
    <row r="197" spans="1:27" x14ac:dyDescent="0.2">
      <c r="A197" s="56" t="s">
        <v>141</v>
      </c>
      <c r="B197" s="57" t="s">
        <v>617</v>
      </c>
      <c r="C197" s="58" t="s">
        <v>618</v>
      </c>
      <c r="D197" s="31">
        <v>2914</v>
      </c>
      <c r="E197" s="32">
        <v>3415815.1999999997</v>
      </c>
      <c r="F197" s="32">
        <v>79324.600000000006</v>
      </c>
      <c r="G197" s="33">
        <v>0</v>
      </c>
      <c r="H197" s="31">
        <v>2813</v>
      </c>
      <c r="I197" s="32">
        <v>3836025.76</v>
      </c>
      <c r="J197" s="32">
        <v>3710865.76</v>
      </c>
      <c r="K197" s="32">
        <v>125160</v>
      </c>
      <c r="L197" s="32">
        <v>78437</v>
      </c>
      <c r="M197" s="33">
        <v>0</v>
      </c>
      <c r="N197" s="31">
        <v>2958</v>
      </c>
      <c r="O197" s="32">
        <v>3881363.8000000007</v>
      </c>
      <c r="P197" s="32">
        <v>3749603.8000000007</v>
      </c>
      <c r="Q197" s="32">
        <v>131760</v>
      </c>
      <c r="R197" s="32">
        <v>106628</v>
      </c>
      <c r="S197" s="33">
        <v>0</v>
      </c>
      <c r="T197" s="31">
        <f t="shared" si="29"/>
        <v>44</v>
      </c>
      <c r="U197" s="32">
        <f t="shared" si="30"/>
        <v>465548.60000000102</v>
      </c>
      <c r="V197" s="32">
        <f t="shared" si="33"/>
        <v>27303.399999999994</v>
      </c>
      <c r="W197" s="33">
        <f t="shared" si="34"/>
        <v>0</v>
      </c>
      <c r="X197" s="31">
        <f t="shared" si="31"/>
        <v>145</v>
      </c>
      <c r="Y197" s="32">
        <f t="shared" si="32"/>
        <v>45338.040000000969</v>
      </c>
      <c r="Z197" s="32">
        <f t="shared" si="35"/>
        <v>28191</v>
      </c>
      <c r="AA197" s="33">
        <f t="shared" si="36"/>
        <v>0</v>
      </c>
    </row>
    <row r="198" spans="1:27" x14ac:dyDescent="0.2">
      <c r="A198" s="56" t="s">
        <v>141</v>
      </c>
      <c r="B198" s="57" t="s">
        <v>619</v>
      </c>
      <c r="C198" s="58" t="s">
        <v>620</v>
      </c>
      <c r="D198" s="31">
        <v>690</v>
      </c>
      <c r="E198" s="32">
        <v>810122.2</v>
      </c>
      <c r="F198" s="32">
        <v>0</v>
      </c>
      <c r="G198" s="33">
        <v>0</v>
      </c>
      <c r="H198" s="31">
        <v>693</v>
      </c>
      <c r="I198" s="32">
        <v>975656.42000000016</v>
      </c>
      <c r="J198" s="32">
        <v>927056.42000000016</v>
      </c>
      <c r="K198" s="32">
        <v>48600</v>
      </c>
      <c r="L198" s="32">
        <v>0</v>
      </c>
      <c r="M198" s="33">
        <v>0</v>
      </c>
      <c r="N198" s="31">
        <v>687</v>
      </c>
      <c r="O198" s="32">
        <v>937156.02</v>
      </c>
      <c r="P198" s="32">
        <v>886756.02</v>
      </c>
      <c r="Q198" s="32">
        <v>50400</v>
      </c>
      <c r="R198" s="32">
        <v>0</v>
      </c>
      <c r="S198" s="33">
        <v>0</v>
      </c>
      <c r="T198" s="31">
        <f t="shared" si="29"/>
        <v>-3</v>
      </c>
      <c r="U198" s="32">
        <f t="shared" si="30"/>
        <v>127033.82000000007</v>
      </c>
      <c r="V198" s="32">
        <f t="shared" si="33"/>
        <v>0</v>
      </c>
      <c r="W198" s="33">
        <f t="shared" si="34"/>
        <v>0</v>
      </c>
      <c r="X198" s="31">
        <f t="shared" si="31"/>
        <v>-6</v>
      </c>
      <c r="Y198" s="32">
        <f t="shared" si="32"/>
        <v>-38500.40000000014</v>
      </c>
      <c r="Z198" s="32">
        <f t="shared" si="35"/>
        <v>0</v>
      </c>
      <c r="AA198" s="33">
        <f t="shared" si="36"/>
        <v>0</v>
      </c>
    </row>
    <row r="199" spans="1:27" x14ac:dyDescent="0.2">
      <c r="A199" s="56" t="s">
        <v>141</v>
      </c>
      <c r="B199" s="57" t="s">
        <v>621</v>
      </c>
      <c r="C199" s="58" t="s">
        <v>622</v>
      </c>
      <c r="D199" s="31">
        <v>303</v>
      </c>
      <c r="E199" s="32">
        <v>534413</v>
      </c>
      <c r="F199" s="32">
        <v>0</v>
      </c>
      <c r="G199" s="33">
        <v>0</v>
      </c>
      <c r="H199" s="31">
        <v>258</v>
      </c>
      <c r="I199" s="32">
        <v>559643.9</v>
      </c>
      <c r="J199" s="32">
        <v>518483.9</v>
      </c>
      <c r="K199" s="32">
        <v>41160</v>
      </c>
      <c r="L199" s="32">
        <v>0</v>
      </c>
      <c r="M199" s="33">
        <v>0</v>
      </c>
      <c r="N199" s="31">
        <v>218</v>
      </c>
      <c r="O199" s="32">
        <v>565472.4</v>
      </c>
      <c r="P199" s="32">
        <v>526472.4</v>
      </c>
      <c r="Q199" s="32">
        <v>39000</v>
      </c>
      <c r="R199" s="32">
        <v>0</v>
      </c>
      <c r="S199" s="33">
        <v>0</v>
      </c>
      <c r="T199" s="31">
        <f t="shared" ref="T199:T262" si="37">N199-D199</f>
        <v>-85</v>
      </c>
      <c r="U199" s="32">
        <f t="shared" ref="U199:U262" si="38">O199-E199</f>
        <v>31059.400000000023</v>
      </c>
      <c r="V199" s="32">
        <f t="shared" si="33"/>
        <v>0</v>
      </c>
      <c r="W199" s="33">
        <f t="shared" si="34"/>
        <v>0</v>
      </c>
      <c r="X199" s="31">
        <f t="shared" ref="X199:X262" si="39">IFERROR((N199-H199),"")</f>
        <v>-40</v>
      </c>
      <c r="Y199" s="32">
        <f t="shared" ref="Y199:Y262" si="40">IFERROR((O199-I199),"")</f>
        <v>5828.5</v>
      </c>
      <c r="Z199" s="32">
        <f t="shared" si="35"/>
        <v>0</v>
      </c>
      <c r="AA199" s="33">
        <f t="shared" si="36"/>
        <v>0</v>
      </c>
    </row>
    <row r="200" spans="1:27" x14ac:dyDescent="0.2">
      <c r="A200" s="56" t="s">
        <v>141</v>
      </c>
      <c r="B200" s="57" t="s">
        <v>623</v>
      </c>
      <c r="C200" s="58" t="s">
        <v>624</v>
      </c>
      <c r="D200" s="31">
        <v>478</v>
      </c>
      <c r="E200" s="32">
        <v>361574</v>
      </c>
      <c r="F200" s="32">
        <v>0</v>
      </c>
      <c r="G200" s="33">
        <v>0</v>
      </c>
      <c r="H200" s="31">
        <v>386</v>
      </c>
      <c r="I200" s="32">
        <v>416428.6</v>
      </c>
      <c r="J200" s="32">
        <v>377308.6</v>
      </c>
      <c r="K200" s="32">
        <v>39120</v>
      </c>
      <c r="L200" s="32">
        <v>0</v>
      </c>
      <c r="M200" s="33">
        <v>0</v>
      </c>
      <c r="N200" s="31">
        <v>368</v>
      </c>
      <c r="O200" s="32">
        <v>415245.2</v>
      </c>
      <c r="P200" s="32">
        <v>375285.2</v>
      </c>
      <c r="Q200" s="32">
        <v>39960</v>
      </c>
      <c r="R200" s="32">
        <v>0</v>
      </c>
      <c r="S200" s="33">
        <v>0</v>
      </c>
      <c r="T200" s="31">
        <f t="shared" si="37"/>
        <v>-110</v>
      </c>
      <c r="U200" s="32">
        <f t="shared" si="38"/>
        <v>53671.200000000012</v>
      </c>
      <c r="V200" s="32">
        <f t="shared" si="33"/>
        <v>0</v>
      </c>
      <c r="W200" s="33">
        <f t="shared" si="34"/>
        <v>0</v>
      </c>
      <c r="X200" s="31">
        <f t="shared" si="39"/>
        <v>-18</v>
      </c>
      <c r="Y200" s="32">
        <f t="shared" si="40"/>
        <v>-1183.3999999999651</v>
      </c>
      <c r="Z200" s="32">
        <f t="shared" si="35"/>
        <v>0</v>
      </c>
      <c r="AA200" s="33">
        <f t="shared" si="36"/>
        <v>0</v>
      </c>
    </row>
    <row r="201" spans="1:27" x14ac:dyDescent="0.2">
      <c r="A201" s="56" t="s">
        <v>141</v>
      </c>
      <c r="B201" s="57" t="s">
        <v>625</v>
      </c>
      <c r="C201" s="58" t="s">
        <v>626</v>
      </c>
      <c r="D201" s="31">
        <v>2089</v>
      </c>
      <c r="E201" s="32">
        <v>1840250</v>
      </c>
      <c r="F201" s="32">
        <v>0</v>
      </c>
      <c r="G201" s="33">
        <v>0</v>
      </c>
      <c r="H201" s="31">
        <v>2123</v>
      </c>
      <c r="I201" s="32">
        <v>2095695</v>
      </c>
      <c r="J201" s="32">
        <v>1937175</v>
      </c>
      <c r="K201" s="32">
        <v>158520</v>
      </c>
      <c r="L201" s="32">
        <v>0</v>
      </c>
      <c r="M201" s="33">
        <v>0</v>
      </c>
      <c r="N201" s="31">
        <v>2228</v>
      </c>
      <c r="O201" s="32">
        <v>2194015</v>
      </c>
      <c r="P201" s="32">
        <v>2049295</v>
      </c>
      <c r="Q201" s="32">
        <v>144720</v>
      </c>
      <c r="R201" s="32">
        <v>0</v>
      </c>
      <c r="S201" s="33">
        <v>0</v>
      </c>
      <c r="T201" s="31">
        <f t="shared" si="37"/>
        <v>139</v>
      </c>
      <c r="U201" s="32">
        <f t="shared" si="38"/>
        <v>353765</v>
      </c>
      <c r="V201" s="32">
        <f t="shared" si="33"/>
        <v>0</v>
      </c>
      <c r="W201" s="33">
        <f t="shared" si="34"/>
        <v>0</v>
      </c>
      <c r="X201" s="31">
        <f t="shared" si="39"/>
        <v>105</v>
      </c>
      <c r="Y201" s="32">
        <f t="shared" si="40"/>
        <v>98320</v>
      </c>
      <c r="Z201" s="32">
        <f t="shared" si="35"/>
        <v>0</v>
      </c>
      <c r="AA201" s="33">
        <f t="shared" si="36"/>
        <v>0</v>
      </c>
    </row>
    <row r="202" spans="1:27" x14ac:dyDescent="0.2">
      <c r="A202" s="56" t="s">
        <v>141</v>
      </c>
      <c r="B202" s="57" t="s">
        <v>627</v>
      </c>
      <c r="C202" s="58" t="s">
        <v>628</v>
      </c>
      <c r="D202" s="31">
        <v>572</v>
      </c>
      <c r="E202" s="32">
        <v>701687.2</v>
      </c>
      <c r="F202" s="32">
        <v>0</v>
      </c>
      <c r="G202" s="33">
        <v>0</v>
      </c>
      <c r="H202" s="31">
        <v>595</v>
      </c>
      <c r="I202" s="32">
        <v>780536.64</v>
      </c>
      <c r="J202" s="32">
        <v>758936.64</v>
      </c>
      <c r="K202" s="32">
        <v>21600</v>
      </c>
      <c r="L202" s="32">
        <v>0</v>
      </c>
      <c r="M202" s="33">
        <v>0</v>
      </c>
      <c r="N202" s="31">
        <v>598</v>
      </c>
      <c r="O202" s="32">
        <v>793905.16</v>
      </c>
      <c r="P202" s="32">
        <v>772305.16</v>
      </c>
      <c r="Q202" s="32">
        <v>21600</v>
      </c>
      <c r="R202" s="32">
        <v>0</v>
      </c>
      <c r="S202" s="33">
        <v>0</v>
      </c>
      <c r="T202" s="31">
        <f t="shared" si="37"/>
        <v>26</v>
      </c>
      <c r="U202" s="32">
        <f t="shared" si="38"/>
        <v>92217.960000000079</v>
      </c>
      <c r="V202" s="32">
        <f t="shared" si="33"/>
        <v>0</v>
      </c>
      <c r="W202" s="33">
        <f t="shared" si="34"/>
        <v>0</v>
      </c>
      <c r="X202" s="31">
        <f t="shared" si="39"/>
        <v>3</v>
      </c>
      <c r="Y202" s="32">
        <f t="shared" si="40"/>
        <v>13368.520000000019</v>
      </c>
      <c r="Z202" s="32">
        <f t="shared" si="35"/>
        <v>0</v>
      </c>
      <c r="AA202" s="33">
        <f t="shared" si="36"/>
        <v>0</v>
      </c>
    </row>
    <row r="203" spans="1:27" x14ac:dyDescent="0.2">
      <c r="A203" s="56" t="s">
        <v>141</v>
      </c>
      <c r="B203" s="57" t="s">
        <v>629</v>
      </c>
      <c r="C203" s="58" t="s">
        <v>630</v>
      </c>
      <c r="D203" s="31">
        <v>520</v>
      </c>
      <c r="E203" s="32">
        <v>553084.65</v>
      </c>
      <c r="F203" s="32">
        <v>0</v>
      </c>
      <c r="G203" s="33">
        <v>0</v>
      </c>
      <c r="H203" s="31">
        <v>505</v>
      </c>
      <c r="I203" s="32">
        <v>646421</v>
      </c>
      <c r="J203" s="32">
        <v>607541</v>
      </c>
      <c r="K203" s="32">
        <v>38880</v>
      </c>
      <c r="L203" s="32">
        <v>0</v>
      </c>
      <c r="M203" s="33">
        <v>0</v>
      </c>
      <c r="N203" s="31">
        <v>522</v>
      </c>
      <c r="O203" s="32">
        <v>646538</v>
      </c>
      <c r="P203" s="32">
        <v>606218</v>
      </c>
      <c r="Q203" s="32">
        <v>40320</v>
      </c>
      <c r="R203" s="32">
        <v>0</v>
      </c>
      <c r="S203" s="33">
        <v>0</v>
      </c>
      <c r="T203" s="31">
        <f t="shared" si="37"/>
        <v>2</v>
      </c>
      <c r="U203" s="32">
        <f t="shared" si="38"/>
        <v>93453.349999999977</v>
      </c>
      <c r="V203" s="32">
        <f t="shared" si="33"/>
        <v>0</v>
      </c>
      <c r="W203" s="33">
        <f t="shared" si="34"/>
        <v>0</v>
      </c>
      <c r="X203" s="31">
        <f t="shared" si="39"/>
        <v>17</v>
      </c>
      <c r="Y203" s="32">
        <f t="shared" si="40"/>
        <v>117</v>
      </c>
      <c r="Z203" s="32">
        <f t="shared" si="35"/>
        <v>0</v>
      </c>
      <c r="AA203" s="33">
        <f t="shared" si="36"/>
        <v>0</v>
      </c>
    </row>
    <row r="204" spans="1:27" x14ac:dyDescent="0.2">
      <c r="A204" s="56" t="s">
        <v>141</v>
      </c>
      <c r="B204" s="57" t="s">
        <v>631</v>
      </c>
      <c r="C204" s="58" t="s">
        <v>632</v>
      </c>
      <c r="D204" s="31">
        <v>522</v>
      </c>
      <c r="E204" s="32">
        <v>393475.6</v>
      </c>
      <c r="F204" s="32">
        <v>0</v>
      </c>
      <c r="G204" s="33">
        <v>0</v>
      </c>
      <c r="H204" s="31">
        <v>584</v>
      </c>
      <c r="I204" s="32">
        <v>577546</v>
      </c>
      <c r="J204" s="32">
        <v>494386.00000000006</v>
      </c>
      <c r="K204" s="32">
        <v>83160</v>
      </c>
      <c r="L204" s="32">
        <v>0</v>
      </c>
      <c r="M204" s="33">
        <v>0</v>
      </c>
      <c r="N204" s="31">
        <v>534</v>
      </c>
      <c r="O204" s="32">
        <v>501997.4</v>
      </c>
      <c r="P204" s="32">
        <v>418717.4</v>
      </c>
      <c r="Q204" s="32">
        <v>83280</v>
      </c>
      <c r="R204" s="32">
        <v>0</v>
      </c>
      <c r="S204" s="33">
        <v>0</v>
      </c>
      <c r="T204" s="31">
        <f t="shared" si="37"/>
        <v>12</v>
      </c>
      <c r="U204" s="32">
        <f t="shared" si="38"/>
        <v>108521.80000000005</v>
      </c>
      <c r="V204" s="32">
        <f t="shared" si="33"/>
        <v>0</v>
      </c>
      <c r="W204" s="33">
        <f t="shared" si="34"/>
        <v>0</v>
      </c>
      <c r="X204" s="31">
        <f t="shared" si="39"/>
        <v>-50</v>
      </c>
      <c r="Y204" s="32">
        <f t="shared" si="40"/>
        <v>-75548.599999999977</v>
      </c>
      <c r="Z204" s="32">
        <f t="shared" si="35"/>
        <v>0</v>
      </c>
      <c r="AA204" s="33">
        <f t="shared" si="36"/>
        <v>0</v>
      </c>
    </row>
    <row r="205" spans="1:27" x14ac:dyDescent="0.2">
      <c r="A205" s="56" t="s">
        <v>141</v>
      </c>
      <c r="B205" s="57" t="s">
        <v>633</v>
      </c>
      <c r="C205" s="58" t="s">
        <v>634</v>
      </c>
      <c r="D205" s="31">
        <v>382</v>
      </c>
      <c r="E205" s="32">
        <v>258793.60000000001</v>
      </c>
      <c r="F205" s="32">
        <v>0</v>
      </c>
      <c r="G205" s="33">
        <v>0</v>
      </c>
      <c r="H205" s="31">
        <v>353</v>
      </c>
      <c r="I205" s="32">
        <v>275673.2</v>
      </c>
      <c r="J205" s="32">
        <v>259833.2</v>
      </c>
      <c r="K205" s="32">
        <v>15840</v>
      </c>
      <c r="L205" s="32">
        <v>0</v>
      </c>
      <c r="M205" s="33">
        <v>0</v>
      </c>
      <c r="N205" s="31">
        <v>356</v>
      </c>
      <c r="O205" s="32">
        <v>278986.7</v>
      </c>
      <c r="P205" s="32">
        <v>262786.7</v>
      </c>
      <c r="Q205" s="32">
        <v>16200</v>
      </c>
      <c r="R205" s="32">
        <v>0</v>
      </c>
      <c r="S205" s="33">
        <v>0</v>
      </c>
      <c r="T205" s="31">
        <f t="shared" si="37"/>
        <v>-26</v>
      </c>
      <c r="U205" s="32">
        <f t="shared" si="38"/>
        <v>20193.100000000006</v>
      </c>
      <c r="V205" s="32">
        <f t="shared" si="33"/>
        <v>0</v>
      </c>
      <c r="W205" s="33">
        <f t="shared" si="34"/>
        <v>0</v>
      </c>
      <c r="X205" s="31">
        <f t="shared" si="39"/>
        <v>3</v>
      </c>
      <c r="Y205" s="32">
        <f t="shared" si="40"/>
        <v>3313.5</v>
      </c>
      <c r="Z205" s="32">
        <f t="shared" si="35"/>
        <v>0</v>
      </c>
      <c r="AA205" s="33">
        <f t="shared" si="36"/>
        <v>0</v>
      </c>
    </row>
    <row r="206" spans="1:27" x14ac:dyDescent="0.2">
      <c r="A206" s="56" t="s">
        <v>141</v>
      </c>
      <c r="B206" s="57" t="s">
        <v>635</v>
      </c>
      <c r="C206" s="58" t="s">
        <v>227</v>
      </c>
      <c r="D206" s="31">
        <v>79</v>
      </c>
      <c r="E206" s="32">
        <v>43205.8</v>
      </c>
      <c r="F206" s="32">
        <v>0</v>
      </c>
      <c r="G206" s="33">
        <v>0</v>
      </c>
      <c r="H206" s="31">
        <v>66</v>
      </c>
      <c r="I206" s="32">
        <v>40323.9</v>
      </c>
      <c r="J206" s="32">
        <v>40323.9</v>
      </c>
      <c r="K206" s="32">
        <v>0</v>
      </c>
      <c r="L206" s="32">
        <v>0</v>
      </c>
      <c r="M206" s="33">
        <v>0</v>
      </c>
      <c r="N206" s="31">
        <v>77</v>
      </c>
      <c r="O206" s="32">
        <v>53099.1</v>
      </c>
      <c r="P206" s="32">
        <v>53099.1</v>
      </c>
      <c r="Q206" s="32">
        <v>0</v>
      </c>
      <c r="R206" s="32">
        <v>0</v>
      </c>
      <c r="S206" s="33">
        <v>0</v>
      </c>
      <c r="T206" s="31">
        <f t="shared" si="37"/>
        <v>-2</v>
      </c>
      <c r="U206" s="32">
        <f t="shared" si="38"/>
        <v>9893.2999999999956</v>
      </c>
      <c r="V206" s="32">
        <f t="shared" si="33"/>
        <v>0</v>
      </c>
      <c r="W206" s="33">
        <f t="shared" si="34"/>
        <v>0</v>
      </c>
      <c r="X206" s="31">
        <f t="shared" si="39"/>
        <v>11</v>
      </c>
      <c r="Y206" s="32">
        <f t="shared" si="40"/>
        <v>12775.199999999997</v>
      </c>
      <c r="Z206" s="32">
        <f t="shared" si="35"/>
        <v>0</v>
      </c>
      <c r="AA206" s="33">
        <f t="shared" si="36"/>
        <v>0</v>
      </c>
    </row>
    <row r="207" spans="1:27" x14ac:dyDescent="0.2">
      <c r="A207" s="56" t="s">
        <v>141</v>
      </c>
      <c r="B207" s="57" t="s">
        <v>636</v>
      </c>
      <c r="C207" s="58" t="s">
        <v>637</v>
      </c>
      <c r="D207" s="31">
        <v>4972</v>
      </c>
      <c r="E207" s="32">
        <v>4391852</v>
      </c>
      <c r="F207" s="32">
        <v>0</v>
      </c>
      <c r="G207" s="33">
        <v>13221033.509999998</v>
      </c>
      <c r="H207" s="31">
        <v>4630</v>
      </c>
      <c r="I207" s="32">
        <v>4446764</v>
      </c>
      <c r="J207" s="32">
        <v>4177604</v>
      </c>
      <c r="K207" s="32">
        <v>269160</v>
      </c>
      <c r="L207" s="32">
        <v>0</v>
      </c>
      <c r="M207" s="33">
        <v>12790933.509999998</v>
      </c>
      <c r="N207" s="31">
        <v>5070</v>
      </c>
      <c r="O207" s="32">
        <v>4854214.25</v>
      </c>
      <c r="P207" s="32">
        <v>4594174.25</v>
      </c>
      <c r="Q207" s="32">
        <v>260040</v>
      </c>
      <c r="R207" s="32">
        <v>0</v>
      </c>
      <c r="S207" s="33">
        <v>13601191.100000001</v>
      </c>
      <c r="T207" s="31">
        <f t="shared" si="37"/>
        <v>98</v>
      </c>
      <c r="U207" s="32">
        <f t="shared" si="38"/>
        <v>462362.25</v>
      </c>
      <c r="V207" s="32">
        <f t="shared" si="33"/>
        <v>0</v>
      </c>
      <c r="W207" s="33">
        <f t="shared" si="34"/>
        <v>380157.59000000358</v>
      </c>
      <c r="X207" s="31">
        <f t="shared" si="39"/>
        <v>440</v>
      </c>
      <c r="Y207" s="32">
        <f t="shared" si="40"/>
        <v>407450.25</v>
      </c>
      <c r="Z207" s="32">
        <f t="shared" si="35"/>
        <v>0</v>
      </c>
      <c r="AA207" s="33">
        <f t="shared" si="36"/>
        <v>810257.59000000358</v>
      </c>
    </row>
    <row r="208" spans="1:27" x14ac:dyDescent="0.2">
      <c r="A208" s="56" t="s">
        <v>141</v>
      </c>
      <c r="B208" s="57" t="s">
        <v>638</v>
      </c>
      <c r="C208" s="58" t="s">
        <v>639</v>
      </c>
      <c r="D208" s="31">
        <v>0</v>
      </c>
      <c r="E208" s="32">
        <v>812316</v>
      </c>
      <c r="F208" s="32">
        <v>0</v>
      </c>
      <c r="G208" s="33">
        <v>0</v>
      </c>
      <c r="H208" s="31">
        <v>0</v>
      </c>
      <c r="I208" s="32">
        <v>811112</v>
      </c>
      <c r="J208" s="32">
        <v>784832</v>
      </c>
      <c r="K208" s="32">
        <v>26280</v>
      </c>
      <c r="L208" s="32">
        <v>0</v>
      </c>
      <c r="M208" s="33">
        <v>0</v>
      </c>
      <c r="N208" s="31">
        <v>0</v>
      </c>
      <c r="O208" s="32">
        <v>795242</v>
      </c>
      <c r="P208" s="32">
        <v>770042</v>
      </c>
      <c r="Q208" s="32">
        <v>25200</v>
      </c>
      <c r="R208" s="32">
        <v>0</v>
      </c>
      <c r="S208" s="33">
        <v>0</v>
      </c>
      <c r="T208" s="31">
        <f t="shared" si="37"/>
        <v>0</v>
      </c>
      <c r="U208" s="32">
        <f t="shared" si="38"/>
        <v>-17074</v>
      </c>
      <c r="V208" s="32">
        <f t="shared" si="33"/>
        <v>0</v>
      </c>
      <c r="W208" s="33">
        <f t="shared" si="34"/>
        <v>0</v>
      </c>
      <c r="X208" s="31">
        <f t="shared" si="39"/>
        <v>0</v>
      </c>
      <c r="Y208" s="32">
        <f t="shared" si="40"/>
        <v>-15870</v>
      </c>
      <c r="Z208" s="32">
        <f t="shared" si="35"/>
        <v>0</v>
      </c>
      <c r="AA208" s="33">
        <f t="shared" si="36"/>
        <v>0</v>
      </c>
    </row>
    <row r="209" spans="1:27" x14ac:dyDescent="0.2">
      <c r="A209" s="56" t="s">
        <v>141</v>
      </c>
      <c r="B209" s="57" t="s">
        <v>640</v>
      </c>
      <c r="C209" s="58" t="s">
        <v>641</v>
      </c>
      <c r="D209" s="31">
        <v>0</v>
      </c>
      <c r="E209" s="32">
        <v>388450</v>
      </c>
      <c r="F209" s="32">
        <v>0</v>
      </c>
      <c r="G209" s="33">
        <v>0</v>
      </c>
      <c r="H209" s="31">
        <v>0</v>
      </c>
      <c r="I209" s="32">
        <v>377720</v>
      </c>
      <c r="J209" s="32">
        <v>365840</v>
      </c>
      <c r="K209" s="32">
        <v>11880</v>
      </c>
      <c r="L209" s="32">
        <v>0</v>
      </c>
      <c r="M209" s="33">
        <v>0</v>
      </c>
      <c r="N209" s="31">
        <v>0</v>
      </c>
      <c r="O209" s="32">
        <v>353010</v>
      </c>
      <c r="P209" s="32">
        <v>342210</v>
      </c>
      <c r="Q209" s="32">
        <v>10800</v>
      </c>
      <c r="R209" s="32">
        <v>0</v>
      </c>
      <c r="S209" s="33">
        <v>0</v>
      </c>
      <c r="T209" s="31">
        <f t="shared" si="37"/>
        <v>0</v>
      </c>
      <c r="U209" s="32">
        <f t="shared" si="38"/>
        <v>-35440</v>
      </c>
      <c r="V209" s="32">
        <f t="shared" si="33"/>
        <v>0</v>
      </c>
      <c r="W209" s="33">
        <f t="shared" si="34"/>
        <v>0</v>
      </c>
      <c r="X209" s="31">
        <f t="shared" si="39"/>
        <v>0</v>
      </c>
      <c r="Y209" s="32">
        <f t="shared" si="40"/>
        <v>-24710</v>
      </c>
      <c r="Z209" s="32">
        <f t="shared" si="35"/>
        <v>0</v>
      </c>
      <c r="AA209" s="33">
        <f t="shared" si="36"/>
        <v>0</v>
      </c>
    </row>
    <row r="210" spans="1:27" x14ac:dyDescent="0.2">
      <c r="A210" s="56" t="s">
        <v>141</v>
      </c>
      <c r="B210" s="57" t="s">
        <v>642</v>
      </c>
      <c r="C210" s="58" t="s">
        <v>643</v>
      </c>
      <c r="D210" s="31">
        <v>862</v>
      </c>
      <c r="E210" s="32">
        <v>703324.4</v>
      </c>
      <c r="F210" s="32">
        <v>0</v>
      </c>
      <c r="G210" s="33">
        <v>0</v>
      </c>
      <c r="H210" s="31">
        <v>873</v>
      </c>
      <c r="I210" s="32">
        <v>1055295.3</v>
      </c>
      <c r="J210" s="32">
        <v>899775.3</v>
      </c>
      <c r="K210" s="32">
        <v>155520</v>
      </c>
      <c r="L210" s="32">
        <v>0</v>
      </c>
      <c r="M210" s="33">
        <v>0</v>
      </c>
      <c r="N210" s="31">
        <v>902</v>
      </c>
      <c r="O210" s="32">
        <v>955787.32</v>
      </c>
      <c r="P210" s="32">
        <v>798587.32</v>
      </c>
      <c r="Q210" s="32">
        <v>157200</v>
      </c>
      <c r="R210" s="32">
        <v>0</v>
      </c>
      <c r="S210" s="33">
        <v>0</v>
      </c>
      <c r="T210" s="31">
        <f t="shared" si="37"/>
        <v>40</v>
      </c>
      <c r="U210" s="32">
        <f t="shared" si="38"/>
        <v>252462.91999999993</v>
      </c>
      <c r="V210" s="32">
        <f t="shared" si="33"/>
        <v>0</v>
      </c>
      <c r="W210" s="33">
        <f t="shared" si="34"/>
        <v>0</v>
      </c>
      <c r="X210" s="31">
        <f t="shared" si="39"/>
        <v>29</v>
      </c>
      <c r="Y210" s="32">
        <f t="shared" si="40"/>
        <v>-99507.980000000098</v>
      </c>
      <c r="Z210" s="32">
        <f t="shared" si="35"/>
        <v>0</v>
      </c>
      <c r="AA210" s="33">
        <f t="shared" si="36"/>
        <v>0</v>
      </c>
    </row>
    <row r="211" spans="1:27" x14ac:dyDescent="0.2">
      <c r="A211" s="56" t="s">
        <v>141</v>
      </c>
      <c r="B211" s="57" t="s">
        <v>644</v>
      </c>
      <c r="C211" s="58" t="s">
        <v>645</v>
      </c>
      <c r="D211" s="31">
        <v>843</v>
      </c>
      <c r="E211" s="32">
        <v>616137.62</v>
      </c>
      <c r="F211" s="32">
        <v>0</v>
      </c>
      <c r="G211" s="33">
        <v>0</v>
      </c>
      <c r="H211" s="31">
        <v>487</v>
      </c>
      <c r="I211" s="32">
        <v>582767.60000000009</v>
      </c>
      <c r="J211" s="32">
        <v>462767.60000000003</v>
      </c>
      <c r="K211" s="32">
        <v>120000</v>
      </c>
      <c r="L211" s="32">
        <v>0</v>
      </c>
      <c r="M211" s="33">
        <v>0</v>
      </c>
      <c r="N211" s="31">
        <v>834</v>
      </c>
      <c r="O211" s="32">
        <v>867021.14</v>
      </c>
      <c r="P211" s="32">
        <v>750501.14</v>
      </c>
      <c r="Q211" s="32">
        <v>116520</v>
      </c>
      <c r="R211" s="32">
        <v>0</v>
      </c>
      <c r="S211" s="33">
        <v>0</v>
      </c>
      <c r="T211" s="31">
        <f t="shared" si="37"/>
        <v>-9</v>
      </c>
      <c r="U211" s="32">
        <f t="shared" si="38"/>
        <v>250883.52000000002</v>
      </c>
      <c r="V211" s="32">
        <f t="shared" si="33"/>
        <v>0</v>
      </c>
      <c r="W211" s="33">
        <f t="shared" si="34"/>
        <v>0</v>
      </c>
      <c r="X211" s="31">
        <f t="shared" si="39"/>
        <v>347</v>
      </c>
      <c r="Y211" s="32">
        <f t="shared" si="40"/>
        <v>284253.53999999992</v>
      </c>
      <c r="Z211" s="32">
        <f t="shared" si="35"/>
        <v>0</v>
      </c>
      <c r="AA211" s="33">
        <f t="shared" si="36"/>
        <v>0</v>
      </c>
    </row>
    <row r="212" spans="1:27" x14ac:dyDescent="0.2">
      <c r="A212" s="56" t="s">
        <v>141</v>
      </c>
      <c r="B212" s="57" t="s">
        <v>646</v>
      </c>
      <c r="C212" s="58" t="s">
        <v>142</v>
      </c>
      <c r="D212" s="31">
        <v>1705</v>
      </c>
      <c r="E212" s="32">
        <v>1184629.3999999999</v>
      </c>
      <c r="F212" s="32">
        <v>0</v>
      </c>
      <c r="G212" s="33">
        <v>0</v>
      </c>
      <c r="H212" s="31">
        <v>1420</v>
      </c>
      <c r="I212" s="32">
        <v>1355178.7999999998</v>
      </c>
      <c r="J212" s="32">
        <v>1211418.7999999998</v>
      </c>
      <c r="K212" s="32">
        <v>143760</v>
      </c>
      <c r="L212" s="32">
        <v>0</v>
      </c>
      <c r="M212" s="33">
        <v>0</v>
      </c>
      <c r="N212" s="31">
        <v>1539</v>
      </c>
      <c r="O212" s="32">
        <v>1378903.2</v>
      </c>
      <c r="P212" s="32">
        <v>1232143.2</v>
      </c>
      <c r="Q212" s="32">
        <v>146760</v>
      </c>
      <c r="R212" s="32">
        <v>0</v>
      </c>
      <c r="S212" s="33">
        <v>0</v>
      </c>
      <c r="T212" s="31">
        <f t="shared" si="37"/>
        <v>-166</v>
      </c>
      <c r="U212" s="32">
        <f t="shared" si="38"/>
        <v>194273.80000000005</v>
      </c>
      <c r="V212" s="32">
        <f t="shared" si="33"/>
        <v>0</v>
      </c>
      <c r="W212" s="33">
        <f t="shared" si="34"/>
        <v>0</v>
      </c>
      <c r="X212" s="31">
        <f t="shared" si="39"/>
        <v>119</v>
      </c>
      <c r="Y212" s="32">
        <f t="shared" si="40"/>
        <v>23724.40000000014</v>
      </c>
      <c r="Z212" s="32">
        <f t="shared" si="35"/>
        <v>0</v>
      </c>
      <c r="AA212" s="33">
        <f t="shared" si="36"/>
        <v>0</v>
      </c>
    </row>
    <row r="213" spans="1:27" x14ac:dyDescent="0.2">
      <c r="A213" s="56" t="s">
        <v>141</v>
      </c>
      <c r="B213" s="57" t="s">
        <v>647</v>
      </c>
      <c r="C213" s="58" t="s">
        <v>648</v>
      </c>
      <c r="D213" s="31">
        <v>0</v>
      </c>
      <c r="E213" s="32">
        <v>3690</v>
      </c>
      <c r="F213" s="32">
        <v>0</v>
      </c>
      <c r="G213" s="33">
        <v>0</v>
      </c>
      <c r="H213" s="31">
        <v>0</v>
      </c>
      <c r="I213" s="32">
        <v>4050</v>
      </c>
      <c r="J213" s="32">
        <v>4050</v>
      </c>
      <c r="K213" s="32">
        <v>0</v>
      </c>
      <c r="L213" s="32">
        <v>0</v>
      </c>
      <c r="M213" s="33">
        <v>0</v>
      </c>
      <c r="N213" s="31">
        <v>0</v>
      </c>
      <c r="O213" s="32">
        <v>4140</v>
      </c>
      <c r="P213" s="32">
        <v>4140</v>
      </c>
      <c r="Q213" s="32">
        <v>0</v>
      </c>
      <c r="R213" s="32">
        <v>0</v>
      </c>
      <c r="S213" s="33">
        <v>0</v>
      </c>
      <c r="T213" s="31">
        <f t="shared" si="37"/>
        <v>0</v>
      </c>
      <c r="U213" s="32">
        <f t="shared" si="38"/>
        <v>450</v>
      </c>
      <c r="V213" s="32">
        <f t="shared" si="33"/>
        <v>0</v>
      </c>
      <c r="W213" s="33">
        <f t="shared" si="34"/>
        <v>0</v>
      </c>
      <c r="X213" s="31">
        <f t="shared" si="39"/>
        <v>0</v>
      </c>
      <c r="Y213" s="32">
        <f t="shared" si="40"/>
        <v>90</v>
      </c>
      <c r="Z213" s="32">
        <f t="shared" si="35"/>
        <v>0</v>
      </c>
      <c r="AA213" s="33">
        <f t="shared" si="36"/>
        <v>0</v>
      </c>
    </row>
    <row r="214" spans="1:27" x14ac:dyDescent="0.2">
      <c r="A214" s="56" t="s">
        <v>141</v>
      </c>
      <c r="B214" s="57" t="s">
        <v>649</v>
      </c>
      <c r="C214" s="58" t="s">
        <v>147</v>
      </c>
      <c r="D214" s="31">
        <v>701</v>
      </c>
      <c r="E214" s="32">
        <v>408164</v>
      </c>
      <c r="F214" s="32">
        <v>0</v>
      </c>
      <c r="G214" s="33">
        <v>0</v>
      </c>
      <c r="H214" s="31">
        <v>446</v>
      </c>
      <c r="I214" s="32">
        <v>455911.19999999995</v>
      </c>
      <c r="J214" s="32">
        <v>418831.19999999995</v>
      </c>
      <c r="K214" s="32">
        <v>37080</v>
      </c>
      <c r="L214" s="32">
        <v>0</v>
      </c>
      <c r="M214" s="33">
        <v>0</v>
      </c>
      <c r="N214" s="31">
        <v>626</v>
      </c>
      <c r="O214" s="32">
        <v>552396.60000000009</v>
      </c>
      <c r="P214" s="32">
        <v>500316.60000000003</v>
      </c>
      <c r="Q214" s="32">
        <v>52080</v>
      </c>
      <c r="R214" s="32">
        <v>0</v>
      </c>
      <c r="S214" s="33">
        <v>0</v>
      </c>
      <c r="T214" s="31">
        <f t="shared" si="37"/>
        <v>-75</v>
      </c>
      <c r="U214" s="32">
        <f t="shared" si="38"/>
        <v>144232.60000000009</v>
      </c>
      <c r="V214" s="32">
        <f t="shared" si="33"/>
        <v>0</v>
      </c>
      <c r="W214" s="33">
        <f t="shared" si="34"/>
        <v>0</v>
      </c>
      <c r="X214" s="31">
        <f t="shared" si="39"/>
        <v>180</v>
      </c>
      <c r="Y214" s="32">
        <f t="shared" si="40"/>
        <v>96485.40000000014</v>
      </c>
      <c r="Z214" s="32">
        <f t="shared" si="35"/>
        <v>0</v>
      </c>
      <c r="AA214" s="33">
        <f t="shared" si="36"/>
        <v>0</v>
      </c>
    </row>
    <row r="215" spans="1:27" x14ac:dyDescent="0.2">
      <c r="A215" s="56" t="s">
        <v>141</v>
      </c>
      <c r="B215" s="57" t="s">
        <v>650</v>
      </c>
      <c r="C215" s="58" t="s">
        <v>651</v>
      </c>
      <c r="D215" s="31">
        <v>0</v>
      </c>
      <c r="E215" s="32">
        <v>154471</v>
      </c>
      <c r="F215" s="32">
        <v>0</v>
      </c>
      <c r="G215" s="33">
        <v>0</v>
      </c>
      <c r="H215" s="31">
        <v>0</v>
      </c>
      <c r="I215" s="32">
        <v>185070</v>
      </c>
      <c r="J215" s="32">
        <v>185070</v>
      </c>
      <c r="K215" s="32">
        <v>0</v>
      </c>
      <c r="L215" s="32">
        <v>0</v>
      </c>
      <c r="M215" s="33">
        <v>0</v>
      </c>
      <c r="N215" s="31">
        <v>0</v>
      </c>
      <c r="O215" s="32">
        <v>166780</v>
      </c>
      <c r="P215" s="32">
        <v>166780</v>
      </c>
      <c r="Q215" s="32">
        <v>0</v>
      </c>
      <c r="R215" s="32">
        <v>0</v>
      </c>
      <c r="S215" s="33">
        <v>0</v>
      </c>
      <c r="T215" s="31">
        <f t="shared" si="37"/>
        <v>0</v>
      </c>
      <c r="U215" s="32">
        <f t="shared" si="38"/>
        <v>12309</v>
      </c>
      <c r="V215" s="32">
        <f t="shared" si="33"/>
        <v>0</v>
      </c>
      <c r="W215" s="33">
        <f t="shared" si="34"/>
        <v>0</v>
      </c>
      <c r="X215" s="31">
        <f t="shared" si="39"/>
        <v>0</v>
      </c>
      <c r="Y215" s="32">
        <f t="shared" si="40"/>
        <v>-18290</v>
      </c>
      <c r="Z215" s="32">
        <f t="shared" si="35"/>
        <v>0</v>
      </c>
      <c r="AA215" s="33">
        <f t="shared" si="36"/>
        <v>0</v>
      </c>
    </row>
    <row r="216" spans="1:27" x14ac:dyDescent="0.2">
      <c r="A216" s="56" t="s">
        <v>141</v>
      </c>
      <c r="B216" s="57" t="s">
        <v>652</v>
      </c>
      <c r="C216" s="58" t="s">
        <v>653</v>
      </c>
      <c r="D216" s="31">
        <v>1172</v>
      </c>
      <c r="E216" s="32">
        <v>657951</v>
      </c>
      <c r="F216" s="32">
        <v>1813.56</v>
      </c>
      <c r="G216" s="33">
        <v>1000207.8000000002</v>
      </c>
      <c r="H216" s="31">
        <v>1238</v>
      </c>
      <c r="I216" s="32">
        <v>839735.99999999988</v>
      </c>
      <c r="J216" s="32">
        <v>739415.99999999988</v>
      </c>
      <c r="K216" s="32">
        <v>100320</v>
      </c>
      <c r="L216" s="32">
        <v>0</v>
      </c>
      <c r="M216" s="33">
        <v>1113800.7800000003</v>
      </c>
      <c r="N216" s="31">
        <v>1324</v>
      </c>
      <c r="O216" s="32">
        <v>986574</v>
      </c>
      <c r="P216" s="32">
        <v>891534</v>
      </c>
      <c r="Q216" s="32">
        <v>95040</v>
      </c>
      <c r="R216" s="32">
        <v>718</v>
      </c>
      <c r="S216" s="33">
        <v>1539951.46</v>
      </c>
      <c r="T216" s="31">
        <f t="shared" si="37"/>
        <v>152</v>
      </c>
      <c r="U216" s="32">
        <f t="shared" si="38"/>
        <v>328623</v>
      </c>
      <c r="V216" s="32">
        <f t="shared" si="33"/>
        <v>-1095.56</v>
      </c>
      <c r="W216" s="33">
        <f t="shared" si="34"/>
        <v>539743.6599999998</v>
      </c>
      <c r="X216" s="31">
        <f t="shared" si="39"/>
        <v>86</v>
      </c>
      <c r="Y216" s="32">
        <f t="shared" si="40"/>
        <v>146838.00000000012</v>
      </c>
      <c r="Z216" s="32">
        <f t="shared" si="35"/>
        <v>718</v>
      </c>
      <c r="AA216" s="33">
        <f t="shared" si="36"/>
        <v>426150.6799999997</v>
      </c>
    </row>
    <row r="217" spans="1:27" x14ac:dyDescent="0.2">
      <c r="A217" s="56" t="s">
        <v>141</v>
      </c>
      <c r="B217" s="57" t="s">
        <v>654</v>
      </c>
      <c r="C217" s="58" t="s">
        <v>655</v>
      </c>
      <c r="D217" s="31">
        <v>1228</v>
      </c>
      <c r="E217" s="32">
        <v>411160</v>
      </c>
      <c r="F217" s="32">
        <v>0</v>
      </c>
      <c r="G217" s="33">
        <v>0</v>
      </c>
      <c r="H217" s="31">
        <v>1058</v>
      </c>
      <c r="I217" s="32">
        <v>473147</v>
      </c>
      <c r="J217" s="32">
        <v>415547</v>
      </c>
      <c r="K217" s="32">
        <v>57600</v>
      </c>
      <c r="L217" s="32">
        <v>0</v>
      </c>
      <c r="M217" s="33">
        <v>0</v>
      </c>
      <c r="N217" s="31">
        <v>978</v>
      </c>
      <c r="O217" s="32">
        <v>436984.7</v>
      </c>
      <c r="P217" s="32">
        <v>384424.7</v>
      </c>
      <c r="Q217" s="32">
        <v>52560</v>
      </c>
      <c r="R217" s="32">
        <v>0</v>
      </c>
      <c r="S217" s="33">
        <v>0</v>
      </c>
      <c r="T217" s="31">
        <f t="shared" si="37"/>
        <v>-250</v>
      </c>
      <c r="U217" s="32">
        <f t="shared" si="38"/>
        <v>25824.700000000012</v>
      </c>
      <c r="V217" s="32">
        <f t="shared" si="33"/>
        <v>0</v>
      </c>
      <c r="W217" s="33">
        <f t="shared" si="34"/>
        <v>0</v>
      </c>
      <c r="X217" s="31">
        <f t="shared" si="39"/>
        <v>-80</v>
      </c>
      <c r="Y217" s="32">
        <f t="shared" si="40"/>
        <v>-36162.299999999988</v>
      </c>
      <c r="Z217" s="32">
        <f t="shared" si="35"/>
        <v>0</v>
      </c>
      <c r="AA217" s="33">
        <f t="shared" si="36"/>
        <v>0</v>
      </c>
    </row>
    <row r="218" spans="1:27" x14ac:dyDescent="0.2">
      <c r="A218" s="56" t="s">
        <v>141</v>
      </c>
      <c r="B218" s="57" t="s">
        <v>656</v>
      </c>
      <c r="C218" s="58" t="s">
        <v>657</v>
      </c>
      <c r="D218" s="31">
        <v>1091</v>
      </c>
      <c r="E218" s="32">
        <v>379037</v>
      </c>
      <c r="F218" s="32">
        <v>0</v>
      </c>
      <c r="G218" s="33">
        <v>0</v>
      </c>
      <c r="H218" s="31">
        <v>813</v>
      </c>
      <c r="I218" s="32">
        <v>357645</v>
      </c>
      <c r="J218" s="32">
        <v>319605</v>
      </c>
      <c r="K218" s="32">
        <v>38040</v>
      </c>
      <c r="L218" s="32">
        <v>0</v>
      </c>
      <c r="M218" s="33">
        <v>0</v>
      </c>
      <c r="N218" s="31">
        <v>1074</v>
      </c>
      <c r="O218" s="32">
        <v>462926.5</v>
      </c>
      <c r="P218" s="32">
        <v>425126.5</v>
      </c>
      <c r="Q218" s="32">
        <v>37800</v>
      </c>
      <c r="R218" s="32">
        <v>0</v>
      </c>
      <c r="S218" s="33">
        <v>0</v>
      </c>
      <c r="T218" s="31">
        <f t="shared" si="37"/>
        <v>-17</v>
      </c>
      <c r="U218" s="32">
        <f t="shared" si="38"/>
        <v>83889.5</v>
      </c>
      <c r="V218" s="32">
        <f t="shared" si="33"/>
        <v>0</v>
      </c>
      <c r="W218" s="33">
        <f t="shared" si="34"/>
        <v>0</v>
      </c>
      <c r="X218" s="31">
        <f t="shared" si="39"/>
        <v>261</v>
      </c>
      <c r="Y218" s="32">
        <f t="shared" si="40"/>
        <v>105281.5</v>
      </c>
      <c r="Z218" s="32">
        <f t="shared" si="35"/>
        <v>0</v>
      </c>
      <c r="AA218" s="33">
        <f t="shared" si="36"/>
        <v>0</v>
      </c>
    </row>
    <row r="219" spans="1:27" x14ac:dyDescent="0.2">
      <c r="A219" s="56" t="s">
        <v>141</v>
      </c>
      <c r="B219" s="57" t="s">
        <v>658</v>
      </c>
      <c r="C219" s="58" t="s">
        <v>659</v>
      </c>
      <c r="D219" s="31">
        <v>464</v>
      </c>
      <c r="E219" s="32">
        <v>152674</v>
      </c>
      <c r="F219" s="32">
        <v>0</v>
      </c>
      <c r="G219" s="33">
        <v>0</v>
      </c>
      <c r="H219" s="31">
        <v>517</v>
      </c>
      <c r="I219" s="32">
        <v>210846.8</v>
      </c>
      <c r="J219" s="32">
        <v>194526.8</v>
      </c>
      <c r="K219" s="32">
        <v>16320</v>
      </c>
      <c r="L219" s="32">
        <v>0</v>
      </c>
      <c r="M219" s="33">
        <v>0</v>
      </c>
      <c r="N219" s="31">
        <v>586</v>
      </c>
      <c r="O219" s="32">
        <v>163992</v>
      </c>
      <c r="P219" s="32">
        <v>148032</v>
      </c>
      <c r="Q219" s="32">
        <v>15960</v>
      </c>
      <c r="R219" s="32">
        <v>0</v>
      </c>
      <c r="S219" s="33">
        <v>0</v>
      </c>
      <c r="T219" s="31">
        <f t="shared" si="37"/>
        <v>122</v>
      </c>
      <c r="U219" s="32">
        <f t="shared" si="38"/>
        <v>11318</v>
      </c>
      <c r="V219" s="32">
        <f t="shared" si="33"/>
        <v>0</v>
      </c>
      <c r="W219" s="33">
        <f t="shared" si="34"/>
        <v>0</v>
      </c>
      <c r="X219" s="31">
        <f t="shared" si="39"/>
        <v>69</v>
      </c>
      <c r="Y219" s="32">
        <f t="shared" si="40"/>
        <v>-46854.799999999988</v>
      </c>
      <c r="Z219" s="32">
        <f t="shared" si="35"/>
        <v>0</v>
      </c>
      <c r="AA219" s="33">
        <f t="shared" si="36"/>
        <v>0</v>
      </c>
    </row>
    <row r="220" spans="1:27" x14ac:dyDescent="0.2">
      <c r="A220" s="56" t="s">
        <v>141</v>
      </c>
      <c r="B220" s="57" t="s">
        <v>660</v>
      </c>
      <c r="C220" s="58" t="s">
        <v>661</v>
      </c>
      <c r="D220" s="31">
        <v>689</v>
      </c>
      <c r="E220" s="32">
        <v>290012.40000000002</v>
      </c>
      <c r="F220" s="32">
        <v>0</v>
      </c>
      <c r="G220" s="33">
        <v>0</v>
      </c>
      <c r="H220" s="31">
        <v>732</v>
      </c>
      <c r="I220" s="32">
        <v>315622.59999999998</v>
      </c>
      <c r="J220" s="32">
        <v>287062.59999999998</v>
      </c>
      <c r="K220" s="32">
        <v>28560</v>
      </c>
      <c r="L220" s="32">
        <v>0</v>
      </c>
      <c r="M220" s="33">
        <v>0</v>
      </c>
      <c r="N220" s="31">
        <v>1103</v>
      </c>
      <c r="O220" s="32">
        <v>463523.19999999995</v>
      </c>
      <c r="P220" s="32">
        <v>437843.19999999995</v>
      </c>
      <c r="Q220" s="32">
        <v>25680</v>
      </c>
      <c r="R220" s="32">
        <v>0</v>
      </c>
      <c r="S220" s="33">
        <v>0</v>
      </c>
      <c r="T220" s="31">
        <f t="shared" si="37"/>
        <v>414</v>
      </c>
      <c r="U220" s="32">
        <f t="shared" si="38"/>
        <v>173510.79999999993</v>
      </c>
      <c r="V220" s="32">
        <f t="shared" si="33"/>
        <v>0</v>
      </c>
      <c r="W220" s="33">
        <f t="shared" si="34"/>
        <v>0</v>
      </c>
      <c r="X220" s="31">
        <f t="shared" si="39"/>
        <v>371</v>
      </c>
      <c r="Y220" s="32">
        <f t="shared" si="40"/>
        <v>147900.59999999998</v>
      </c>
      <c r="Z220" s="32">
        <f t="shared" si="35"/>
        <v>0</v>
      </c>
      <c r="AA220" s="33">
        <f t="shared" si="36"/>
        <v>0</v>
      </c>
    </row>
    <row r="221" spans="1:27" x14ac:dyDescent="0.2">
      <c r="A221" s="56" t="s">
        <v>141</v>
      </c>
      <c r="B221" s="57" t="s">
        <v>662</v>
      </c>
      <c r="C221" s="58" t="s">
        <v>663</v>
      </c>
      <c r="D221" s="31">
        <v>547</v>
      </c>
      <c r="E221" s="32">
        <v>118195.8</v>
      </c>
      <c r="F221" s="32">
        <v>0</v>
      </c>
      <c r="G221" s="33">
        <v>0</v>
      </c>
      <c r="H221" s="31">
        <v>587</v>
      </c>
      <c r="I221" s="32">
        <v>142489.79999999999</v>
      </c>
      <c r="J221" s="32">
        <v>115849.8</v>
      </c>
      <c r="K221" s="32">
        <v>26640</v>
      </c>
      <c r="L221" s="32">
        <v>0</v>
      </c>
      <c r="M221" s="33">
        <v>0</v>
      </c>
      <c r="N221" s="31">
        <v>500</v>
      </c>
      <c r="O221" s="32">
        <v>146394</v>
      </c>
      <c r="P221" s="32">
        <v>119394</v>
      </c>
      <c r="Q221" s="32">
        <v>27000</v>
      </c>
      <c r="R221" s="32">
        <v>0</v>
      </c>
      <c r="S221" s="33">
        <v>0</v>
      </c>
      <c r="T221" s="31">
        <f t="shared" si="37"/>
        <v>-47</v>
      </c>
      <c r="U221" s="32">
        <f t="shared" si="38"/>
        <v>28198.199999999997</v>
      </c>
      <c r="V221" s="32">
        <f t="shared" si="33"/>
        <v>0</v>
      </c>
      <c r="W221" s="33">
        <f t="shared" si="34"/>
        <v>0</v>
      </c>
      <c r="X221" s="31">
        <f t="shared" si="39"/>
        <v>-87</v>
      </c>
      <c r="Y221" s="32">
        <f t="shared" si="40"/>
        <v>3904.2000000000116</v>
      </c>
      <c r="Z221" s="32">
        <f t="shared" si="35"/>
        <v>0</v>
      </c>
      <c r="AA221" s="33">
        <f t="shared" si="36"/>
        <v>0</v>
      </c>
    </row>
    <row r="222" spans="1:27" x14ac:dyDescent="0.2">
      <c r="A222" s="56" t="s">
        <v>141</v>
      </c>
      <c r="B222" s="57" t="s">
        <v>664</v>
      </c>
      <c r="C222" s="58" t="s">
        <v>209</v>
      </c>
      <c r="D222" s="31">
        <v>569</v>
      </c>
      <c r="E222" s="32">
        <v>199603</v>
      </c>
      <c r="F222" s="32">
        <v>0</v>
      </c>
      <c r="G222" s="33">
        <v>0</v>
      </c>
      <c r="H222" s="31">
        <v>268</v>
      </c>
      <c r="I222" s="32">
        <v>176725.30000000002</v>
      </c>
      <c r="J222" s="32">
        <v>142885.30000000002</v>
      </c>
      <c r="K222" s="32">
        <v>33840</v>
      </c>
      <c r="L222" s="32">
        <v>0</v>
      </c>
      <c r="M222" s="33">
        <v>0</v>
      </c>
      <c r="N222" s="31">
        <v>343</v>
      </c>
      <c r="O222" s="32">
        <v>209813.7</v>
      </c>
      <c r="P222" s="32">
        <v>175613.7</v>
      </c>
      <c r="Q222" s="32">
        <v>34200</v>
      </c>
      <c r="R222" s="32">
        <v>0</v>
      </c>
      <c r="S222" s="33">
        <v>0</v>
      </c>
      <c r="T222" s="31">
        <f t="shared" si="37"/>
        <v>-226</v>
      </c>
      <c r="U222" s="32">
        <f t="shared" si="38"/>
        <v>10210.700000000012</v>
      </c>
      <c r="V222" s="32">
        <f t="shared" si="33"/>
        <v>0</v>
      </c>
      <c r="W222" s="33">
        <f t="shared" si="34"/>
        <v>0</v>
      </c>
      <c r="X222" s="31">
        <f t="shared" si="39"/>
        <v>75</v>
      </c>
      <c r="Y222" s="32">
        <f t="shared" si="40"/>
        <v>33088.399999999994</v>
      </c>
      <c r="Z222" s="32">
        <f t="shared" si="35"/>
        <v>0</v>
      </c>
      <c r="AA222" s="33">
        <f t="shared" si="36"/>
        <v>0</v>
      </c>
    </row>
    <row r="223" spans="1:27" x14ac:dyDescent="0.2">
      <c r="A223" s="56" t="s">
        <v>148</v>
      </c>
      <c r="B223" s="57" t="s">
        <v>665</v>
      </c>
      <c r="C223" s="58" t="s">
        <v>666</v>
      </c>
      <c r="D223" s="31">
        <v>821</v>
      </c>
      <c r="E223" s="32">
        <v>686660.7</v>
      </c>
      <c r="F223" s="32">
        <v>0</v>
      </c>
      <c r="G223" s="33">
        <v>0</v>
      </c>
      <c r="H223" s="31">
        <v>656</v>
      </c>
      <c r="I223" s="32">
        <v>810265.39999999991</v>
      </c>
      <c r="J223" s="32">
        <v>694225.39999999991</v>
      </c>
      <c r="K223" s="32">
        <v>116040</v>
      </c>
      <c r="L223" s="32">
        <v>0</v>
      </c>
      <c r="M223" s="33">
        <v>0</v>
      </c>
      <c r="N223" s="31">
        <v>659</v>
      </c>
      <c r="O223" s="32">
        <v>794670.39999999991</v>
      </c>
      <c r="P223" s="32">
        <v>673470.39999999991</v>
      </c>
      <c r="Q223" s="32">
        <v>121200</v>
      </c>
      <c r="R223" s="32">
        <v>0</v>
      </c>
      <c r="S223" s="33">
        <v>0</v>
      </c>
      <c r="T223" s="31">
        <f t="shared" si="37"/>
        <v>-162</v>
      </c>
      <c r="U223" s="32">
        <f t="shared" si="38"/>
        <v>108009.69999999995</v>
      </c>
      <c r="V223" s="32">
        <f t="shared" si="33"/>
        <v>0</v>
      </c>
      <c r="W223" s="33">
        <f t="shared" si="34"/>
        <v>0</v>
      </c>
      <c r="X223" s="31">
        <f t="shared" si="39"/>
        <v>3</v>
      </c>
      <c r="Y223" s="32">
        <f t="shared" si="40"/>
        <v>-15595</v>
      </c>
      <c r="Z223" s="32">
        <f t="shared" si="35"/>
        <v>0</v>
      </c>
      <c r="AA223" s="33">
        <f t="shared" si="36"/>
        <v>0</v>
      </c>
    </row>
    <row r="224" spans="1:27" x14ac:dyDescent="0.2">
      <c r="A224" s="56" t="s">
        <v>148</v>
      </c>
      <c r="B224" s="57" t="s">
        <v>667</v>
      </c>
      <c r="C224" s="58" t="s">
        <v>668</v>
      </c>
      <c r="D224" s="31">
        <v>973</v>
      </c>
      <c r="E224" s="32">
        <v>646496.9</v>
      </c>
      <c r="F224" s="32">
        <v>0</v>
      </c>
      <c r="G224" s="33">
        <v>0</v>
      </c>
      <c r="H224" s="31">
        <v>581</v>
      </c>
      <c r="I224" s="32">
        <v>674490.62000000011</v>
      </c>
      <c r="J224" s="32">
        <v>586061.70000000007</v>
      </c>
      <c r="K224" s="32">
        <v>88428.92</v>
      </c>
      <c r="L224" s="32">
        <v>0</v>
      </c>
      <c r="M224" s="33">
        <v>0</v>
      </c>
      <c r="N224" s="31">
        <v>735</v>
      </c>
      <c r="O224" s="32">
        <v>736329.79</v>
      </c>
      <c r="P224" s="32">
        <v>646749.4</v>
      </c>
      <c r="Q224" s="32">
        <v>89580.39</v>
      </c>
      <c r="R224" s="32">
        <v>0</v>
      </c>
      <c r="S224" s="33">
        <v>0</v>
      </c>
      <c r="T224" s="31">
        <f t="shared" si="37"/>
        <v>-238</v>
      </c>
      <c r="U224" s="32">
        <f t="shared" si="38"/>
        <v>89832.890000000014</v>
      </c>
      <c r="V224" s="32">
        <f t="shared" si="33"/>
        <v>0</v>
      </c>
      <c r="W224" s="33">
        <f t="shared" si="34"/>
        <v>0</v>
      </c>
      <c r="X224" s="31">
        <f t="shared" si="39"/>
        <v>154</v>
      </c>
      <c r="Y224" s="32">
        <f t="shared" si="40"/>
        <v>61839.169999999925</v>
      </c>
      <c r="Z224" s="32">
        <f t="shared" si="35"/>
        <v>0</v>
      </c>
      <c r="AA224" s="33">
        <f t="shared" si="36"/>
        <v>0</v>
      </c>
    </row>
    <row r="225" spans="1:27" x14ac:dyDescent="0.2">
      <c r="A225" s="56" t="s">
        <v>148</v>
      </c>
      <c r="B225" s="57" t="s">
        <v>669</v>
      </c>
      <c r="C225" s="58" t="s">
        <v>670</v>
      </c>
      <c r="D225" s="31">
        <v>0</v>
      </c>
      <c r="E225" s="32">
        <v>44882</v>
      </c>
      <c r="F225" s="32">
        <v>0</v>
      </c>
      <c r="G225" s="33">
        <v>0</v>
      </c>
      <c r="H225" s="31">
        <v>0</v>
      </c>
      <c r="I225" s="32">
        <v>46809</v>
      </c>
      <c r="J225" s="32">
        <v>46809</v>
      </c>
      <c r="K225" s="32">
        <v>0</v>
      </c>
      <c r="L225" s="32">
        <v>0</v>
      </c>
      <c r="M225" s="33">
        <v>0</v>
      </c>
      <c r="N225" s="31">
        <v>0</v>
      </c>
      <c r="O225" s="32">
        <v>43564</v>
      </c>
      <c r="P225" s="32">
        <v>43564</v>
      </c>
      <c r="Q225" s="32">
        <v>0</v>
      </c>
      <c r="R225" s="32">
        <v>0</v>
      </c>
      <c r="S225" s="33">
        <v>0</v>
      </c>
      <c r="T225" s="31">
        <f t="shared" si="37"/>
        <v>0</v>
      </c>
      <c r="U225" s="32">
        <f t="shared" si="38"/>
        <v>-1318</v>
      </c>
      <c r="V225" s="32">
        <f t="shared" si="33"/>
        <v>0</v>
      </c>
      <c r="W225" s="33">
        <f t="shared" si="34"/>
        <v>0</v>
      </c>
      <c r="X225" s="31">
        <f t="shared" si="39"/>
        <v>0</v>
      </c>
      <c r="Y225" s="32">
        <f t="shared" si="40"/>
        <v>-3245</v>
      </c>
      <c r="Z225" s="32">
        <f t="shared" si="35"/>
        <v>0</v>
      </c>
      <c r="AA225" s="33">
        <f t="shared" si="36"/>
        <v>0</v>
      </c>
    </row>
    <row r="226" spans="1:27" x14ac:dyDescent="0.2">
      <c r="A226" s="56" t="s">
        <v>148</v>
      </c>
      <c r="B226" s="57" t="s">
        <v>671</v>
      </c>
      <c r="C226" s="58" t="s">
        <v>672</v>
      </c>
      <c r="D226" s="31">
        <v>2999</v>
      </c>
      <c r="E226" s="32">
        <v>2477265.04</v>
      </c>
      <c r="F226" s="32">
        <v>8225.6</v>
      </c>
      <c r="G226" s="33">
        <v>0</v>
      </c>
      <c r="H226" s="31">
        <v>2318</v>
      </c>
      <c r="I226" s="32">
        <v>3091702.8</v>
      </c>
      <c r="J226" s="32">
        <v>2757502.8</v>
      </c>
      <c r="K226" s="32">
        <v>334200</v>
      </c>
      <c r="L226" s="32">
        <v>11018</v>
      </c>
      <c r="M226" s="33">
        <v>0</v>
      </c>
      <c r="N226" s="31">
        <v>2670</v>
      </c>
      <c r="O226" s="32">
        <v>3297507.84</v>
      </c>
      <c r="P226" s="32">
        <v>2953947.84</v>
      </c>
      <c r="Q226" s="32">
        <v>343560</v>
      </c>
      <c r="R226" s="32">
        <v>16373</v>
      </c>
      <c r="S226" s="33">
        <v>0</v>
      </c>
      <c r="T226" s="31">
        <f t="shared" si="37"/>
        <v>-329</v>
      </c>
      <c r="U226" s="32">
        <f t="shared" si="38"/>
        <v>820242.79999999981</v>
      </c>
      <c r="V226" s="32">
        <f t="shared" si="33"/>
        <v>8147.4</v>
      </c>
      <c r="W226" s="33">
        <f t="shared" si="34"/>
        <v>0</v>
      </c>
      <c r="X226" s="31">
        <f t="shared" si="39"/>
        <v>352</v>
      </c>
      <c r="Y226" s="32">
        <f t="shared" si="40"/>
        <v>205805.04000000004</v>
      </c>
      <c r="Z226" s="32">
        <f t="shared" si="35"/>
        <v>5355</v>
      </c>
      <c r="AA226" s="33">
        <f t="shared" si="36"/>
        <v>0</v>
      </c>
    </row>
    <row r="227" spans="1:27" x14ac:dyDescent="0.2">
      <c r="A227" s="56" t="s">
        <v>151</v>
      </c>
      <c r="B227" s="57" t="s">
        <v>673</v>
      </c>
      <c r="C227" s="58" t="s">
        <v>674</v>
      </c>
      <c r="D227" s="31">
        <v>1971</v>
      </c>
      <c r="E227" s="32">
        <v>1333553.45</v>
      </c>
      <c r="F227" s="32">
        <v>0</v>
      </c>
      <c r="G227" s="33">
        <v>0</v>
      </c>
      <c r="H227" s="31">
        <v>1722</v>
      </c>
      <c r="I227" s="32">
        <v>1618453.08</v>
      </c>
      <c r="J227" s="32">
        <v>1436173.08</v>
      </c>
      <c r="K227" s="32">
        <v>182280</v>
      </c>
      <c r="L227" s="32">
        <v>0</v>
      </c>
      <c r="M227" s="33">
        <v>0</v>
      </c>
      <c r="N227" s="31">
        <v>1765</v>
      </c>
      <c r="O227" s="32">
        <v>1566978.9000000004</v>
      </c>
      <c r="P227" s="32">
        <v>1383258.9000000004</v>
      </c>
      <c r="Q227" s="32">
        <v>183720</v>
      </c>
      <c r="R227" s="32">
        <v>0</v>
      </c>
      <c r="S227" s="33">
        <v>0</v>
      </c>
      <c r="T227" s="31">
        <f t="shared" si="37"/>
        <v>-206</v>
      </c>
      <c r="U227" s="32">
        <f t="shared" si="38"/>
        <v>233425.45000000042</v>
      </c>
      <c r="V227" s="32">
        <f t="shared" si="33"/>
        <v>0</v>
      </c>
      <c r="W227" s="33">
        <f t="shared" ref="W227:W258" si="41">S227-G227</f>
        <v>0</v>
      </c>
      <c r="X227" s="31">
        <f t="shared" si="39"/>
        <v>43</v>
      </c>
      <c r="Y227" s="32">
        <f t="shared" si="40"/>
        <v>-51474.179999999702</v>
      </c>
      <c r="Z227" s="32">
        <f t="shared" si="35"/>
        <v>0</v>
      </c>
      <c r="AA227" s="33">
        <f t="shared" ref="AA227:AA258" si="42">IFERROR((S227-M227),"")</f>
        <v>0</v>
      </c>
    </row>
    <row r="228" spans="1:27" x14ac:dyDescent="0.2">
      <c r="A228" s="56" t="s">
        <v>151</v>
      </c>
      <c r="B228" s="57" t="s">
        <v>675</v>
      </c>
      <c r="C228" s="58" t="s">
        <v>676</v>
      </c>
      <c r="D228" s="31">
        <v>5762</v>
      </c>
      <c r="E228" s="32">
        <v>7103249.0800000001</v>
      </c>
      <c r="F228" s="32">
        <v>28528.6</v>
      </c>
      <c r="G228" s="33">
        <v>0</v>
      </c>
      <c r="H228" s="31">
        <v>5302</v>
      </c>
      <c r="I228" s="32">
        <v>8693656.879999999</v>
      </c>
      <c r="J228" s="32">
        <v>7892536.8799999999</v>
      </c>
      <c r="K228" s="32">
        <v>801120</v>
      </c>
      <c r="L228" s="32">
        <v>16636</v>
      </c>
      <c r="M228" s="33">
        <v>0</v>
      </c>
      <c r="N228" s="31">
        <v>5606</v>
      </c>
      <c r="O228" s="32">
        <v>8472558.6700000018</v>
      </c>
      <c r="P228" s="32">
        <v>7662918.6700000009</v>
      </c>
      <c r="Q228" s="32">
        <v>809640</v>
      </c>
      <c r="R228" s="32">
        <v>40608</v>
      </c>
      <c r="S228" s="33">
        <v>0</v>
      </c>
      <c r="T228" s="31">
        <f t="shared" si="37"/>
        <v>-156</v>
      </c>
      <c r="U228" s="32">
        <f t="shared" si="38"/>
        <v>1369309.5900000017</v>
      </c>
      <c r="V228" s="32">
        <f t="shared" si="33"/>
        <v>12079.400000000001</v>
      </c>
      <c r="W228" s="33">
        <f t="shared" si="41"/>
        <v>0</v>
      </c>
      <c r="X228" s="31">
        <f t="shared" si="39"/>
        <v>304</v>
      </c>
      <c r="Y228" s="32">
        <f t="shared" si="40"/>
        <v>-221098.20999999717</v>
      </c>
      <c r="Z228" s="32">
        <f t="shared" si="35"/>
        <v>23972</v>
      </c>
      <c r="AA228" s="33">
        <f t="shared" si="42"/>
        <v>0</v>
      </c>
    </row>
    <row r="229" spans="1:27" x14ac:dyDescent="0.2">
      <c r="A229" s="56" t="s">
        <v>151</v>
      </c>
      <c r="B229" s="57" t="s">
        <v>677</v>
      </c>
      <c r="C229" s="58" t="s">
        <v>678</v>
      </c>
      <c r="D229" s="31">
        <v>5198</v>
      </c>
      <c r="E229" s="32">
        <v>6191473.9000000004</v>
      </c>
      <c r="F229" s="32">
        <v>37629.339999999997</v>
      </c>
      <c r="G229" s="33">
        <v>0</v>
      </c>
      <c r="H229" s="31">
        <v>4453</v>
      </c>
      <c r="I229" s="32">
        <v>6876944.3999999994</v>
      </c>
      <c r="J229" s="32">
        <v>6512504.3999999994</v>
      </c>
      <c r="K229" s="32">
        <v>364440</v>
      </c>
      <c r="L229" s="32">
        <v>47976.880000000005</v>
      </c>
      <c r="M229" s="33">
        <v>0</v>
      </c>
      <c r="N229" s="31">
        <v>5081</v>
      </c>
      <c r="O229" s="32">
        <v>6877890.0000000019</v>
      </c>
      <c r="P229" s="32">
        <v>6507090.0000000019</v>
      </c>
      <c r="Q229" s="32">
        <v>370800</v>
      </c>
      <c r="R229" s="32">
        <v>37335</v>
      </c>
      <c r="S229" s="33">
        <v>0</v>
      </c>
      <c r="T229" s="31">
        <f t="shared" si="37"/>
        <v>-117</v>
      </c>
      <c r="U229" s="32">
        <f t="shared" si="38"/>
        <v>686416.10000000149</v>
      </c>
      <c r="V229" s="32">
        <f t="shared" si="33"/>
        <v>-294.33999999999651</v>
      </c>
      <c r="W229" s="33">
        <f t="shared" si="41"/>
        <v>0</v>
      </c>
      <c r="X229" s="31">
        <f t="shared" si="39"/>
        <v>628</v>
      </c>
      <c r="Y229" s="32">
        <f t="shared" si="40"/>
        <v>945.60000000242144</v>
      </c>
      <c r="Z229" s="32">
        <f t="shared" si="35"/>
        <v>-10641.880000000005</v>
      </c>
      <c r="AA229" s="33">
        <f t="shared" si="42"/>
        <v>0</v>
      </c>
    </row>
    <row r="230" spans="1:27" x14ac:dyDescent="0.2">
      <c r="A230" s="56" t="s">
        <v>151</v>
      </c>
      <c r="B230" s="57" t="s">
        <v>679</v>
      </c>
      <c r="C230" s="58" t="s">
        <v>680</v>
      </c>
      <c r="D230" s="31">
        <v>906</v>
      </c>
      <c r="E230" s="32">
        <v>336852.4</v>
      </c>
      <c r="F230" s="32">
        <v>0</v>
      </c>
      <c r="G230" s="33">
        <v>0</v>
      </c>
      <c r="H230" s="31">
        <v>498</v>
      </c>
      <c r="I230" s="32">
        <v>267695.30000000005</v>
      </c>
      <c r="J230" s="32">
        <v>251495.30000000005</v>
      </c>
      <c r="K230" s="32">
        <v>16200</v>
      </c>
      <c r="L230" s="32">
        <v>0</v>
      </c>
      <c r="M230" s="33">
        <v>0</v>
      </c>
      <c r="N230" s="31">
        <v>805</v>
      </c>
      <c r="O230" s="32">
        <v>416244.4</v>
      </c>
      <c r="P230" s="32">
        <v>399684.4</v>
      </c>
      <c r="Q230" s="32">
        <v>16560</v>
      </c>
      <c r="R230" s="32">
        <v>0</v>
      </c>
      <c r="S230" s="33">
        <v>0</v>
      </c>
      <c r="T230" s="31">
        <f t="shared" si="37"/>
        <v>-101</v>
      </c>
      <c r="U230" s="32">
        <f t="shared" si="38"/>
        <v>79392</v>
      </c>
      <c r="V230" s="32">
        <f t="shared" si="33"/>
        <v>0</v>
      </c>
      <c r="W230" s="33">
        <f t="shared" si="41"/>
        <v>0</v>
      </c>
      <c r="X230" s="31">
        <f t="shared" si="39"/>
        <v>307</v>
      </c>
      <c r="Y230" s="32">
        <f t="shared" si="40"/>
        <v>148549.09999999998</v>
      </c>
      <c r="Z230" s="32">
        <f t="shared" si="35"/>
        <v>0</v>
      </c>
      <c r="AA230" s="33">
        <f t="shared" si="42"/>
        <v>0</v>
      </c>
    </row>
    <row r="231" spans="1:27" x14ac:dyDescent="0.2">
      <c r="A231" s="56" t="s">
        <v>151</v>
      </c>
      <c r="B231" s="57" t="s">
        <v>681</v>
      </c>
      <c r="C231" s="58" t="s">
        <v>682</v>
      </c>
      <c r="D231" s="31">
        <v>1035</v>
      </c>
      <c r="E231" s="32">
        <v>2938196.3</v>
      </c>
      <c r="F231" s="32">
        <v>26482</v>
      </c>
      <c r="G231" s="33">
        <v>0</v>
      </c>
      <c r="H231" s="31">
        <v>1158</v>
      </c>
      <c r="I231" s="32">
        <v>3228881.9</v>
      </c>
      <c r="J231" s="32">
        <v>3161441.9</v>
      </c>
      <c r="K231" s="32">
        <v>67440</v>
      </c>
      <c r="L231" s="32">
        <v>84458</v>
      </c>
      <c r="M231" s="33">
        <v>0</v>
      </c>
      <c r="N231" s="31">
        <v>1120</v>
      </c>
      <c r="O231" s="32">
        <v>2985378.8</v>
      </c>
      <c r="P231" s="32">
        <v>2921298.8</v>
      </c>
      <c r="Q231" s="32">
        <v>64080</v>
      </c>
      <c r="R231" s="32">
        <v>150804</v>
      </c>
      <c r="S231" s="33">
        <v>0</v>
      </c>
      <c r="T231" s="31">
        <f t="shared" si="37"/>
        <v>85</v>
      </c>
      <c r="U231" s="32">
        <f t="shared" si="38"/>
        <v>47182.5</v>
      </c>
      <c r="V231" s="32">
        <f t="shared" si="33"/>
        <v>124322</v>
      </c>
      <c r="W231" s="33">
        <f t="shared" si="41"/>
        <v>0</v>
      </c>
      <c r="X231" s="31">
        <f t="shared" si="39"/>
        <v>-38</v>
      </c>
      <c r="Y231" s="32">
        <f t="shared" si="40"/>
        <v>-243503.10000000009</v>
      </c>
      <c r="Z231" s="32">
        <f t="shared" si="35"/>
        <v>66346</v>
      </c>
      <c r="AA231" s="33">
        <f t="shared" si="42"/>
        <v>0</v>
      </c>
    </row>
    <row r="232" spans="1:27" x14ac:dyDescent="0.2">
      <c r="A232" s="56" t="s">
        <v>151</v>
      </c>
      <c r="B232" s="57" t="s">
        <v>683</v>
      </c>
      <c r="C232" s="58" t="s">
        <v>684</v>
      </c>
      <c r="D232" s="31">
        <v>567</v>
      </c>
      <c r="E232" s="32">
        <v>408365.66000000003</v>
      </c>
      <c r="F232" s="32">
        <v>0</v>
      </c>
      <c r="G232" s="33">
        <v>0</v>
      </c>
      <c r="H232" s="31">
        <v>654</v>
      </c>
      <c r="I232" s="32">
        <v>755969.41999999993</v>
      </c>
      <c r="J232" s="32">
        <v>682769.41999999993</v>
      </c>
      <c r="K232" s="32">
        <v>73200</v>
      </c>
      <c r="L232" s="32">
        <v>0</v>
      </c>
      <c r="M232" s="33">
        <v>0</v>
      </c>
      <c r="N232" s="31">
        <v>494</v>
      </c>
      <c r="O232" s="32">
        <v>482049.9</v>
      </c>
      <c r="P232" s="32">
        <v>408849.9</v>
      </c>
      <c r="Q232" s="32">
        <v>73200</v>
      </c>
      <c r="R232" s="32">
        <v>0</v>
      </c>
      <c r="S232" s="33">
        <v>0</v>
      </c>
      <c r="T232" s="31">
        <f t="shared" si="37"/>
        <v>-73</v>
      </c>
      <c r="U232" s="32">
        <f t="shared" si="38"/>
        <v>73684.239999999991</v>
      </c>
      <c r="V232" s="32">
        <f t="shared" si="33"/>
        <v>0</v>
      </c>
      <c r="W232" s="33">
        <f t="shared" si="41"/>
        <v>0</v>
      </c>
      <c r="X232" s="31">
        <f t="shared" si="39"/>
        <v>-160</v>
      </c>
      <c r="Y232" s="32">
        <f t="shared" si="40"/>
        <v>-273919.5199999999</v>
      </c>
      <c r="Z232" s="32">
        <f t="shared" si="35"/>
        <v>0</v>
      </c>
      <c r="AA232" s="33">
        <f t="shared" si="42"/>
        <v>0</v>
      </c>
    </row>
    <row r="233" spans="1:27" x14ac:dyDescent="0.2">
      <c r="A233" s="56" t="s">
        <v>151</v>
      </c>
      <c r="B233" s="57" t="s">
        <v>685</v>
      </c>
      <c r="C233" s="58" t="s">
        <v>686</v>
      </c>
      <c r="D233" s="31">
        <v>2725</v>
      </c>
      <c r="E233" s="32">
        <v>2213589.7199999997</v>
      </c>
      <c r="F233" s="32">
        <v>0</v>
      </c>
      <c r="G233" s="33">
        <v>5400162.9399999995</v>
      </c>
      <c r="H233" s="31">
        <v>2396</v>
      </c>
      <c r="I233" s="32">
        <v>2425804.46</v>
      </c>
      <c r="J233" s="32">
        <v>2236924.46</v>
      </c>
      <c r="K233" s="32">
        <v>188880</v>
      </c>
      <c r="L233" s="32">
        <v>0</v>
      </c>
      <c r="M233" s="33">
        <v>5095940.1999999993</v>
      </c>
      <c r="N233" s="31">
        <v>2342</v>
      </c>
      <c r="O233" s="32">
        <v>2364504.52</v>
      </c>
      <c r="P233" s="32">
        <v>2178744.52</v>
      </c>
      <c r="Q233" s="32">
        <v>185760</v>
      </c>
      <c r="R233" s="32">
        <v>0</v>
      </c>
      <c r="S233" s="33">
        <v>5224259.7099999981</v>
      </c>
      <c r="T233" s="31">
        <f t="shared" si="37"/>
        <v>-383</v>
      </c>
      <c r="U233" s="32">
        <f t="shared" si="38"/>
        <v>150914.80000000028</v>
      </c>
      <c r="V233" s="32">
        <f t="shared" si="33"/>
        <v>0</v>
      </c>
      <c r="W233" s="33">
        <f t="shared" si="41"/>
        <v>-175903.23000000138</v>
      </c>
      <c r="X233" s="31">
        <f t="shared" si="39"/>
        <v>-54</v>
      </c>
      <c r="Y233" s="32">
        <f t="shared" si="40"/>
        <v>-61299.939999999944</v>
      </c>
      <c r="Z233" s="32">
        <f t="shared" si="35"/>
        <v>0</v>
      </c>
      <c r="AA233" s="33">
        <f t="shared" si="42"/>
        <v>128319.50999999885</v>
      </c>
    </row>
    <row r="234" spans="1:27" x14ac:dyDescent="0.2">
      <c r="A234" s="56" t="s">
        <v>151</v>
      </c>
      <c r="B234" s="57" t="s">
        <v>687</v>
      </c>
      <c r="C234" s="58" t="s">
        <v>688</v>
      </c>
      <c r="D234" s="31">
        <v>0</v>
      </c>
      <c r="E234" s="32">
        <v>22270</v>
      </c>
      <c r="F234" s="32">
        <v>0</v>
      </c>
      <c r="G234" s="33">
        <v>0</v>
      </c>
      <c r="H234" s="31">
        <v>0</v>
      </c>
      <c r="I234" s="32">
        <v>37160</v>
      </c>
      <c r="J234" s="32">
        <v>35360</v>
      </c>
      <c r="K234" s="32">
        <v>1800</v>
      </c>
      <c r="L234" s="32">
        <v>0</v>
      </c>
      <c r="M234" s="33">
        <v>0</v>
      </c>
      <c r="N234" s="31">
        <v>0</v>
      </c>
      <c r="O234" s="32">
        <v>32910</v>
      </c>
      <c r="P234" s="32">
        <v>31110</v>
      </c>
      <c r="Q234" s="32">
        <v>1800</v>
      </c>
      <c r="R234" s="32">
        <v>0</v>
      </c>
      <c r="S234" s="33">
        <v>0</v>
      </c>
      <c r="T234" s="31">
        <f t="shared" si="37"/>
        <v>0</v>
      </c>
      <c r="U234" s="32">
        <f t="shared" si="38"/>
        <v>10640</v>
      </c>
      <c r="V234" s="32">
        <f t="shared" si="33"/>
        <v>0</v>
      </c>
      <c r="W234" s="33">
        <f t="shared" si="41"/>
        <v>0</v>
      </c>
      <c r="X234" s="31">
        <f t="shared" si="39"/>
        <v>0</v>
      </c>
      <c r="Y234" s="32">
        <f t="shared" si="40"/>
        <v>-4250</v>
      </c>
      <c r="Z234" s="32">
        <f t="shared" si="35"/>
        <v>0</v>
      </c>
      <c r="AA234" s="33">
        <f t="shared" si="42"/>
        <v>0</v>
      </c>
    </row>
    <row r="235" spans="1:27" x14ac:dyDescent="0.2">
      <c r="A235" s="56" t="s">
        <v>153</v>
      </c>
      <c r="B235" s="57" t="s">
        <v>689</v>
      </c>
      <c r="C235" s="58" t="s">
        <v>154</v>
      </c>
      <c r="D235" s="31">
        <v>900</v>
      </c>
      <c r="E235" s="32">
        <v>605890.78</v>
      </c>
      <c r="F235" s="32">
        <v>0</v>
      </c>
      <c r="G235" s="33">
        <v>0</v>
      </c>
      <c r="H235" s="31">
        <v>778</v>
      </c>
      <c r="I235" s="32">
        <v>733346.55999999994</v>
      </c>
      <c r="J235" s="32">
        <v>626666.55999999994</v>
      </c>
      <c r="K235" s="32">
        <v>106680</v>
      </c>
      <c r="L235" s="32">
        <v>0</v>
      </c>
      <c r="M235" s="33">
        <v>0</v>
      </c>
      <c r="N235" s="31">
        <v>890</v>
      </c>
      <c r="O235" s="32">
        <v>753834</v>
      </c>
      <c r="P235" s="32">
        <v>647874</v>
      </c>
      <c r="Q235" s="32">
        <v>105960</v>
      </c>
      <c r="R235" s="32">
        <v>0</v>
      </c>
      <c r="S235" s="33">
        <v>0</v>
      </c>
      <c r="T235" s="31">
        <f t="shared" si="37"/>
        <v>-10</v>
      </c>
      <c r="U235" s="32">
        <f t="shared" si="38"/>
        <v>147943.21999999997</v>
      </c>
      <c r="V235" s="32">
        <f t="shared" si="33"/>
        <v>0</v>
      </c>
      <c r="W235" s="33">
        <f t="shared" si="41"/>
        <v>0</v>
      </c>
      <c r="X235" s="31">
        <f t="shared" si="39"/>
        <v>112</v>
      </c>
      <c r="Y235" s="32">
        <f t="shared" si="40"/>
        <v>20487.440000000061</v>
      </c>
      <c r="Z235" s="32">
        <f t="shared" si="35"/>
        <v>0</v>
      </c>
      <c r="AA235" s="33">
        <f t="shared" si="42"/>
        <v>0</v>
      </c>
    </row>
    <row r="236" spans="1:27" x14ac:dyDescent="0.2">
      <c r="A236" s="56" t="s">
        <v>153</v>
      </c>
      <c r="B236" s="57" t="s">
        <v>690</v>
      </c>
      <c r="C236" s="58" t="s">
        <v>691</v>
      </c>
      <c r="D236" s="31">
        <v>2875.5</v>
      </c>
      <c r="E236" s="32">
        <v>2851228.1</v>
      </c>
      <c r="F236" s="32">
        <v>0</v>
      </c>
      <c r="G236" s="33">
        <v>0</v>
      </c>
      <c r="H236" s="31">
        <v>2425</v>
      </c>
      <c r="I236" s="32">
        <v>3435453.9800000004</v>
      </c>
      <c r="J236" s="32">
        <v>3046293.9800000004</v>
      </c>
      <c r="K236" s="32">
        <v>389160</v>
      </c>
      <c r="L236" s="32">
        <v>0</v>
      </c>
      <c r="M236" s="33">
        <v>0</v>
      </c>
      <c r="N236" s="31">
        <v>2931</v>
      </c>
      <c r="O236" s="32">
        <v>3446953.55</v>
      </c>
      <c r="P236" s="32">
        <v>3060193.55</v>
      </c>
      <c r="Q236" s="32">
        <v>386760</v>
      </c>
      <c r="R236" s="32">
        <v>120</v>
      </c>
      <c r="S236" s="33">
        <v>0</v>
      </c>
      <c r="T236" s="31">
        <f t="shared" si="37"/>
        <v>55.5</v>
      </c>
      <c r="U236" s="32">
        <f t="shared" si="38"/>
        <v>595725.44999999972</v>
      </c>
      <c r="V236" s="32">
        <f t="shared" si="33"/>
        <v>120</v>
      </c>
      <c r="W236" s="33">
        <f t="shared" si="41"/>
        <v>0</v>
      </c>
      <c r="X236" s="31">
        <f t="shared" si="39"/>
        <v>506</v>
      </c>
      <c r="Y236" s="32">
        <f t="shared" si="40"/>
        <v>11499.569999999367</v>
      </c>
      <c r="Z236" s="32">
        <f t="shared" si="35"/>
        <v>120</v>
      </c>
      <c r="AA236" s="33">
        <f t="shared" si="42"/>
        <v>0</v>
      </c>
    </row>
    <row r="237" spans="1:27" x14ac:dyDescent="0.2">
      <c r="A237" s="56" t="s">
        <v>153</v>
      </c>
      <c r="B237" s="57" t="s">
        <v>692</v>
      </c>
      <c r="C237" s="58" t="s">
        <v>155</v>
      </c>
      <c r="D237" s="31">
        <v>1049</v>
      </c>
      <c r="E237" s="32">
        <v>808976.17999999993</v>
      </c>
      <c r="F237" s="32">
        <v>0</v>
      </c>
      <c r="G237" s="33">
        <v>0</v>
      </c>
      <c r="H237" s="31">
        <v>829</v>
      </c>
      <c r="I237" s="32">
        <v>864932.49999999988</v>
      </c>
      <c r="J237" s="32">
        <v>747572.49999999988</v>
      </c>
      <c r="K237" s="32">
        <v>117360</v>
      </c>
      <c r="L237" s="32">
        <v>0</v>
      </c>
      <c r="M237" s="33">
        <v>0</v>
      </c>
      <c r="N237" s="31">
        <v>958</v>
      </c>
      <c r="O237" s="32">
        <v>1018184.22</v>
      </c>
      <c r="P237" s="32">
        <v>903584.22</v>
      </c>
      <c r="Q237" s="32">
        <v>114600</v>
      </c>
      <c r="R237" s="32">
        <v>0</v>
      </c>
      <c r="S237" s="33">
        <v>0</v>
      </c>
      <c r="T237" s="31">
        <f t="shared" si="37"/>
        <v>-91</v>
      </c>
      <c r="U237" s="32">
        <f t="shared" si="38"/>
        <v>209208.04000000004</v>
      </c>
      <c r="V237" s="32">
        <f t="shared" si="33"/>
        <v>0</v>
      </c>
      <c r="W237" s="33">
        <f t="shared" si="41"/>
        <v>0</v>
      </c>
      <c r="X237" s="31">
        <f t="shared" si="39"/>
        <v>129</v>
      </c>
      <c r="Y237" s="32">
        <f t="shared" si="40"/>
        <v>153251.72000000009</v>
      </c>
      <c r="Z237" s="32">
        <f t="shared" si="35"/>
        <v>0</v>
      </c>
      <c r="AA237" s="33">
        <f t="shared" si="42"/>
        <v>0</v>
      </c>
    </row>
    <row r="238" spans="1:27" x14ac:dyDescent="0.2">
      <c r="A238" s="56" t="s">
        <v>156</v>
      </c>
      <c r="B238" s="57" t="s">
        <v>693</v>
      </c>
      <c r="C238" s="58" t="s">
        <v>694</v>
      </c>
      <c r="D238" s="31">
        <v>756</v>
      </c>
      <c r="E238" s="32">
        <v>157157.4</v>
      </c>
      <c r="F238" s="32">
        <v>0</v>
      </c>
      <c r="G238" s="33">
        <v>0</v>
      </c>
      <c r="H238" s="31">
        <v>688</v>
      </c>
      <c r="I238" s="32">
        <v>152416.79999999999</v>
      </c>
      <c r="J238" s="32">
        <v>131896.79999999999</v>
      </c>
      <c r="K238" s="32">
        <v>20520</v>
      </c>
      <c r="L238" s="32">
        <v>0</v>
      </c>
      <c r="M238" s="33">
        <v>0</v>
      </c>
      <c r="N238" s="31">
        <v>853</v>
      </c>
      <c r="O238" s="32">
        <v>196523.90000000002</v>
      </c>
      <c r="P238" s="32">
        <v>175283.90000000002</v>
      </c>
      <c r="Q238" s="32">
        <v>21240</v>
      </c>
      <c r="R238" s="32">
        <v>0</v>
      </c>
      <c r="S238" s="33">
        <v>0</v>
      </c>
      <c r="T238" s="31">
        <f t="shared" si="37"/>
        <v>97</v>
      </c>
      <c r="U238" s="32">
        <f t="shared" si="38"/>
        <v>39366.500000000029</v>
      </c>
      <c r="V238" s="32">
        <f t="shared" si="33"/>
        <v>0</v>
      </c>
      <c r="W238" s="33">
        <f t="shared" si="41"/>
        <v>0</v>
      </c>
      <c r="X238" s="31">
        <f t="shared" si="39"/>
        <v>165</v>
      </c>
      <c r="Y238" s="32">
        <f t="shared" si="40"/>
        <v>44107.100000000035</v>
      </c>
      <c r="Z238" s="32">
        <f t="shared" si="35"/>
        <v>0</v>
      </c>
      <c r="AA238" s="33">
        <f t="shared" si="42"/>
        <v>0</v>
      </c>
    </row>
    <row r="239" spans="1:27" x14ac:dyDescent="0.2">
      <c r="A239" s="56" t="s">
        <v>156</v>
      </c>
      <c r="B239" s="57" t="s">
        <v>695</v>
      </c>
      <c r="C239" s="58" t="s">
        <v>696</v>
      </c>
      <c r="D239" s="31">
        <v>346</v>
      </c>
      <c r="E239" s="32">
        <v>420358.9</v>
      </c>
      <c r="F239" s="32">
        <v>0</v>
      </c>
      <c r="G239" s="33">
        <v>0</v>
      </c>
      <c r="H239" s="31">
        <v>508</v>
      </c>
      <c r="I239" s="32">
        <v>610311.73</v>
      </c>
      <c r="J239" s="32">
        <v>516111.73</v>
      </c>
      <c r="K239" s="32">
        <v>94200</v>
      </c>
      <c r="L239" s="32">
        <v>0</v>
      </c>
      <c r="M239" s="33">
        <v>0</v>
      </c>
      <c r="N239" s="31">
        <v>486</v>
      </c>
      <c r="O239" s="32">
        <v>522622.36</v>
      </c>
      <c r="P239" s="32">
        <v>427582.36</v>
      </c>
      <c r="Q239" s="32">
        <v>95040</v>
      </c>
      <c r="R239" s="32">
        <v>0</v>
      </c>
      <c r="S239" s="33">
        <v>0</v>
      </c>
      <c r="T239" s="31">
        <f t="shared" si="37"/>
        <v>140</v>
      </c>
      <c r="U239" s="32">
        <f t="shared" si="38"/>
        <v>102263.45999999996</v>
      </c>
      <c r="V239" s="32">
        <f t="shared" si="33"/>
        <v>0</v>
      </c>
      <c r="W239" s="33">
        <f t="shared" si="41"/>
        <v>0</v>
      </c>
      <c r="X239" s="31">
        <f t="shared" si="39"/>
        <v>-22</v>
      </c>
      <c r="Y239" s="32">
        <f t="shared" si="40"/>
        <v>-87689.37</v>
      </c>
      <c r="Z239" s="32">
        <f t="shared" si="35"/>
        <v>0</v>
      </c>
      <c r="AA239" s="33">
        <f t="shared" si="42"/>
        <v>0</v>
      </c>
    </row>
    <row r="240" spans="1:27" x14ac:dyDescent="0.2">
      <c r="A240" s="56" t="s">
        <v>156</v>
      </c>
      <c r="B240" s="57" t="s">
        <v>697</v>
      </c>
      <c r="C240" s="58" t="s">
        <v>698</v>
      </c>
      <c r="D240" s="31">
        <v>4517</v>
      </c>
      <c r="E240" s="32">
        <v>5172441.1599999992</v>
      </c>
      <c r="F240" s="32">
        <v>28749.599999999999</v>
      </c>
      <c r="G240" s="33">
        <v>0</v>
      </c>
      <c r="H240" s="31">
        <v>4360</v>
      </c>
      <c r="I240" s="32">
        <v>6117891.7399999993</v>
      </c>
      <c r="J240" s="32">
        <v>5448531.7399999993</v>
      </c>
      <c r="K240" s="32">
        <v>669360</v>
      </c>
      <c r="L240" s="32">
        <v>27036</v>
      </c>
      <c r="M240" s="33">
        <v>0</v>
      </c>
      <c r="N240" s="31">
        <v>4393</v>
      </c>
      <c r="O240" s="32">
        <v>5888628.1600000011</v>
      </c>
      <c r="P240" s="32">
        <v>5211108.1600000011</v>
      </c>
      <c r="Q240" s="32">
        <v>677520</v>
      </c>
      <c r="R240" s="32">
        <v>20092</v>
      </c>
      <c r="S240" s="33">
        <v>0</v>
      </c>
      <c r="T240" s="31">
        <f t="shared" si="37"/>
        <v>-124</v>
      </c>
      <c r="U240" s="32">
        <f t="shared" si="38"/>
        <v>716187.00000000186</v>
      </c>
      <c r="V240" s="32">
        <f t="shared" si="33"/>
        <v>-8657.5999999999985</v>
      </c>
      <c r="W240" s="33">
        <f t="shared" si="41"/>
        <v>0</v>
      </c>
      <c r="X240" s="31">
        <f t="shared" si="39"/>
        <v>33</v>
      </c>
      <c r="Y240" s="32">
        <f t="shared" si="40"/>
        <v>-229263.57999999821</v>
      </c>
      <c r="Z240" s="32">
        <f t="shared" si="35"/>
        <v>-6944</v>
      </c>
      <c r="AA240" s="33">
        <f t="shared" si="42"/>
        <v>0</v>
      </c>
    </row>
    <row r="241" spans="1:27" x14ac:dyDescent="0.2">
      <c r="A241" s="56" t="s">
        <v>156</v>
      </c>
      <c r="B241" s="57" t="s">
        <v>699</v>
      </c>
      <c r="C241" s="58" t="s">
        <v>700</v>
      </c>
      <c r="D241" s="31">
        <v>505</v>
      </c>
      <c r="E241" s="32">
        <v>477611.1</v>
      </c>
      <c r="F241" s="32">
        <v>0</v>
      </c>
      <c r="G241" s="33">
        <v>0</v>
      </c>
      <c r="H241" s="31">
        <v>123</v>
      </c>
      <c r="I241" s="32">
        <v>365446.5</v>
      </c>
      <c r="J241" s="32">
        <v>341206.5</v>
      </c>
      <c r="K241" s="32">
        <v>24240</v>
      </c>
      <c r="L241" s="32">
        <v>0</v>
      </c>
      <c r="M241" s="33">
        <v>0</v>
      </c>
      <c r="N241" s="31">
        <v>64</v>
      </c>
      <c r="O241" s="32">
        <v>340601.34</v>
      </c>
      <c r="P241" s="32">
        <v>321881.34000000003</v>
      </c>
      <c r="Q241" s="32">
        <v>18720</v>
      </c>
      <c r="R241" s="32">
        <v>0</v>
      </c>
      <c r="S241" s="33">
        <v>0</v>
      </c>
      <c r="T241" s="31">
        <f t="shared" si="37"/>
        <v>-441</v>
      </c>
      <c r="U241" s="32">
        <f t="shared" si="38"/>
        <v>-137009.75999999995</v>
      </c>
      <c r="V241" s="32">
        <f t="shared" si="33"/>
        <v>0</v>
      </c>
      <c r="W241" s="33">
        <f t="shared" si="41"/>
        <v>0</v>
      </c>
      <c r="X241" s="31">
        <f t="shared" si="39"/>
        <v>-59</v>
      </c>
      <c r="Y241" s="32">
        <f t="shared" si="40"/>
        <v>-24845.159999999974</v>
      </c>
      <c r="Z241" s="32">
        <f t="shared" si="35"/>
        <v>0</v>
      </c>
      <c r="AA241" s="33">
        <f t="shared" si="42"/>
        <v>0</v>
      </c>
    </row>
    <row r="242" spans="1:27" x14ac:dyDescent="0.2">
      <c r="A242" s="56" t="s">
        <v>156</v>
      </c>
      <c r="B242" s="57" t="s">
        <v>701</v>
      </c>
      <c r="C242" s="58" t="s">
        <v>702</v>
      </c>
      <c r="D242" s="31">
        <v>1528</v>
      </c>
      <c r="E242" s="32">
        <v>2440375.96</v>
      </c>
      <c r="F242" s="32">
        <v>0</v>
      </c>
      <c r="G242" s="33">
        <v>0</v>
      </c>
      <c r="H242" s="31">
        <v>1619</v>
      </c>
      <c r="I242" s="32">
        <v>2549295.38</v>
      </c>
      <c r="J242" s="32">
        <v>2347455.38</v>
      </c>
      <c r="K242" s="32">
        <v>201840</v>
      </c>
      <c r="L242" s="32">
        <v>120</v>
      </c>
      <c r="M242" s="33">
        <v>0</v>
      </c>
      <c r="N242" s="31">
        <v>1876</v>
      </c>
      <c r="O242" s="32">
        <v>2896347.86</v>
      </c>
      <c r="P242" s="32">
        <v>2695347.86</v>
      </c>
      <c r="Q242" s="32">
        <v>201000</v>
      </c>
      <c r="R242" s="32">
        <v>120</v>
      </c>
      <c r="S242" s="33">
        <v>0</v>
      </c>
      <c r="T242" s="31">
        <f t="shared" si="37"/>
        <v>348</v>
      </c>
      <c r="U242" s="32">
        <f t="shared" si="38"/>
        <v>455971.89999999991</v>
      </c>
      <c r="V242" s="32">
        <f t="shared" si="33"/>
        <v>120</v>
      </c>
      <c r="W242" s="33">
        <f t="shared" si="41"/>
        <v>0</v>
      </c>
      <c r="X242" s="31">
        <f t="shared" si="39"/>
        <v>257</v>
      </c>
      <c r="Y242" s="32">
        <f t="shared" si="40"/>
        <v>347052.48</v>
      </c>
      <c r="Z242" s="32">
        <f t="shared" si="35"/>
        <v>0</v>
      </c>
      <c r="AA242" s="33">
        <f t="shared" si="42"/>
        <v>0</v>
      </c>
    </row>
    <row r="243" spans="1:27" x14ac:dyDescent="0.2">
      <c r="A243" s="56" t="s">
        <v>156</v>
      </c>
      <c r="B243" s="57" t="s">
        <v>703</v>
      </c>
      <c r="C243" s="58" t="s">
        <v>704</v>
      </c>
      <c r="D243" s="31">
        <v>334</v>
      </c>
      <c r="E243" s="32">
        <v>272178.40000000002</v>
      </c>
      <c r="F243" s="32">
        <v>0</v>
      </c>
      <c r="G243" s="33">
        <v>0</v>
      </c>
      <c r="H243" s="31">
        <v>256</v>
      </c>
      <c r="I243" s="32">
        <v>292862.39999999997</v>
      </c>
      <c r="J243" s="32">
        <v>256502.39999999997</v>
      </c>
      <c r="K243" s="32">
        <v>36360</v>
      </c>
      <c r="L243" s="32">
        <v>0</v>
      </c>
      <c r="M243" s="33">
        <v>0</v>
      </c>
      <c r="N243" s="31">
        <v>266</v>
      </c>
      <c r="O243" s="32">
        <v>287430.59999999998</v>
      </c>
      <c r="P243" s="32">
        <v>251070.59999999998</v>
      </c>
      <c r="Q243" s="32">
        <v>36360</v>
      </c>
      <c r="R243" s="32">
        <v>0</v>
      </c>
      <c r="S243" s="33">
        <v>0</v>
      </c>
      <c r="T243" s="31">
        <f t="shared" si="37"/>
        <v>-68</v>
      </c>
      <c r="U243" s="32">
        <f t="shared" si="38"/>
        <v>15252.199999999953</v>
      </c>
      <c r="V243" s="32">
        <f t="shared" si="33"/>
        <v>0</v>
      </c>
      <c r="W243" s="33">
        <f t="shared" si="41"/>
        <v>0</v>
      </c>
      <c r="X243" s="31">
        <f t="shared" si="39"/>
        <v>10</v>
      </c>
      <c r="Y243" s="32">
        <f t="shared" si="40"/>
        <v>-5431.7999999999884</v>
      </c>
      <c r="Z243" s="32">
        <f t="shared" si="35"/>
        <v>0</v>
      </c>
      <c r="AA243" s="33">
        <f t="shared" si="42"/>
        <v>0</v>
      </c>
    </row>
    <row r="244" spans="1:27" x14ac:dyDescent="0.2">
      <c r="A244" s="56" t="s">
        <v>156</v>
      </c>
      <c r="B244" s="57" t="s">
        <v>705</v>
      </c>
      <c r="C244" s="58" t="s">
        <v>706</v>
      </c>
      <c r="D244" s="31">
        <v>1173</v>
      </c>
      <c r="E244" s="32">
        <v>744903</v>
      </c>
      <c r="F244" s="32">
        <v>0</v>
      </c>
      <c r="G244" s="33">
        <v>0</v>
      </c>
      <c r="H244" s="31">
        <v>1146</v>
      </c>
      <c r="I244" s="32">
        <v>733528.25</v>
      </c>
      <c r="J244" s="32">
        <v>684688.25</v>
      </c>
      <c r="K244" s="32">
        <v>48840</v>
      </c>
      <c r="L244" s="32">
        <v>0</v>
      </c>
      <c r="M244" s="33">
        <v>0</v>
      </c>
      <c r="N244" s="31">
        <v>1326</v>
      </c>
      <c r="O244" s="32">
        <v>975279</v>
      </c>
      <c r="P244" s="32">
        <v>926559</v>
      </c>
      <c r="Q244" s="32">
        <v>48720</v>
      </c>
      <c r="R244" s="32">
        <v>0</v>
      </c>
      <c r="S244" s="33">
        <v>0</v>
      </c>
      <c r="T244" s="31">
        <f t="shared" si="37"/>
        <v>153</v>
      </c>
      <c r="U244" s="32">
        <f t="shared" si="38"/>
        <v>230376</v>
      </c>
      <c r="V244" s="32">
        <f t="shared" si="33"/>
        <v>0</v>
      </c>
      <c r="W244" s="33">
        <f t="shared" si="41"/>
        <v>0</v>
      </c>
      <c r="X244" s="31">
        <f t="shared" si="39"/>
        <v>180</v>
      </c>
      <c r="Y244" s="32">
        <f t="shared" si="40"/>
        <v>241750.75</v>
      </c>
      <c r="Z244" s="32">
        <f t="shared" si="35"/>
        <v>0</v>
      </c>
      <c r="AA244" s="33">
        <f t="shared" si="42"/>
        <v>0</v>
      </c>
    </row>
    <row r="245" spans="1:27" x14ac:dyDescent="0.2">
      <c r="A245" s="56" t="s">
        <v>156</v>
      </c>
      <c r="B245" s="57" t="s">
        <v>707</v>
      </c>
      <c r="C245" s="58" t="s">
        <v>708</v>
      </c>
      <c r="D245" s="31">
        <v>530</v>
      </c>
      <c r="E245" s="32">
        <v>483302.00000000006</v>
      </c>
      <c r="F245" s="32">
        <v>0</v>
      </c>
      <c r="G245" s="33">
        <v>0</v>
      </c>
      <c r="H245" s="31">
        <v>796</v>
      </c>
      <c r="I245" s="32">
        <v>770887.2</v>
      </c>
      <c r="J245" s="32">
        <v>682807.2</v>
      </c>
      <c r="K245" s="32">
        <v>88080</v>
      </c>
      <c r="L245" s="32">
        <v>0</v>
      </c>
      <c r="M245" s="33">
        <v>0</v>
      </c>
      <c r="N245" s="31">
        <v>722</v>
      </c>
      <c r="O245" s="32">
        <v>752243.70000000007</v>
      </c>
      <c r="P245" s="32">
        <v>653003.70000000007</v>
      </c>
      <c r="Q245" s="32">
        <v>99240</v>
      </c>
      <c r="R245" s="32">
        <v>0</v>
      </c>
      <c r="S245" s="33">
        <v>0</v>
      </c>
      <c r="T245" s="31">
        <f t="shared" si="37"/>
        <v>192</v>
      </c>
      <c r="U245" s="32">
        <f t="shared" si="38"/>
        <v>268941.7</v>
      </c>
      <c r="V245" s="32">
        <f t="shared" si="33"/>
        <v>0</v>
      </c>
      <c r="W245" s="33">
        <f t="shared" si="41"/>
        <v>0</v>
      </c>
      <c r="X245" s="31">
        <f t="shared" si="39"/>
        <v>-74</v>
      </c>
      <c r="Y245" s="32">
        <f t="shared" si="40"/>
        <v>-18643.499999999884</v>
      </c>
      <c r="Z245" s="32">
        <f t="shared" si="35"/>
        <v>0</v>
      </c>
      <c r="AA245" s="33">
        <f t="shared" si="42"/>
        <v>0</v>
      </c>
    </row>
    <row r="246" spans="1:27" x14ac:dyDescent="0.2">
      <c r="A246" s="56" t="s">
        <v>158</v>
      </c>
      <c r="B246" s="57" t="s">
        <v>709</v>
      </c>
      <c r="C246" s="58" t="s">
        <v>710</v>
      </c>
      <c r="D246" s="31">
        <v>1177</v>
      </c>
      <c r="E246" s="32">
        <v>416603</v>
      </c>
      <c r="F246" s="32">
        <v>0</v>
      </c>
      <c r="G246" s="33">
        <v>0</v>
      </c>
      <c r="H246" s="31">
        <v>1039</v>
      </c>
      <c r="I246" s="32">
        <v>445306.5</v>
      </c>
      <c r="J246" s="32">
        <v>409546.5</v>
      </c>
      <c r="K246" s="32">
        <v>35760</v>
      </c>
      <c r="L246" s="32">
        <v>0</v>
      </c>
      <c r="M246" s="33">
        <v>0</v>
      </c>
      <c r="N246" s="31">
        <v>1370</v>
      </c>
      <c r="O246" s="32">
        <v>573914.70000000007</v>
      </c>
      <c r="P246" s="32">
        <v>538754.70000000007</v>
      </c>
      <c r="Q246" s="32">
        <v>35160</v>
      </c>
      <c r="R246" s="32">
        <v>0</v>
      </c>
      <c r="S246" s="33">
        <v>0</v>
      </c>
      <c r="T246" s="31">
        <f t="shared" si="37"/>
        <v>193</v>
      </c>
      <c r="U246" s="32">
        <f t="shared" si="38"/>
        <v>157311.70000000007</v>
      </c>
      <c r="V246" s="32">
        <f t="shared" si="33"/>
        <v>0</v>
      </c>
      <c r="W246" s="33">
        <f t="shared" si="41"/>
        <v>0</v>
      </c>
      <c r="X246" s="31">
        <f t="shared" si="39"/>
        <v>331</v>
      </c>
      <c r="Y246" s="32">
        <f t="shared" si="40"/>
        <v>128608.20000000007</v>
      </c>
      <c r="Z246" s="32">
        <f t="shared" si="35"/>
        <v>0</v>
      </c>
      <c r="AA246" s="33">
        <f t="shared" si="42"/>
        <v>0</v>
      </c>
    </row>
    <row r="247" spans="1:27" x14ac:dyDescent="0.2">
      <c r="A247" s="56" t="s">
        <v>158</v>
      </c>
      <c r="B247" s="57" t="s">
        <v>711</v>
      </c>
      <c r="C247" s="58" t="s">
        <v>712</v>
      </c>
      <c r="D247" s="31">
        <v>273</v>
      </c>
      <c r="E247" s="32">
        <v>243483.9</v>
      </c>
      <c r="F247" s="32">
        <v>0</v>
      </c>
      <c r="G247" s="33">
        <v>0</v>
      </c>
      <c r="H247" s="31">
        <v>430</v>
      </c>
      <c r="I247" s="32">
        <v>447949</v>
      </c>
      <c r="J247" s="32">
        <v>386989</v>
      </c>
      <c r="K247" s="32">
        <v>60960</v>
      </c>
      <c r="L247" s="32">
        <v>0</v>
      </c>
      <c r="M247" s="33">
        <v>0</v>
      </c>
      <c r="N247" s="31">
        <v>245</v>
      </c>
      <c r="O247" s="32">
        <v>321125.7</v>
      </c>
      <c r="P247" s="32">
        <v>262925.7</v>
      </c>
      <c r="Q247" s="32">
        <v>58200</v>
      </c>
      <c r="R247" s="32">
        <v>0</v>
      </c>
      <c r="S247" s="33">
        <v>0</v>
      </c>
      <c r="T247" s="31">
        <f t="shared" si="37"/>
        <v>-28</v>
      </c>
      <c r="U247" s="32">
        <f t="shared" si="38"/>
        <v>77641.800000000017</v>
      </c>
      <c r="V247" s="32">
        <f t="shared" si="33"/>
        <v>0</v>
      </c>
      <c r="W247" s="33">
        <f t="shared" si="41"/>
        <v>0</v>
      </c>
      <c r="X247" s="31">
        <f t="shared" si="39"/>
        <v>-185</v>
      </c>
      <c r="Y247" s="32">
        <f t="shared" si="40"/>
        <v>-126823.29999999999</v>
      </c>
      <c r="Z247" s="32">
        <f t="shared" si="35"/>
        <v>0</v>
      </c>
      <c r="AA247" s="33">
        <f t="shared" si="42"/>
        <v>0</v>
      </c>
    </row>
    <row r="248" spans="1:27" x14ac:dyDescent="0.2">
      <c r="A248" s="56" t="s">
        <v>158</v>
      </c>
      <c r="B248" s="57" t="s">
        <v>713</v>
      </c>
      <c r="C248" s="58" t="s">
        <v>714</v>
      </c>
      <c r="D248" s="31">
        <v>688</v>
      </c>
      <c r="E248" s="32">
        <v>207403</v>
      </c>
      <c r="F248" s="32">
        <v>0</v>
      </c>
      <c r="G248" s="33">
        <v>0</v>
      </c>
      <c r="H248" s="31">
        <v>933</v>
      </c>
      <c r="I248" s="32">
        <v>383658.4</v>
      </c>
      <c r="J248" s="32">
        <v>365418.4</v>
      </c>
      <c r="K248" s="32">
        <v>18240</v>
      </c>
      <c r="L248" s="32">
        <v>0</v>
      </c>
      <c r="M248" s="33">
        <v>0</v>
      </c>
      <c r="N248" s="31">
        <v>883</v>
      </c>
      <c r="O248" s="32">
        <v>363782.8</v>
      </c>
      <c r="P248" s="32">
        <v>345782.8</v>
      </c>
      <c r="Q248" s="32">
        <v>18000</v>
      </c>
      <c r="R248" s="32">
        <v>0</v>
      </c>
      <c r="S248" s="33">
        <v>0</v>
      </c>
      <c r="T248" s="31">
        <f t="shared" si="37"/>
        <v>195</v>
      </c>
      <c r="U248" s="32">
        <f t="shared" si="38"/>
        <v>156379.79999999999</v>
      </c>
      <c r="V248" s="32">
        <f t="shared" si="33"/>
        <v>0</v>
      </c>
      <c r="W248" s="33">
        <f t="shared" si="41"/>
        <v>0</v>
      </c>
      <c r="X248" s="31">
        <f t="shared" si="39"/>
        <v>-50</v>
      </c>
      <c r="Y248" s="32">
        <f t="shared" si="40"/>
        <v>-19875.600000000035</v>
      </c>
      <c r="Z248" s="32">
        <f t="shared" si="35"/>
        <v>0</v>
      </c>
      <c r="AA248" s="33">
        <f t="shared" si="42"/>
        <v>0</v>
      </c>
    </row>
    <row r="249" spans="1:27" x14ac:dyDescent="0.2">
      <c r="A249" s="56" t="s">
        <v>158</v>
      </c>
      <c r="B249" s="57" t="s">
        <v>715</v>
      </c>
      <c r="C249" s="58" t="s">
        <v>716</v>
      </c>
      <c r="D249" s="31">
        <v>562</v>
      </c>
      <c r="E249" s="32">
        <v>340409.4</v>
      </c>
      <c r="F249" s="32">
        <v>0</v>
      </c>
      <c r="G249" s="33">
        <v>0</v>
      </c>
      <c r="H249" s="31">
        <v>471</v>
      </c>
      <c r="I249" s="32">
        <v>499447.96</v>
      </c>
      <c r="J249" s="32">
        <v>429127.96</v>
      </c>
      <c r="K249" s="32">
        <v>70320</v>
      </c>
      <c r="L249" s="32">
        <v>0</v>
      </c>
      <c r="M249" s="33">
        <v>0</v>
      </c>
      <c r="N249" s="31">
        <v>519</v>
      </c>
      <c r="O249" s="32">
        <v>452480.1</v>
      </c>
      <c r="P249" s="32">
        <v>381320.1</v>
      </c>
      <c r="Q249" s="32">
        <v>71160</v>
      </c>
      <c r="R249" s="32">
        <v>0</v>
      </c>
      <c r="S249" s="33">
        <v>0</v>
      </c>
      <c r="T249" s="31">
        <f t="shared" si="37"/>
        <v>-43</v>
      </c>
      <c r="U249" s="32">
        <f t="shared" si="38"/>
        <v>112070.69999999995</v>
      </c>
      <c r="V249" s="32">
        <f t="shared" si="33"/>
        <v>0</v>
      </c>
      <c r="W249" s="33">
        <f t="shared" si="41"/>
        <v>0</v>
      </c>
      <c r="X249" s="31">
        <f t="shared" si="39"/>
        <v>48</v>
      </c>
      <c r="Y249" s="32">
        <f t="shared" si="40"/>
        <v>-46967.860000000044</v>
      </c>
      <c r="Z249" s="32">
        <f t="shared" si="35"/>
        <v>0</v>
      </c>
      <c r="AA249" s="33">
        <f t="shared" si="42"/>
        <v>0</v>
      </c>
    </row>
    <row r="250" spans="1:27" x14ac:dyDescent="0.2">
      <c r="A250" s="56" t="s">
        <v>158</v>
      </c>
      <c r="B250" s="57" t="s">
        <v>717</v>
      </c>
      <c r="C250" s="58" t="s">
        <v>718</v>
      </c>
      <c r="D250" s="31">
        <v>631</v>
      </c>
      <c r="E250" s="32">
        <v>565391.6</v>
      </c>
      <c r="F250" s="32">
        <v>0</v>
      </c>
      <c r="G250" s="33">
        <v>0</v>
      </c>
      <c r="H250" s="31">
        <v>724</v>
      </c>
      <c r="I250" s="32">
        <v>643628.39999999991</v>
      </c>
      <c r="J250" s="32">
        <v>588548.39999999991</v>
      </c>
      <c r="K250" s="32">
        <v>55080</v>
      </c>
      <c r="L250" s="32">
        <v>0</v>
      </c>
      <c r="M250" s="33">
        <v>0</v>
      </c>
      <c r="N250" s="31">
        <v>931</v>
      </c>
      <c r="O250" s="32">
        <v>732679</v>
      </c>
      <c r="P250" s="32">
        <v>670879</v>
      </c>
      <c r="Q250" s="32">
        <v>61800</v>
      </c>
      <c r="R250" s="32">
        <v>0</v>
      </c>
      <c r="S250" s="33">
        <v>0</v>
      </c>
      <c r="T250" s="31">
        <f t="shared" si="37"/>
        <v>300</v>
      </c>
      <c r="U250" s="32">
        <f t="shared" si="38"/>
        <v>167287.40000000002</v>
      </c>
      <c r="V250" s="32">
        <f t="shared" si="33"/>
        <v>0</v>
      </c>
      <c r="W250" s="33">
        <f t="shared" si="41"/>
        <v>0</v>
      </c>
      <c r="X250" s="31">
        <f t="shared" si="39"/>
        <v>207</v>
      </c>
      <c r="Y250" s="32">
        <f t="shared" si="40"/>
        <v>89050.600000000093</v>
      </c>
      <c r="Z250" s="32">
        <f t="shared" si="35"/>
        <v>0</v>
      </c>
      <c r="AA250" s="33">
        <f t="shared" si="42"/>
        <v>0</v>
      </c>
    </row>
    <row r="251" spans="1:27" x14ac:dyDescent="0.2">
      <c r="A251" s="56" t="s">
        <v>158</v>
      </c>
      <c r="B251" s="57" t="s">
        <v>719</v>
      </c>
      <c r="C251" s="58" t="s">
        <v>720</v>
      </c>
      <c r="D251" s="31">
        <v>1014</v>
      </c>
      <c r="E251" s="32">
        <v>353134.19999999995</v>
      </c>
      <c r="F251" s="32">
        <v>0</v>
      </c>
      <c r="G251" s="33">
        <v>0</v>
      </c>
      <c r="H251" s="31">
        <v>526</v>
      </c>
      <c r="I251" s="32">
        <v>307355.5</v>
      </c>
      <c r="J251" s="32">
        <v>284555.5</v>
      </c>
      <c r="K251" s="32">
        <v>22800</v>
      </c>
      <c r="L251" s="32">
        <v>0</v>
      </c>
      <c r="M251" s="33">
        <v>0</v>
      </c>
      <c r="N251" s="31">
        <v>1163</v>
      </c>
      <c r="O251" s="32">
        <v>517654.00000000006</v>
      </c>
      <c r="P251" s="32">
        <v>494614.00000000006</v>
      </c>
      <c r="Q251" s="32">
        <v>23040</v>
      </c>
      <c r="R251" s="32">
        <v>0</v>
      </c>
      <c r="S251" s="33">
        <v>0</v>
      </c>
      <c r="T251" s="31">
        <f t="shared" si="37"/>
        <v>149</v>
      </c>
      <c r="U251" s="32">
        <f t="shared" si="38"/>
        <v>164519.8000000001</v>
      </c>
      <c r="V251" s="32">
        <f t="shared" si="33"/>
        <v>0</v>
      </c>
      <c r="W251" s="33">
        <f t="shared" si="41"/>
        <v>0</v>
      </c>
      <c r="X251" s="31">
        <f t="shared" si="39"/>
        <v>637</v>
      </c>
      <c r="Y251" s="32">
        <f t="shared" si="40"/>
        <v>210298.50000000006</v>
      </c>
      <c r="Z251" s="32">
        <f t="shared" si="35"/>
        <v>0</v>
      </c>
      <c r="AA251" s="33">
        <f t="shared" si="42"/>
        <v>0</v>
      </c>
    </row>
    <row r="252" spans="1:27" x14ac:dyDescent="0.2">
      <c r="A252" s="56" t="s">
        <v>158</v>
      </c>
      <c r="B252" s="57" t="s">
        <v>721</v>
      </c>
      <c r="C252" s="58" t="s">
        <v>722</v>
      </c>
      <c r="D252" s="31">
        <v>2482</v>
      </c>
      <c r="E252" s="32">
        <v>3274106.12</v>
      </c>
      <c r="F252" s="32">
        <v>6110.6</v>
      </c>
      <c r="G252" s="33">
        <v>0</v>
      </c>
      <c r="H252" s="31">
        <v>2572</v>
      </c>
      <c r="I252" s="32">
        <v>4133545.1</v>
      </c>
      <c r="J252" s="32">
        <v>3784705.1</v>
      </c>
      <c r="K252" s="32">
        <v>348840</v>
      </c>
      <c r="L252" s="32">
        <v>9100</v>
      </c>
      <c r="M252" s="33">
        <v>0</v>
      </c>
      <c r="N252" s="31">
        <v>2683</v>
      </c>
      <c r="O252" s="32">
        <v>3903319.5599999996</v>
      </c>
      <c r="P252" s="32">
        <v>3545839.5599999996</v>
      </c>
      <c r="Q252" s="32">
        <v>357480</v>
      </c>
      <c r="R252" s="32">
        <v>21499</v>
      </c>
      <c r="S252" s="33">
        <v>0</v>
      </c>
      <c r="T252" s="31">
        <f t="shared" si="37"/>
        <v>201</v>
      </c>
      <c r="U252" s="32">
        <f t="shared" si="38"/>
        <v>629213.43999999948</v>
      </c>
      <c r="V252" s="32">
        <f t="shared" si="33"/>
        <v>15388.4</v>
      </c>
      <c r="W252" s="33">
        <f t="shared" si="41"/>
        <v>0</v>
      </c>
      <c r="X252" s="31">
        <f t="shared" si="39"/>
        <v>111</v>
      </c>
      <c r="Y252" s="32">
        <f t="shared" si="40"/>
        <v>-230225.5400000005</v>
      </c>
      <c r="Z252" s="32">
        <f t="shared" si="35"/>
        <v>12399</v>
      </c>
      <c r="AA252" s="33">
        <f t="shared" si="42"/>
        <v>0</v>
      </c>
    </row>
    <row r="253" spans="1:27" x14ac:dyDescent="0.2">
      <c r="A253" s="56" t="s">
        <v>1007</v>
      </c>
      <c r="B253" s="57" t="s">
        <v>723</v>
      </c>
      <c r="C253" s="58" t="s">
        <v>724</v>
      </c>
      <c r="D253" s="31">
        <v>5354</v>
      </c>
      <c r="E253" s="32">
        <v>10665200.82</v>
      </c>
      <c r="F253" s="32">
        <v>486152.70000000007</v>
      </c>
      <c r="G253" s="33">
        <v>0</v>
      </c>
      <c r="H253" s="31">
        <v>5372</v>
      </c>
      <c r="I253" s="32">
        <v>12611430.839999998</v>
      </c>
      <c r="J253" s="32">
        <v>11706390.839999998</v>
      </c>
      <c r="K253" s="32">
        <v>905040</v>
      </c>
      <c r="L253" s="32">
        <v>827670.46</v>
      </c>
      <c r="M253" s="33">
        <v>0</v>
      </c>
      <c r="N253" s="31">
        <v>5823</v>
      </c>
      <c r="O253" s="32">
        <v>13409764.939999999</v>
      </c>
      <c r="P253" s="32">
        <v>12500404.939999999</v>
      </c>
      <c r="Q253" s="32">
        <v>909360</v>
      </c>
      <c r="R253" s="32">
        <v>779643.92</v>
      </c>
      <c r="S253" s="33">
        <v>0</v>
      </c>
      <c r="T253" s="31">
        <f t="shared" si="37"/>
        <v>469</v>
      </c>
      <c r="U253" s="32">
        <f t="shared" si="38"/>
        <v>2744564.1199999992</v>
      </c>
      <c r="V253" s="32">
        <f t="shared" si="33"/>
        <v>293491.21999999997</v>
      </c>
      <c r="W253" s="33">
        <f t="shared" si="41"/>
        <v>0</v>
      </c>
      <c r="X253" s="31">
        <f t="shared" si="39"/>
        <v>451</v>
      </c>
      <c r="Y253" s="32">
        <f t="shared" si="40"/>
        <v>798334.10000000149</v>
      </c>
      <c r="Z253" s="32">
        <f t="shared" si="35"/>
        <v>-48026.539999999921</v>
      </c>
      <c r="AA253" s="33">
        <f t="shared" si="42"/>
        <v>0</v>
      </c>
    </row>
    <row r="254" spans="1:27" x14ac:dyDescent="0.2">
      <c r="A254" s="56" t="s">
        <v>1007</v>
      </c>
      <c r="B254" s="57" t="s">
        <v>725</v>
      </c>
      <c r="C254" s="58" t="s">
        <v>726</v>
      </c>
      <c r="D254" s="31">
        <v>4739</v>
      </c>
      <c r="E254" s="32">
        <v>7075681.9600000009</v>
      </c>
      <c r="F254" s="32">
        <v>216416</v>
      </c>
      <c r="G254" s="33">
        <v>3573516.6699999995</v>
      </c>
      <c r="H254" s="31">
        <v>3811</v>
      </c>
      <c r="I254" s="32">
        <v>7604029.9799999995</v>
      </c>
      <c r="J254" s="32">
        <v>6833749.9799999995</v>
      </c>
      <c r="K254" s="32">
        <v>770280</v>
      </c>
      <c r="L254" s="32">
        <v>137590</v>
      </c>
      <c r="M254" s="33">
        <v>4703985.75</v>
      </c>
      <c r="N254" s="31">
        <v>4793</v>
      </c>
      <c r="O254" s="32">
        <v>9022039.3000000007</v>
      </c>
      <c r="P254" s="32">
        <v>8249839.2999999998</v>
      </c>
      <c r="Q254" s="32">
        <v>772200</v>
      </c>
      <c r="R254" s="32">
        <v>176673</v>
      </c>
      <c r="S254" s="33">
        <v>4134617.2999999984</v>
      </c>
      <c r="T254" s="31">
        <f t="shared" si="37"/>
        <v>54</v>
      </c>
      <c r="U254" s="32">
        <f t="shared" si="38"/>
        <v>1946357.3399999999</v>
      </c>
      <c r="V254" s="32">
        <f t="shared" si="33"/>
        <v>-39743</v>
      </c>
      <c r="W254" s="33">
        <f t="shared" si="41"/>
        <v>561100.62999999896</v>
      </c>
      <c r="X254" s="31">
        <f t="shared" si="39"/>
        <v>982</v>
      </c>
      <c r="Y254" s="32">
        <f t="shared" si="40"/>
        <v>1418009.3200000012</v>
      </c>
      <c r="Z254" s="32">
        <f t="shared" si="35"/>
        <v>39083</v>
      </c>
      <c r="AA254" s="33">
        <f t="shared" si="42"/>
        <v>-569368.45000000158</v>
      </c>
    </row>
    <row r="255" spans="1:27" x14ac:dyDescent="0.2">
      <c r="A255" s="56" t="s">
        <v>1007</v>
      </c>
      <c r="B255" s="57" t="s">
        <v>727</v>
      </c>
      <c r="C255" s="58" t="s">
        <v>728</v>
      </c>
      <c r="D255" s="31">
        <v>8468</v>
      </c>
      <c r="E255" s="32">
        <v>18053405.559999999</v>
      </c>
      <c r="F255" s="32">
        <v>284200.71000000002</v>
      </c>
      <c r="G255" s="33">
        <v>0</v>
      </c>
      <c r="H255" s="31">
        <v>7997</v>
      </c>
      <c r="I255" s="32">
        <v>20564506.940000001</v>
      </c>
      <c r="J255" s="32">
        <v>18721666.940000001</v>
      </c>
      <c r="K255" s="32">
        <v>1842840</v>
      </c>
      <c r="L255" s="32">
        <v>356325.05</v>
      </c>
      <c r="M255" s="33">
        <v>0</v>
      </c>
      <c r="N255" s="31">
        <v>8929</v>
      </c>
      <c r="O255" s="32">
        <v>22857742.850000001</v>
      </c>
      <c r="P255" s="32">
        <v>20979742.850000001</v>
      </c>
      <c r="Q255" s="32">
        <v>1878000</v>
      </c>
      <c r="R255" s="32">
        <v>432865.02999999997</v>
      </c>
      <c r="S255" s="33">
        <v>0</v>
      </c>
      <c r="T255" s="31">
        <f t="shared" si="37"/>
        <v>461</v>
      </c>
      <c r="U255" s="32">
        <f t="shared" si="38"/>
        <v>4804337.2900000028</v>
      </c>
      <c r="V255" s="32">
        <f t="shared" si="33"/>
        <v>148664.31999999995</v>
      </c>
      <c r="W255" s="33">
        <f t="shared" si="41"/>
        <v>0</v>
      </c>
      <c r="X255" s="31">
        <f t="shared" si="39"/>
        <v>932</v>
      </c>
      <c r="Y255" s="32">
        <f t="shared" si="40"/>
        <v>2293235.91</v>
      </c>
      <c r="Z255" s="32">
        <f t="shared" si="35"/>
        <v>76539.979999999981</v>
      </c>
      <c r="AA255" s="33">
        <f t="shared" si="42"/>
        <v>0</v>
      </c>
    </row>
    <row r="256" spans="1:27" x14ac:dyDescent="0.2">
      <c r="A256" s="56" t="s">
        <v>1007</v>
      </c>
      <c r="B256" s="57" t="s">
        <v>729</v>
      </c>
      <c r="C256" s="58" t="s">
        <v>730</v>
      </c>
      <c r="D256" s="31">
        <v>6779</v>
      </c>
      <c r="E256" s="32">
        <v>8481999.0999999996</v>
      </c>
      <c r="F256" s="32">
        <v>873991.42</v>
      </c>
      <c r="G256" s="33">
        <v>7976691.9599999953</v>
      </c>
      <c r="H256" s="31">
        <v>6181</v>
      </c>
      <c r="I256" s="32">
        <v>9423832.6999999993</v>
      </c>
      <c r="J256" s="32">
        <v>8951032.6999999993</v>
      </c>
      <c r="K256" s="32">
        <v>472800</v>
      </c>
      <c r="L256" s="32">
        <v>1603227.08</v>
      </c>
      <c r="M256" s="33">
        <v>9238915.4199999981</v>
      </c>
      <c r="N256" s="31">
        <v>7480</v>
      </c>
      <c r="O256" s="32">
        <v>10434291.179999998</v>
      </c>
      <c r="P256" s="32">
        <v>9996291.1799999978</v>
      </c>
      <c r="Q256" s="32">
        <v>438000</v>
      </c>
      <c r="R256" s="32">
        <v>2233845.7599999998</v>
      </c>
      <c r="S256" s="33">
        <v>9070859.0199999958</v>
      </c>
      <c r="T256" s="31">
        <f t="shared" si="37"/>
        <v>701</v>
      </c>
      <c r="U256" s="32">
        <f t="shared" si="38"/>
        <v>1952292.0799999982</v>
      </c>
      <c r="V256" s="32">
        <f t="shared" si="33"/>
        <v>1359854.3399999999</v>
      </c>
      <c r="W256" s="33">
        <f t="shared" si="41"/>
        <v>1094167.0600000005</v>
      </c>
      <c r="X256" s="31">
        <f t="shared" si="39"/>
        <v>1299</v>
      </c>
      <c r="Y256" s="32">
        <f t="shared" si="40"/>
        <v>1010458.4799999986</v>
      </c>
      <c r="Z256" s="32">
        <f t="shared" si="35"/>
        <v>630618.6799999997</v>
      </c>
      <c r="AA256" s="33">
        <f t="shared" si="42"/>
        <v>-168056.40000000224</v>
      </c>
    </row>
    <row r="257" spans="1:27" x14ac:dyDescent="0.2">
      <c r="A257" s="56" t="s">
        <v>1007</v>
      </c>
      <c r="B257" s="57" t="s">
        <v>731</v>
      </c>
      <c r="C257" s="58" t="s">
        <v>732</v>
      </c>
      <c r="D257" s="31">
        <v>1067</v>
      </c>
      <c r="E257" s="32">
        <v>5015332.12</v>
      </c>
      <c r="F257" s="32">
        <v>348460</v>
      </c>
      <c r="G257" s="33">
        <v>0</v>
      </c>
      <c r="H257" s="31">
        <v>1253</v>
      </c>
      <c r="I257" s="32">
        <v>5683343.2599999998</v>
      </c>
      <c r="J257" s="32">
        <v>5444303.2599999998</v>
      </c>
      <c r="K257" s="32">
        <v>239040</v>
      </c>
      <c r="L257" s="32">
        <v>252206</v>
      </c>
      <c r="M257" s="33">
        <v>0</v>
      </c>
      <c r="N257" s="31">
        <v>1192</v>
      </c>
      <c r="O257" s="32">
        <v>5683949.540000001</v>
      </c>
      <c r="P257" s="32">
        <v>5422829.540000001</v>
      </c>
      <c r="Q257" s="32">
        <v>261120</v>
      </c>
      <c r="R257" s="32">
        <v>261769</v>
      </c>
      <c r="S257" s="33">
        <v>0</v>
      </c>
      <c r="T257" s="31">
        <f t="shared" si="37"/>
        <v>125</v>
      </c>
      <c r="U257" s="32">
        <f t="shared" si="38"/>
        <v>668617.42000000086</v>
      </c>
      <c r="V257" s="32">
        <f t="shared" si="33"/>
        <v>-86691</v>
      </c>
      <c r="W257" s="33">
        <f t="shared" si="41"/>
        <v>0</v>
      </c>
      <c r="X257" s="31">
        <f t="shared" si="39"/>
        <v>-61</v>
      </c>
      <c r="Y257" s="32">
        <f t="shared" si="40"/>
        <v>606.28000000119209</v>
      </c>
      <c r="Z257" s="32">
        <f t="shared" si="35"/>
        <v>9563</v>
      </c>
      <c r="AA257" s="33">
        <f t="shared" si="42"/>
        <v>0</v>
      </c>
    </row>
    <row r="258" spans="1:27" x14ac:dyDescent="0.2">
      <c r="A258" s="56" t="s">
        <v>1007</v>
      </c>
      <c r="B258" s="57" t="s">
        <v>733</v>
      </c>
      <c r="C258" s="58" t="s">
        <v>734</v>
      </c>
      <c r="D258" s="31">
        <v>2469</v>
      </c>
      <c r="E258" s="32">
        <v>1871830.0399999998</v>
      </c>
      <c r="F258" s="32">
        <v>0</v>
      </c>
      <c r="G258" s="33">
        <v>0</v>
      </c>
      <c r="H258" s="31">
        <v>1872</v>
      </c>
      <c r="I258" s="32">
        <v>2275484.7400000002</v>
      </c>
      <c r="J258" s="32">
        <v>1902884.7400000002</v>
      </c>
      <c r="K258" s="32">
        <v>372600</v>
      </c>
      <c r="L258" s="32">
        <v>0</v>
      </c>
      <c r="M258" s="33">
        <v>0</v>
      </c>
      <c r="N258" s="31">
        <v>2030</v>
      </c>
      <c r="O258" s="32">
        <v>2710131.2</v>
      </c>
      <c r="P258" s="32">
        <v>2327931.2000000002</v>
      </c>
      <c r="Q258" s="32">
        <v>382200</v>
      </c>
      <c r="R258" s="32">
        <v>780</v>
      </c>
      <c r="S258" s="33">
        <v>0</v>
      </c>
      <c r="T258" s="31">
        <f t="shared" si="37"/>
        <v>-439</v>
      </c>
      <c r="U258" s="32">
        <f t="shared" si="38"/>
        <v>838301.16000000038</v>
      </c>
      <c r="V258" s="32">
        <f t="shared" si="33"/>
        <v>780</v>
      </c>
      <c r="W258" s="33">
        <f t="shared" si="41"/>
        <v>0</v>
      </c>
      <c r="X258" s="31">
        <f t="shared" si="39"/>
        <v>158</v>
      </c>
      <c r="Y258" s="32">
        <f t="shared" si="40"/>
        <v>434646.45999999996</v>
      </c>
      <c r="Z258" s="32">
        <f t="shared" si="35"/>
        <v>780</v>
      </c>
      <c r="AA258" s="33">
        <f t="shared" si="42"/>
        <v>0</v>
      </c>
    </row>
    <row r="259" spans="1:27" x14ac:dyDescent="0.2">
      <c r="A259" s="56" t="s">
        <v>1007</v>
      </c>
      <c r="B259" s="57" t="s">
        <v>735</v>
      </c>
      <c r="C259" s="58" t="s">
        <v>736</v>
      </c>
      <c r="D259" s="31">
        <v>1303</v>
      </c>
      <c r="E259" s="32">
        <v>1470377</v>
      </c>
      <c r="F259" s="32">
        <v>0</v>
      </c>
      <c r="G259" s="33">
        <v>0</v>
      </c>
      <c r="H259" s="31">
        <v>1042</v>
      </c>
      <c r="I259" s="32">
        <v>1634386.7200000002</v>
      </c>
      <c r="J259" s="32">
        <v>1385386.7200000002</v>
      </c>
      <c r="K259" s="32">
        <v>249000</v>
      </c>
      <c r="L259" s="32">
        <v>0</v>
      </c>
      <c r="M259" s="33">
        <v>0</v>
      </c>
      <c r="N259" s="31">
        <v>1301</v>
      </c>
      <c r="O259" s="32">
        <v>1909763.2399999998</v>
      </c>
      <c r="P259" s="32">
        <v>1661723.2399999998</v>
      </c>
      <c r="Q259" s="32">
        <v>248040</v>
      </c>
      <c r="R259" s="32">
        <v>0</v>
      </c>
      <c r="S259" s="33">
        <v>0</v>
      </c>
      <c r="T259" s="31">
        <f t="shared" si="37"/>
        <v>-2</v>
      </c>
      <c r="U259" s="32">
        <f t="shared" si="38"/>
        <v>439386.23999999976</v>
      </c>
      <c r="V259" s="32">
        <f t="shared" ref="V259:V322" si="43">R259-F259</f>
        <v>0</v>
      </c>
      <c r="W259" s="33">
        <f t="shared" ref="W259:W290" si="44">S259-G259</f>
        <v>0</v>
      </c>
      <c r="X259" s="31">
        <f t="shared" si="39"/>
        <v>259</v>
      </c>
      <c r="Y259" s="32">
        <f t="shared" si="40"/>
        <v>275376.51999999955</v>
      </c>
      <c r="Z259" s="32">
        <f t="shared" ref="Z259:Z322" si="45">IFERROR((R259-L259),"")</f>
        <v>0</v>
      </c>
      <c r="AA259" s="33">
        <f t="shared" ref="AA259:AA290" si="46">IFERROR((S259-M259),"")</f>
        <v>0</v>
      </c>
    </row>
    <row r="260" spans="1:27" x14ac:dyDescent="0.2">
      <c r="A260" s="56" t="s">
        <v>1007</v>
      </c>
      <c r="B260" s="57" t="s">
        <v>737</v>
      </c>
      <c r="C260" s="58" t="s">
        <v>738</v>
      </c>
      <c r="D260" s="31">
        <v>500</v>
      </c>
      <c r="E260" s="32">
        <v>438490.80000000005</v>
      </c>
      <c r="F260" s="32">
        <v>0</v>
      </c>
      <c r="G260" s="33">
        <v>0</v>
      </c>
      <c r="H260" s="31">
        <v>387</v>
      </c>
      <c r="I260" s="32">
        <v>500824.4</v>
      </c>
      <c r="J260" s="32">
        <v>386704.4</v>
      </c>
      <c r="K260" s="32">
        <v>114120</v>
      </c>
      <c r="L260" s="32">
        <v>0</v>
      </c>
      <c r="M260" s="33">
        <v>0</v>
      </c>
      <c r="N260" s="31">
        <v>367</v>
      </c>
      <c r="O260" s="32">
        <v>583221.9</v>
      </c>
      <c r="P260" s="32">
        <v>473661.9</v>
      </c>
      <c r="Q260" s="32">
        <v>109560</v>
      </c>
      <c r="R260" s="32">
        <v>0</v>
      </c>
      <c r="S260" s="33">
        <v>0</v>
      </c>
      <c r="T260" s="31">
        <f t="shared" si="37"/>
        <v>-133</v>
      </c>
      <c r="U260" s="32">
        <f t="shared" si="38"/>
        <v>144731.09999999998</v>
      </c>
      <c r="V260" s="32">
        <f t="shared" si="43"/>
        <v>0</v>
      </c>
      <c r="W260" s="33">
        <f t="shared" si="44"/>
        <v>0</v>
      </c>
      <c r="X260" s="31">
        <f t="shared" si="39"/>
        <v>-20</v>
      </c>
      <c r="Y260" s="32">
        <f t="shared" si="40"/>
        <v>82397.5</v>
      </c>
      <c r="Z260" s="32">
        <f t="shared" si="45"/>
        <v>0</v>
      </c>
      <c r="AA260" s="33">
        <f t="shared" si="46"/>
        <v>0</v>
      </c>
    </row>
    <row r="261" spans="1:27" x14ac:dyDescent="0.2">
      <c r="A261" s="56" t="s">
        <v>1007</v>
      </c>
      <c r="B261" s="57" t="s">
        <v>739</v>
      </c>
      <c r="C261" s="58" t="s">
        <v>740</v>
      </c>
      <c r="D261" s="31">
        <v>2051</v>
      </c>
      <c r="E261" s="32">
        <v>2552490.5</v>
      </c>
      <c r="F261" s="32">
        <v>0</v>
      </c>
      <c r="G261" s="33">
        <v>0</v>
      </c>
      <c r="H261" s="31">
        <v>1904</v>
      </c>
      <c r="I261" s="32">
        <v>2908473.0999999996</v>
      </c>
      <c r="J261" s="32">
        <v>2468193.0999999996</v>
      </c>
      <c r="K261" s="32">
        <v>440280</v>
      </c>
      <c r="L261" s="32">
        <v>0</v>
      </c>
      <c r="M261" s="33">
        <v>0</v>
      </c>
      <c r="N261" s="31">
        <v>2051</v>
      </c>
      <c r="O261" s="32">
        <v>3498272.4</v>
      </c>
      <c r="P261" s="32">
        <v>3069872.4</v>
      </c>
      <c r="Q261" s="32">
        <v>428400</v>
      </c>
      <c r="R261" s="32">
        <v>0</v>
      </c>
      <c r="S261" s="33">
        <v>0</v>
      </c>
      <c r="T261" s="31">
        <f t="shared" si="37"/>
        <v>0</v>
      </c>
      <c r="U261" s="32">
        <f t="shared" si="38"/>
        <v>945781.89999999991</v>
      </c>
      <c r="V261" s="32">
        <f t="shared" si="43"/>
        <v>0</v>
      </c>
      <c r="W261" s="33">
        <f t="shared" si="44"/>
        <v>0</v>
      </c>
      <c r="X261" s="31">
        <f t="shared" si="39"/>
        <v>147</v>
      </c>
      <c r="Y261" s="32">
        <f t="shared" si="40"/>
        <v>589799.30000000028</v>
      </c>
      <c r="Z261" s="32">
        <f t="shared" si="45"/>
        <v>0</v>
      </c>
      <c r="AA261" s="33">
        <f t="shared" si="46"/>
        <v>0</v>
      </c>
    </row>
    <row r="262" spans="1:27" x14ac:dyDescent="0.2">
      <c r="A262" s="56" t="s">
        <v>1007</v>
      </c>
      <c r="B262" s="57" t="s">
        <v>741</v>
      </c>
      <c r="C262" s="58" t="s">
        <v>742</v>
      </c>
      <c r="D262" s="31">
        <v>5671</v>
      </c>
      <c r="E262" s="32">
        <v>10325313.580000002</v>
      </c>
      <c r="F262" s="32">
        <v>123853.99999999997</v>
      </c>
      <c r="G262" s="33">
        <v>1741838.1799999995</v>
      </c>
      <c r="H262" s="31">
        <v>4213</v>
      </c>
      <c r="I262" s="32">
        <v>11899972.449999999</v>
      </c>
      <c r="J262" s="32">
        <v>10911102.939999999</v>
      </c>
      <c r="K262" s="32">
        <v>988869.51</v>
      </c>
      <c r="L262" s="32">
        <v>70597</v>
      </c>
      <c r="M262" s="33">
        <v>1754910.5500000003</v>
      </c>
      <c r="N262" s="31">
        <v>5976</v>
      </c>
      <c r="O262" s="32">
        <v>13646939.099999998</v>
      </c>
      <c r="P262" s="32">
        <v>12726137.119999997</v>
      </c>
      <c r="Q262" s="32">
        <v>920801.98</v>
      </c>
      <c r="R262" s="32">
        <v>93509.959999999992</v>
      </c>
      <c r="S262" s="33">
        <v>1864310.4100000001</v>
      </c>
      <c r="T262" s="31">
        <f t="shared" si="37"/>
        <v>305</v>
      </c>
      <c r="U262" s="32">
        <f t="shared" si="38"/>
        <v>3321625.5199999958</v>
      </c>
      <c r="V262" s="32">
        <f t="shared" si="43"/>
        <v>-30344.039999999979</v>
      </c>
      <c r="W262" s="33">
        <f t="shared" si="44"/>
        <v>122472.23000000068</v>
      </c>
      <c r="X262" s="31">
        <f t="shared" si="39"/>
        <v>1763</v>
      </c>
      <c r="Y262" s="32">
        <f t="shared" si="40"/>
        <v>1746966.6499999985</v>
      </c>
      <c r="Z262" s="32">
        <f t="shared" si="45"/>
        <v>22912.959999999992</v>
      </c>
      <c r="AA262" s="33">
        <f t="shared" si="46"/>
        <v>109399.85999999987</v>
      </c>
    </row>
    <row r="263" spans="1:27" x14ac:dyDescent="0.2">
      <c r="A263" s="56" t="s">
        <v>1007</v>
      </c>
      <c r="B263" s="57" t="s">
        <v>743</v>
      </c>
      <c r="C263" s="58" t="s">
        <v>744</v>
      </c>
      <c r="D263" s="31">
        <v>1026</v>
      </c>
      <c r="E263" s="32">
        <v>904309</v>
      </c>
      <c r="F263" s="32">
        <v>19450</v>
      </c>
      <c r="G263" s="33">
        <v>0</v>
      </c>
      <c r="H263" s="31">
        <v>1211</v>
      </c>
      <c r="I263" s="32">
        <v>1375268.4</v>
      </c>
      <c r="J263" s="32">
        <v>1223348.3999999999</v>
      </c>
      <c r="K263" s="32">
        <v>151920</v>
      </c>
      <c r="L263" s="32">
        <v>16799</v>
      </c>
      <c r="M263" s="33">
        <v>0</v>
      </c>
      <c r="N263" s="31">
        <v>1184</v>
      </c>
      <c r="O263" s="32">
        <v>1338246</v>
      </c>
      <c r="P263" s="32">
        <v>1177446</v>
      </c>
      <c r="Q263" s="32">
        <v>160800</v>
      </c>
      <c r="R263" s="32">
        <v>24828</v>
      </c>
      <c r="S263" s="33">
        <v>0</v>
      </c>
      <c r="T263" s="31">
        <f t="shared" ref="T263:T326" si="47">N263-D263</f>
        <v>158</v>
      </c>
      <c r="U263" s="32">
        <f t="shared" ref="U263:U326" si="48">O263-E263</f>
        <v>433937</v>
      </c>
      <c r="V263" s="32">
        <f t="shared" si="43"/>
        <v>5378</v>
      </c>
      <c r="W263" s="33">
        <f t="shared" si="44"/>
        <v>0</v>
      </c>
      <c r="X263" s="31">
        <f t="shared" ref="X263:X326" si="49">IFERROR((N263-H263),"")</f>
        <v>-27</v>
      </c>
      <c r="Y263" s="32">
        <f t="shared" ref="Y263:Y326" si="50">IFERROR((O263-I263),"")</f>
        <v>-37022.399999999907</v>
      </c>
      <c r="Z263" s="32">
        <f t="shared" si="45"/>
        <v>8029</v>
      </c>
      <c r="AA263" s="33">
        <f t="shared" si="46"/>
        <v>0</v>
      </c>
    </row>
    <row r="264" spans="1:27" x14ac:dyDescent="0.2">
      <c r="A264" s="56" t="s">
        <v>1007</v>
      </c>
      <c r="B264" s="57" t="s">
        <v>745</v>
      </c>
      <c r="C264" s="58" t="s">
        <v>746</v>
      </c>
      <c r="D264" s="31">
        <v>1374</v>
      </c>
      <c r="E264" s="32">
        <v>1621032.2000000002</v>
      </c>
      <c r="F264" s="32">
        <v>69973.600000000006</v>
      </c>
      <c r="G264" s="33">
        <v>0</v>
      </c>
      <c r="H264" s="31">
        <v>1303</v>
      </c>
      <c r="I264" s="32">
        <v>1888327.5000000002</v>
      </c>
      <c r="J264" s="32">
        <v>1744447.5000000002</v>
      </c>
      <c r="K264" s="32">
        <v>143880</v>
      </c>
      <c r="L264" s="32">
        <v>67043</v>
      </c>
      <c r="M264" s="33">
        <v>0</v>
      </c>
      <c r="N264" s="31">
        <v>1411</v>
      </c>
      <c r="O264" s="32">
        <v>2147128.6</v>
      </c>
      <c r="P264" s="32">
        <v>2005288.6</v>
      </c>
      <c r="Q264" s="32">
        <v>141840</v>
      </c>
      <c r="R264" s="32">
        <v>74910</v>
      </c>
      <c r="S264" s="33">
        <v>0</v>
      </c>
      <c r="T264" s="31">
        <f t="shared" si="47"/>
        <v>37</v>
      </c>
      <c r="U264" s="32">
        <f t="shared" si="48"/>
        <v>526096.39999999991</v>
      </c>
      <c r="V264" s="32">
        <f t="shared" si="43"/>
        <v>4936.3999999999942</v>
      </c>
      <c r="W264" s="33">
        <f t="shared" si="44"/>
        <v>0</v>
      </c>
      <c r="X264" s="31">
        <f t="shared" si="49"/>
        <v>108</v>
      </c>
      <c r="Y264" s="32">
        <f t="shared" si="50"/>
        <v>258801.09999999986</v>
      </c>
      <c r="Z264" s="32">
        <f t="shared" si="45"/>
        <v>7867</v>
      </c>
      <c r="AA264" s="33">
        <f t="shared" si="46"/>
        <v>0</v>
      </c>
    </row>
    <row r="265" spans="1:27" x14ac:dyDescent="0.2">
      <c r="A265" s="56" t="s">
        <v>1007</v>
      </c>
      <c r="B265" s="57" t="s">
        <v>747</v>
      </c>
      <c r="C265" s="58" t="s">
        <v>748</v>
      </c>
      <c r="D265" s="31">
        <v>3626</v>
      </c>
      <c r="E265" s="32">
        <v>2724632.85</v>
      </c>
      <c r="F265" s="32">
        <v>67527.199999999997</v>
      </c>
      <c r="G265" s="33">
        <v>797.2</v>
      </c>
      <c r="H265" s="31">
        <v>3837</v>
      </c>
      <c r="I265" s="32">
        <v>3186109</v>
      </c>
      <c r="J265" s="32">
        <v>3074149</v>
      </c>
      <c r="K265" s="32">
        <v>111960</v>
      </c>
      <c r="L265" s="32">
        <v>57708</v>
      </c>
      <c r="M265" s="33">
        <v>2023.9299999999998</v>
      </c>
      <c r="N265" s="31">
        <v>4075</v>
      </c>
      <c r="O265" s="32">
        <v>3220402.0000000009</v>
      </c>
      <c r="P265" s="32">
        <v>3082762.0000000009</v>
      </c>
      <c r="Q265" s="32">
        <v>137640</v>
      </c>
      <c r="R265" s="32">
        <v>71388</v>
      </c>
      <c r="S265" s="33">
        <v>832428.73</v>
      </c>
      <c r="T265" s="31">
        <f t="shared" si="47"/>
        <v>449</v>
      </c>
      <c r="U265" s="32">
        <f t="shared" si="48"/>
        <v>495769.15000000084</v>
      </c>
      <c r="V265" s="32">
        <f t="shared" si="43"/>
        <v>3860.8000000000029</v>
      </c>
      <c r="W265" s="33">
        <f t="shared" si="44"/>
        <v>831631.53</v>
      </c>
      <c r="X265" s="31">
        <f t="shared" si="49"/>
        <v>238</v>
      </c>
      <c r="Y265" s="32">
        <f t="shared" si="50"/>
        <v>34293.000000000931</v>
      </c>
      <c r="Z265" s="32">
        <f t="shared" si="45"/>
        <v>13680</v>
      </c>
      <c r="AA265" s="33">
        <f t="shared" si="46"/>
        <v>830404.79999999993</v>
      </c>
    </row>
    <row r="266" spans="1:27" x14ac:dyDescent="0.2">
      <c r="A266" s="56" t="s">
        <v>1007</v>
      </c>
      <c r="B266" s="57" t="s">
        <v>749</v>
      </c>
      <c r="C266" s="58" t="s">
        <v>750</v>
      </c>
      <c r="D266" s="31">
        <v>9268</v>
      </c>
      <c r="E266" s="32">
        <v>15262888</v>
      </c>
      <c r="F266" s="32">
        <v>493985.15</v>
      </c>
      <c r="G266" s="33">
        <v>7448031.1400000025</v>
      </c>
      <c r="H266" s="31">
        <v>9694</v>
      </c>
      <c r="I266" s="32">
        <v>19537105.459999997</v>
      </c>
      <c r="J266" s="32">
        <v>18478105.459999997</v>
      </c>
      <c r="K266" s="32">
        <v>1059000</v>
      </c>
      <c r="L266" s="32">
        <v>633341.86</v>
      </c>
      <c r="M266" s="33">
        <v>8408678.1800000072</v>
      </c>
      <c r="N266" s="31">
        <v>10322</v>
      </c>
      <c r="O266" s="32">
        <v>20062653.32</v>
      </c>
      <c r="P266" s="32">
        <v>18970893.32</v>
      </c>
      <c r="Q266" s="32">
        <v>1091760</v>
      </c>
      <c r="R266" s="32">
        <v>586018.76</v>
      </c>
      <c r="S266" s="33">
        <v>8490696.6300000045</v>
      </c>
      <c r="T266" s="31">
        <f t="shared" si="47"/>
        <v>1054</v>
      </c>
      <c r="U266" s="32">
        <f t="shared" si="48"/>
        <v>4799765.32</v>
      </c>
      <c r="V266" s="32">
        <f t="shared" si="43"/>
        <v>92033.609999999986</v>
      </c>
      <c r="W266" s="33">
        <f t="shared" si="44"/>
        <v>1042665.4900000021</v>
      </c>
      <c r="X266" s="31">
        <f t="shared" si="49"/>
        <v>628</v>
      </c>
      <c r="Y266" s="32">
        <f t="shared" si="50"/>
        <v>525547.86000000313</v>
      </c>
      <c r="Z266" s="32">
        <f t="shared" si="45"/>
        <v>-47323.099999999977</v>
      </c>
      <c r="AA266" s="33">
        <f t="shared" si="46"/>
        <v>82018.449999997392</v>
      </c>
    </row>
    <row r="267" spans="1:27" x14ac:dyDescent="0.2">
      <c r="A267" s="56" t="s">
        <v>1007</v>
      </c>
      <c r="B267" s="57" t="s">
        <v>751</v>
      </c>
      <c r="C267" s="58" t="s">
        <v>752</v>
      </c>
      <c r="D267" s="31">
        <v>1156</v>
      </c>
      <c r="E267" s="32">
        <v>1097695.4000000001</v>
      </c>
      <c r="F267" s="32">
        <v>64036.800000000003</v>
      </c>
      <c r="G267" s="33">
        <v>0</v>
      </c>
      <c r="H267" s="31">
        <v>1116</v>
      </c>
      <c r="I267" s="32">
        <v>1251715.4000000001</v>
      </c>
      <c r="J267" s="32">
        <v>1171435.4000000001</v>
      </c>
      <c r="K267" s="32">
        <v>80280</v>
      </c>
      <c r="L267" s="32">
        <v>75305</v>
      </c>
      <c r="M267" s="33">
        <v>0</v>
      </c>
      <c r="N267" s="31">
        <v>1081</v>
      </c>
      <c r="O267" s="32">
        <v>1214086.4999999998</v>
      </c>
      <c r="P267" s="32">
        <v>1132846.4999999998</v>
      </c>
      <c r="Q267" s="32">
        <v>81240</v>
      </c>
      <c r="R267" s="32">
        <v>72290</v>
      </c>
      <c r="S267" s="33">
        <v>0</v>
      </c>
      <c r="T267" s="31">
        <f t="shared" si="47"/>
        <v>-75</v>
      </c>
      <c r="U267" s="32">
        <f t="shared" si="48"/>
        <v>116391.09999999963</v>
      </c>
      <c r="V267" s="32">
        <f t="shared" si="43"/>
        <v>8253.1999999999971</v>
      </c>
      <c r="W267" s="33">
        <f t="shared" si="44"/>
        <v>0</v>
      </c>
      <c r="X267" s="31">
        <f t="shared" si="49"/>
        <v>-35</v>
      </c>
      <c r="Y267" s="32">
        <f t="shared" si="50"/>
        <v>-37628.900000000373</v>
      </c>
      <c r="Z267" s="32">
        <f t="shared" si="45"/>
        <v>-3015</v>
      </c>
      <c r="AA267" s="33">
        <f t="shared" si="46"/>
        <v>0</v>
      </c>
    </row>
    <row r="268" spans="1:27" x14ac:dyDescent="0.2">
      <c r="A268" s="56" t="s">
        <v>1007</v>
      </c>
      <c r="B268" s="57" t="s">
        <v>753</v>
      </c>
      <c r="C268" s="58" t="s">
        <v>754</v>
      </c>
      <c r="D268" s="31">
        <v>169</v>
      </c>
      <c r="E268" s="32">
        <v>261509.9</v>
      </c>
      <c r="F268" s="32">
        <v>301860</v>
      </c>
      <c r="G268" s="33">
        <v>0</v>
      </c>
      <c r="H268" s="31">
        <v>114</v>
      </c>
      <c r="I268" s="32">
        <v>290458.8</v>
      </c>
      <c r="J268" s="32">
        <v>255418.8</v>
      </c>
      <c r="K268" s="32">
        <v>35040</v>
      </c>
      <c r="L268" s="32">
        <v>184860</v>
      </c>
      <c r="M268" s="33">
        <v>0</v>
      </c>
      <c r="N268" s="31">
        <v>139</v>
      </c>
      <c r="O268" s="32">
        <v>229621.4</v>
      </c>
      <c r="P268" s="32">
        <v>206221.4</v>
      </c>
      <c r="Q268" s="32">
        <v>23400</v>
      </c>
      <c r="R268" s="32">
        <v>274740</v>
      </c>
      <c r="S268" s="33">
        <v>0</v>
      </c>
      <c r="T268" s="31">
        <f t="shared" si="47"/>
        <v>-30</v>
      </c>
      <c r="U268" s="32">
        <f t="shared" si="48"/>
        <v>-31888.5</v>
      </c>
      <c r="V268" s="32">
        <f t="shared" si="43"/>
        <v>-27120</v>
      </c>
      <c r="W268" s="33">
        <f t="shared" si="44"/>
        <v>0</v>
      </c>
      <c r="X268" s="31">
        <f t="shared" si="49"/>
        <v>25</v>
      </c>
      <c r="Y268" s="32">
        <f t="shared" si="50"/>
        <v>-60837.399999999994</v>
      </c>
      <c r="Z268" s="32">
        <f t="shared" si="45"/>
        <v>89880</v>
      </c>
      <c r="AA268" s="33">
        <f t="shared" si="46"/>
        <v>0</v>
      </c>
    </row>
    <row r="269" spans="1:27" x14ac:dyDescent="0.2">
      <c r="A269" s="56" t="s">
        <v>1007</v>
      </c>
      <c r="B269" s="57" t="s">
        <v>755</v>
      </c>
      <c r="C269" s="58" t="s">
        <v>756</v>
      </c>
      <c r="D269" s="31">
        <v>4152</v>
      </c>
      <c r="E269" s="32">
        <v>2555888</v>
      </c>
      <c r="F269" s="32">
        <v>280372.40000000002</v>
      </c>
      <c r="G269" s="33">
        <v>8798148.5799999982</v>
      </c>
      <c r="H269" s="31">
        <v>2891</v>
      </c>
      <c r="I269" s="32">
        <v>2470458.1999999997</v>
      </c>
      <c r="J269" s="32">
        <v>2279058.1999999997</v>
      </c>
      <c r="K269" s="32">
        <v>191400</v>
      </c>
      <c r="L269" s="32">
        <v>233859</v>
      </c>
      <c r="M269" s="33">
        <v>8139236.1300000018</v>
      </c>
      <c r="N269" s="31">
        <v>3422</v>
      </c>
      <c r="O269" s="32">
        <v>2538573.92</v>
      </c>
      <c r="P269" s="32">
        <v>2362053.92</v>
      </c>
      <c r="Q269" s="32">
        <v>176520</v>
      </c>
      <c r="R269" s="32">
        <v>294511</v>
      </c>
      <c r="S269" s="33">
        <v>8154690.0500000007</v>
      </c>
      <c r="T269" s="31">
        <f t="shared" si="47"/>
        <v>-730</v>
      </c>
      <c r="U269" s="32">
        <f t="shared" si="48"/>
        <v>-17314.080000000075</v>
      </c>
      <c r="V269" s="32">
        <f t="shared" si="43"/>
        <v>14138.599999999977</v>
      </c>
      <c r="W269" s="33">
        <f t="shared" si="44"/>
        <v>-643458.52999999747</v>
      </c>
      <c r="X269" s="31">
        <f t="shared" si="49"/>
        <v>531</v>
      </c>
      <c r="Y269" s="32">
        <f t="shared" si="50"/>
        <v>68115.720000000205</v>
      </c>
      <c r="Z269" s="32">
        <f t="shared" si="45"/>
        <v>60652</v>
      </c>
      <c r="AA269" s="33">
        <f t="shared" si="46"/>
        <v>15453.919999998994</v>
      </c>
    </row>
    <row r="270" spans="1:27" x14ac:dyDescent="0.2">
      <c r="A270" s="56" t="s">
        <v>1007</v>
      </c>
      <c r="B270" s="57" t="s">
        <v>757</v>
      </c>
      <c r="C270" s="58" t="s">
        <v>758</v>
      </c>
      <c r="D270" s="31">
        <v>3043</v>
      </c>
      <c r="E270" s="32">
        <v>6860453.9800000004</v>
      </c>
      <c r="F270" s="32">
        <v>100863</v>
      </c>
      <c r="G270" s="33">
        <v>0</v>
      </c>
      <c r="H270" s="31">
        <v>1605</v>
      </c>
      <c r="I270" s="32">
        <v>7357248.4199999999</v>
      </c>
      <c r="J270" s="32">
        <v>6723888.4199999999</v>
      </c>
      <c r="K270" s="32">
        <v>633360</v>
      </c>
      <c r="L270" s="32">
        <v>76840</v>
      </c>
      <c r="M270" s="33">
        <v>0</v>
      </c>
      <c r="N270" s="31">
        <v>1815</v>
      </c>
      <c r="O270" s="32">
        <v>8234106.2000000011</v>
      </c>
      <c r="P270" s="32">
        <v>7609746.2000000011</v>
      </c>
      <c r="Q270" s="32">
        <v>624360</v>
      </c>
      <c r="R270" s="32">
        <v>131344</v>
      </c>
      <c r="S270" s="33">
        <v>0</v>
      </c>
      <c r="T270" s="31">
        <f t="shared" si="47"/>
        <v>-1228</v>
      </c>
      <c r="U270" s="32">
        <f t="shared" si="48"/>
        <v>1373652.2200000007</v>
      </c>
      <c r="V270" s="32">
        <f t="shared" si="43"/>
        <v>30481</v>
      </c>
      <c r="W270" s="33">
        <f t="shared" si="44"/>
        <v>0</v>
      </c>
      <c r="X270" s="31">
        <f t="shared" si="49"/>
        <v>210</v>
      </c>
      <c r="Y270" s="32">
        <f t="shared" si="50"/>
        <v>876857.78000000119</v>
      </c>
      <c r="Z270" s="32">
        <f t="shared" si="45"/>
        <v>54504</v>
      </c>
      <c r="AA270" s="33">
        <f t="shared" si="46"/>
        <v>0</v>
      </c>
    </row>
    <row r="271" spans="1:27" x14ac:dyDescent="0.2">
      <c r="A271" s="56" t="s">
        <v>1007</v>
      </c>
      <c r="B271" s="57" t="s">
        <v>759</v>
      </c>
      <c r="C271" s="58" t="s">
        <v>760</v>
      </c>
      <c r="D271" s="31">
        <v>170</v>
      </c>
      <c r="E271" s="32">
        <v>280661.8</v>
      </c>
      <c r="F271" s="32">
        <v>0</v>
      </c>
      <c r="G271" s="33">
        <v>0</v>
      </c>
      <c r="H271" s="31">
        <v>213</v>
      </c>
      <c r="I271" s="32">
        <v>345314.2</v>
      </c>
      <c r="J271" s="32">
        <v>312314.2</v>
      </c>
      <c r="K271" s="32">
        <v>33000</v>
      </c>
      <c r="L271" s="32">
        <v>0</v>
      </c>
      <c r="M271" s="33">
        <v>0</v>
      </c>
      <c r="N271" s="31">
        <v>193</v>
      </c>
      <c r="O271" s="32">
        <v>342692.80000000005</v>
      </c>
      <c r="P271" s="32">
        <v>309212.80000000005</v>
      </c>
      <c r="Q271" s="32">
        <v>33480</v>
      </c>
      <c r="R271" s="32">
        <v>0</v>
      </c>
      <c r="S271" s="33">
        <v>0</v>
      </c>
      <c r="T271" s="31">
        <f t="shared" si="47"/>
        <v>23</v>
      </c>
      <c r="U271" s="32">
        <f t="shared" si="48"/>
        <v>62031.000000000058</v>
      </c>
      <c r="V271" s="32">
        <f t="shared" si="43"/>
        <v>0</v>
      </c>
      <c r="W271" s="33">
        <f t="shared" si="44"/>
        <v>0</v>
      </c>
      <c r="X271" s="31">
        <f t="shared" si="49"/>
        <v>-20</v>
      </c>
      <c r="Y271" s="32">
        <f t="shared" si="50"/>
        <v>-2621.3999999999651</v>
      </c>
      <c r="Z271" s="32">
        <f t="shared" si="45"/>
        <v>0</v>
      </c>
      <c r="AA271" s="33">
        <f t="shared" si="46"/>
        <v>0</v>
      </c>
    </row>
    <row r="272" spans="1:27" x14ac:dyDescent="0.2">
      <c r="A272" s="56" t="s">
        <v>1007</v>
      </c>
      <c r="B272" s="57" t="s">
        <v>761</v>
      </c>
      <c r="C272" s="58" t="s">
        <v>762</v>
      </c>
      <c r="D272" s="31">
        <v>249</v>
      </c>
      <c r="E272" s="32">
        <v>376877.80000000005</v>
      </c>
      <c r="F272" s="32">
        <v>0</v>
      </c>
      <c r="G272" s="33">
        <v>0</v>
      </c>
      <c r="H272" s="31">
        <v>196</v>
      </c>
      <c r="I272" s="32">
        <v>379980</v>
      </c>
      <c r="J272" s="32">
        <v>329940</v>
      </c>
      <c r="K272" s="32">
        <v>50040</v>
      </c>
      <c r="L272" s="32">
        <v>0</v>
      </c>
      <c r="M272" s="33">
        <v>0</v>
      </c>
      <c r="N272" s="31">
        <v>203</v>
      </c>
      <c r="O272" s="32">
        <v>372764.31999999995</v>
      </c>
      <c r="P272" s="32">
        <v>324884.31999999995</v>
      </c>
      <c r="Q272" s="32">
        <v>47880</v>
      </c>
      <c r="R272" s="32">
        <v>0</v>
      </c>
      <c r="S272" s="33">
        <v>0</v>
      </c>
      <c r="T272" s="31">
        <f t="shared" si="47"/>
        <v>-46</v>
      </c>
      <c r="U272" s="32">
        <f t="shared" si="48"/>
        <v>-4113.4800000000978</v>
      </c>
      <c r="V272" s="32">
        <f t="shared" si="43"/>
        <v>0</v>
      </c>
      <c r="W272" s="33">
        <f t="shared" si="44"/>
        <v>0</v>
      </c>
      <c r="X272" s="31">
        <f t="shared" si="49"/>
        <v>7</v>
      </c>
      <c r="Y272" s="32">
        <f t="shared" si="50"/>
        <v>-7215.6800000000512</v>
      </c>
      <c r="Z272" s="32">
        <f t="shared" si="45"/>
        <v>0</v>
      </c>
      <c r="AA272" s="33">
        <f t="shared" si="46"/>
        <v>0</v>
      </c>
    </row>
    <row r="273" spans="1:27" x14ac:dyDescent="0.2">
      <c r="A273" s="56" t="s">
        <v>1007</v>
      </c>
      <c r="B273" s="57" t="s">
        <v>763</v>
      </c>
      <c r="C273" s="58" t="s">
        <v>764</v>
      </c>
      <c r="D273" s="31">
        <v>9071</v>
      </c>
      <c r="E273" s="32">
        <v>13024044.439999999</v>
      </c>
      <c r="F273" s="32">
        <v>277116.33999999997</v>
      </c>
      <c r="G273" s="33">
        <v>6138928.7600000007</v>
      </c>
      <c r="H273" s="31">
        <v>9992</v>
      </c>
      <c r="I273" s="32">
        <v>15590323.319999997</v>
      </c>
      <c r="J273" s="32">
        <v>15140083.319999997</v>
      </c>
      <c r="K273" s="32">
        <v>450240</v>
      </c>
      <c r="L273" s="32">
        <v>356741</v>
      </c>
      <c r="M273" s="33">
        <v>5732446.0600000005</v>
      </c>
      <c r="N273" s="31">
        <v>10336</v>
      </c>
      <c r="O273" s="32">
        <v>15122674.559999995</v>
      </c>
      <c r="P273" s="32">
        <v>14661034.559999995</v>
      </c>
      <c r="Q273" s="32">
        <v>461640</v>
      </c>
      <c r="R273" s="32">
        <v>450810</v>
      </c>
      <c r="S273" s="33">
        <v>4997125.0299999984</v>
      </c>
      <c r="T273" s="31">
        <f t="shared" si="47"/>
        <v>1265</v>
      </c>
      <c r="U273" s="32">
        <f t="shared" si="48"/>
        <v>2098630.1199999955</v>
      </c>
      <c r="V273" s="32">
        <f t="shared" si="43"/>
        <v>173693.66000000003</v>
      </c>
      <c r="W273" s="33">
        <f t="shared" si="44"/>
        <v>-1141803.7300000023</v>
      </c>
      <c r="X273" s="31">
        <f t="shared" si="49"/>
        <v>344</v>
      </c>
      <c r="Y273" s="32">
        <f t="shared" si="50"/>
        <v>-467648.76000000164</v>
      </c>
      <c r="Z273" s="32">
        <f t="shared" si="45"/>
        <v>94069</v>
      </c>
      <c r="AA273" s="33">
        <f t="shared" si="46"/>
        <v>-735321.03000000212</v>
      </c>
    </row>
    <row r="274" spans="1:27" x14ac:dyDescent="0.2">
      <c r="A274" s="56" t="s">
        <v>1007</v>
      </c>
      <c r="B274" s="57" t="s">
        <v>765</v>
      </c>
      <c r="C274" s="58" t="s">
        <v>766</v>
      </c>
      <c r="D274" s="31">
        <v>4598</v>
      </c>
      <c r="E274" s="32">
        <v>12157410.5</v>
      </c>
      <c r="F274" s="32">
        <v>308835</v>
      </c>
      <c r="G274" s="33">
        <v>7387121.4600000009</v>
      </c>
      <c r="H274" s="31">
        <v>3910</v>
      </c>
      <c r="I274" s="32">
        <v>9021034</v>
      </c>
      <c r="J274" s="32">
        <v>8676994</v>
      </c>
      <c r="K274" s="32">
        <v>344040</v>
      </c>
      <c r="L274" s="32">
        <v>219653</v>
      </c>
      <c r="M274" s="33">
        <v>6199945.660000002</v>
      </c>
      <c r="N274" s="31">
        <v>7536</v>
      </c>
      <c r="O274" s="32">
        <v>17480226.32</v>
      </c>
      <c r="P274" s="32">
        <v>17125146.32</v>
      </c>
      <c r="Q274" s="32">
        <v>355080</v>
      </c>
      <c r="R274" s="32">
        <v>226166</v>
      </c>
      <c r="S274" s="33">
        <v>6166192.2999999989</v>
      </c>
      <c r="T274" s="31">
        <f t="shared" si="47"/>
        <v>2938</v>
      </c>
      <c r="U274" s="32">
        <f t="shared" si="48"/>
        <v>5322815.82</v>
      </c>
      <c r="V274" s="32">
        <f t="shared" si="43"/>
        <v>-82669</v>
      </c>
      <c r="W274" s="33">
        <f t="shared" si="44"/>
        <v>-1220929.160000002</v>
      </c>
      <c r="X274" s="31">
        <f t="shared" si="49"/>
        <v>3626</v>
      </c>
      <c r="Y274" s="32">
        <f t="shared" si="50"/>
        <v>8459192.3200000003</v>
      </c>
      <c r="Z274" s="32">
        <f t="shared" si="45"/>
        <v>6513</v>
      </c>
      <c r="AA274" s="33">
        <f t="shared" si="46"/>
        <v>-33753.360000003129</v>
      </c>
    </row>
    <row r="275" spans="1:27" x14ac:dyDescent="0.2">
      <c r="A275" s="56" t="s">
        <v>1007</v>
      </c>
      <c r="B275" s="57" t="s">
        <v>767</v>
      </c>
      <c r="C275" s="58" t="s">
        <v>768</v>
      </c>
      <c r="D275" s="31">
        <v>2800</v>
      </c>
      <c r="E275" s="32">
        <v>2292270.9799999995</v>
      </c>
      <c r="F275" s="32">
        <v>830</v>
      </c>
      <c r="G275" s="33">
        <v>6074127.3300000019</v>
      </c>
      <c r="H275" s="31">
        <v>2681</v>
      </c>
      <c r="I275" s="32">
        <v>2506999.08</v>
      </c>
      <c r="J275" s="32">
        <v>2314879.08</v>
      </c>
      <c r="K275" s="32">
        <v>192120</v>
      </c>
      <c r="L275" s="32">
        <v>732</v>
      </c>
      <c r="M275" s="33">
        <v>7253675.6600000001</v>
      </c>
      <c r="N275" s="31">
        <v>2886</v>
      </c>
      <c r="O275" s="32">
        <v>2770871.08</v>
      </c>
      <c r="P275" s="32">
        <v>2583431.08</v>
      </c>
      <c r="Q275" s="32">
        <v>187440</v>
      </c>
      <c r="R275" s="32">
        <v>366</v>
      </c>
      <c r="S275" s="33">
        <v>7477533.9499999974</v>
      </c>
      <c r="T275" s="31">
        <f t="shared" si="47"/>
        <v>86</v>
      </c>
      <c r="U275" s="32">
        <f t="shared" si="48"/>
        <v>478600.10000000056</v>
      </c>
      <c r="V275" s="32">
        <f t="shared" si="43"/>
        <v>-464</v>
      </c>
      <c r="W275" s="33">
        <f t="shared" si="44"/>
        <v>1403406.6199999955</v>
      </c>
      <c r="X275" s="31">
        <f t="shared" si="49"/>
        <v>205</v>
      </c>
      <c r="Y275" s="32">
        <f t="shared" si="50"/>
        <v>263872</v>
      </c>
      <c r="Z275" s="32">
        <f t="shared" si="45"/>
        <v>-366</v>
      </c>
      <c r="AA275" s="33">
        <f t="shared" si="46"/>
        <v>223858.28999999724</v>
      </c>
    </row>
    <row r="276" spans="1:27" x14ac:dyDescent="0.2">
      <c r="A276" s="56" t="s">
        <v>1007</v>
      </c>
      <c r="B276" s="57" t="s">
        <v>998</v>
      </c>
      <c r="C276" s="58" t="s">
        <v>999</v>
      </c>
      <c r="D276" s="31"/>
      <c r="E276" s="32"/>
      <c r="F276" s="32"/>
      <c r="G276" s="33"/>
      <c r="H276" s="31">
        <v>10</v>
      </c>
      <c r="I276" s="32">
        <v>14955.6</v>
      </c>
      <c r="J276" s="32">
        <v>14955.6</v>
      </c>
      <c r="K276" s="32">
        <v>0</v>
      </c>
      <c r="L276" s="32">
        <v>0</v>
      </c>
      <c r="M276" s="33">
        <v>0</v>
      </c>
      <c r="N276" s="31">
        <v>89</v>
      </c>
      <c r="O276" s="32">
        <v>310252.09999999998</v>
      </c>
      <c r="P276" s="32">
        <v>310252.09999999998</v>
      </c>
      <c r="Q276" s="32">
        <v>0</v>
      </c>
      <c r="R276" s="32">
        <v>0</v>
      </c>
      <c r="S276" s="33">
        <v>0</v>
      </c>
      <c r="T276" s="31">
        <f t="shared" si="47"/>
        <v>89</v>
      </c>
      <c r="U276" s="32">
        <f t="shared" si="48"/>
        <v>310252.09999999998</v>
      </c>
      <c r="V276" s="32">
        <f t="shared" si="43"/>
        <v>0</v>
      </c>
      <c r="W276" s="33">
        <f t="shared" si="44"/>
        <v>0</v>
      </c>
      <c r="X276" s="31">
        <f t="shared" si="49"/>
        <v>79</v>
      </c>
      <c r="Y276" s="32">
        <f t="shared" si="50"/>
        <v>295296.5</v>
      </c>
      <c r="Z276" s="32">
        <f t="shared" si="45"/>
        <v>0</v>
      </c>
      <c r="AA276" s="33">
        <f t="shared" si="46"/>
        <v>0</v>
      </c>
    </row>
    <row r="277" spans="1:27" x14ac:dyDescent="0.2">
      <c r="A277" s="56" t="s">
        <v>1007</v>
      </c>
      <c r="B277" s="57" t="s">
        <v>769</v>
      </c>
      <c r="C277" s="58" t="s">
        <v>770</v>
      </c>
      <c r="D277" s="31">
        <v>923</v>
      </c>
      <c r="E277" s="32">
        <v>773856.10000000009</v>
      </c>
      <c r="F277" s="32">
        <v>0</v>
      </c>
      <c r="G277" s="33">
        <v>0</v>
      </c>
      <c r="H277" s="31">
        <v>518</v>
      </c>
      <c r="I277" s="32">
        <v>951837.06</v>
      </c>
      <c r="J277" s="32">
        <v>871797.06</v>
      </c>
      <c r="K277" s="32">
        <v>80040</v>
      </c>
      <c r="L277" s="32">
        <v>0</v>
      </c>
      <c r="M277" s="33">
        <v>0</v>
      </c>
      <c r="N277" s="31">
        <v>1012</v>
      </c>
      <c r="O277" s="32">
        <v>1182879.3399999999</v>
      </c>
      <c r="P277" s="32">
        <v>1098279.3399999999</v>
      </c>
      <c r="Q277" s="32">
        <v>84600</v>
      </c>
      <c r="R277" s="32">
        <v>0</v>
      </c>
      <c r="S277" s="33">
        <v>0</v>
      </c>
      <c r="T277" s="31">
        <f t="shared" si="47"/>
        <v>89</v>
      </c>
      <c r="U277" s="32">
        <f t="shared" si="48"/>
        <v>409023.23999999976</v>
      </c>
      <c r="V277" s="32">
        <f t="shared" si="43"/>
        <v>0</v>
      </c>
      <c r="W277" s="33">
        <f t="shared" si="44"/>
        <v>0</v>
      </c>
      <c r="X277" s="31">
        <f t="shared" si="49"/>
        <v>494</v>
      </c>
      <c r="Y277" s="32">
        <f t="shared" si="50"/>
        <v>231042.2799999998</v>
      </c>
      <c r="Z277" s="32">
        <f t="shared" si="45"/>
        <v>0</v>
      </c>
      <c r="AA277" s="33">
        <f t="shared" si="46"/>
        <v>0</v>
      </c>
    </row>
    <row r="278" spans="1:27" x14ac:dyDescent="0.2">
      <c r="A278" s="56" t="s">
        <v>1007</v>
      </c>
      <c r="B278" s="57" t="s">
        <v>771</v>
      </c>
      <c r="C278" s="58" t="s">
        <v>772</v>
      </c>
      <c r="D278" s="31">
        <v>3000</v>
      </c>
      <c r="E278" s="32">
        <v>3515645.6399999997</v>
      </c>
      <c r="F278" s="32">
        <v>0</v>
      </c>
      <c r="G278" s="33">
        <v>0</v>
      </c>
      <c r="H278" s="31">
        <v>2993</v>
      </c>
      <c r="I278" s="32">
        <v>4011004.04</v>
      </c>
      <c r="J278" s="32">
        <v>3598684.04</v>
      </c>
      <c r="K278" s="32">
        <v>412320</v>
      </c>
      <c r="L278" s="32">
        <v>0</v>
      </c>
      <c r="M278" s="33">
        <v>0</v>
      </c>
      <c r="N278" s="31">
        <v>2941</v>
      </c>
      <c r="O278" s="32">
        <v>4105586.2</v>
      </c>
      <c r="P278" s="32">
        <v>3694106.2</v>
      </c>
      <c r="Q278" s="32">
        <v>411480</v>
      </c>
      <c r="R278" s="32">
        <v>0</v>
      </c>
      <c r="S278" s="33">
        <v>0</v>
      </c>
      <c r="T278" s="31">
        <f t="shared" si="47"/>
        <v>-59</v>
      </c>
      <c r="U278" s="32">
        <f t="shared" si="48"/>
        <v>589940.56000000052</v>
      </c>
      <c r="V278" s="32">
        <f t="shared" si="43"/>
        <v>0</v>
      </c>
      <c r="W278" s="33">
        <f t="shared" si="44"/>
        <v>0</v>
      </c>
      <c r="X278" s="31">
        <f t="shared" si="49"/>
        <v>-52</v>
      </c>
      <c r="Y278" s="32">
        <f t="shared" si="50"/>
        <v>94582.160000000149</v>
      </c>
      <c r="Z278" s="32">
        <f t="shared" si="45"/>
        <v>0</v>
      </c>
      <c r="AA278" s="33">
        <f t="shared" si="46"/>
        <v>0</v>
      </c>
    </row>
    <row r="279" spans="1:27" x14ac:dyDescent="0.2">
      <c r="A279" s="56" t="s">
        <v>1007</v>
      </c>
      <c r="B279" s="57" t="s">
        <v>773</v>
      </c>
      <c r="C279" s="58" t="s">
        <v>774</v>
      </c>
      <c r="D279" s="31">
        <v>1873</v>
      </c>
      <c r="E279" s="32">
        <v>1672249.6</v>
      </c>
      <c r="F279" s="32">
        <v>0</v>
      </c>
      <c r="G279" s="33">
        <v>0</v>
      </c>
      <c r="H279" s="31">
        <v>1819</v>
      </c>
      <c r="I279" s="32">
        <v>1969804.6</v>
      </c>
      <c r="J279" s="32">
        <v>1770364.6</v>
      </c>
      <c r="K279" s="32">
        <v>199440</v>
      </c>
      <c r="L279" s="32">
        <v>0</v>
      </c>
      <c r="M279" s="33">
        <v>0</v>
      </c>
      <c r="N279" s="31">
        <v>1862</v>
      </c>
      <c r="O279" s="32">
        <v>1953127.1999999997</v>
      </c>
      <c r="P279" s="32">
        <v>1753327.1999999997</v>
      </c>
      <c r="Q279" s="32">
        <v>199800</v>
      </c>
      <c r="R279" s="32">
        <v>0</v>
      </c>
      <c r="S279" s="33">
        <v>0</v>
      </c>
      <c r="T279" s="31">
        <f t="shared" si="47"/>
        <v>-11</v>
      </c>
      <c r="U279" s="32">
        <f t="shared" si="48"/>
        <v>280877.59999999963</v>
      </c>
      <c r="V279" s="32">
        <f t="shared" si="43"/>
        <v>0</v>
      </c>
      <c r="W279" s="33">
        <f t="shared" si="44"/>
        <v>0</v>
      </c>
      <c r="X279" s="31">
        <f t="shared" si="49"/>
        <v>43</v>
      </c>
      <c r="Y279" s="32">
        <f t="shared" si="50"/>
        <v>-16677.400000000373</v>
      </c>
      <c r="Z279" s="32">
        <f t="shared" si="45"/>
        <v>0</v>
      </c>
      <c r="AA279" s="33">
        <f t="shared" si="46"/>
        <v>0</v>
      </c>
    </row>
    <row r="280" spans="1:27" x14ac:dyDescent="0.2">
      <c r="A280" s="56" t="s">
        <v>1007</v>
      </c>
      <c r="B280" s="57" t="s">
        <v>775</v>
      </c>
      <c r="C280" s="58" t="s">
        <v>776</v>
      </c>
      <c r="D280" s="31">
        <v>1901</v>
      </c>
      <c r="E280" s="32">
        <v>1492507</v>
      </c>
      <c r="F280" s="32">
        <v>0</v>
      </c>
      <c r="G280" s="33">
        <v>0</v>
      </c>
      <c r="H280" s="31">
        <v>2042</v>
      </c>
      <c r="I280" s="32">
        <v>1871023.6999999997</v>
      </c>
      <c r="J280" s="32">
        <v>1696543.6999999997</v>
      </c>
      <c r="K280" s="32">
        <v>174480</v>
      </c>
      <c r="L280" s="32">
        <v>0</v>
      </c>
      <c r="M280" s="33">
        <v>0</v>
      </c>
      <c r="N280" s="31">
        <v>2108</v>
      </c>
      <c r="O280" s="32">
        <v>1918020.4000000001</v>
      </c>
      <c r="P280" s="32">
        <v>1744860.4000000001</v>
      </c>
      <c r="Q280" s="32">
        <v>173160</v>
      </c>
      <c r="R280" s="32">
        <v>0</v>
      </c>
      <c r="S280" s="33">
        <v>0</v>
      </c>
      <c r="T280" s="31">
        <f t="shared" si="47"/>
        <v>207</v>
      </c>
      <c r="U280" s="32">
        <f t="shared" si="48"/>
        <v>425513.40000000014</v>
      </c>
      <c r="V280" s="32">
        <f t="shared" si="43"/>
        <v>0</v>
      </c>
      <c r="W280" s="33">
        <f t="shared" si="44"/>
        <v>0</v>
      </c>
      <c r="X280" s="31">
        <f t="shared" si="49"/>
        <v>66</v>
      </c>
      <c r="Y280" s="32">
        <f t="shared" si="50"/>
        <v>46996.700000000419</v>
      </c>
      <c r="Z280" s="32">
        <f t="shared" si="45"/>
        <v>0</v>
      </c>
      <c r="AA280" s="33">
        <f t="shared" si="46"/>
        <v>0</v>
      </c>
    </row>
    <row r="281" spans="1:27" x14ac:dyDescent="0.2">
      <c r="A281" s="56" t="s">
        <v>1007</v>
      </c>
      <c r="B281" s="57" t="s">
        <v>777</v>
      </c>
      <c r="C281" s="58" t="s">
        <v>778</v>
      </c>
      <c r="D281" s="31">
        <v>2099</v>
      </c>
      <c r="E281" s="32">
        <v>1416648.8</v>
      </c>
      <c r="F281" s="32">
        <v>0</v>
      </c>
      <c r="G281" s="33">
        <v>0</v>
      </c>
      <c r="H281" s="31">
        <v>1521</v>
      </c>
      <c r="I281" s="32">
        <v>1441276.38</v>
      </c>
      <c r="J281" s="32">
        <v>1210516.3799999999</v>
      </c>
      <c r="K281" s="32">
        <v>230760</v>
      </c>
      <c r="L281" s="32">
        <v>0</v>
      </c>
      <c r="M281" s="33">
        <v>0</v>
      </c>
      <c r="N281" s="31">
        <v>2074</v>
      </c>
      <c r="O281" s="32">
        <v>1842729.92</v>
      </c>
      <c r="P281" s="32">
        <v>1606449.92</v>
      </c>
      <c r="Q281" s="32">
        <v>236280</v>
      </c>
      <c r="R281" s="32">
        <v>0</v>
      </c>
      <c r="S281" s="33">
        <v>0</v>
      </c>
      <c r="T281" s="31">
        <f t="shared" si="47"/>
        <v>-25</v>
      </c>
      <c r="U281" s="32">
        <f t="shared" si="48"/>
        <v>426081.11999999988</v>
      </c>
      <c r="V281" s="32">
        <f t="shared" si="43"/>
        <v>0</v>
      </c>
      <c r="W281" s="33">
        <f t="shared" si="44"/>
        <v>0</v>
      </c>
      <c r="X281" s="31">
        <f t="shared" si="49"/>
        <v>553</v>
      </c>
      <c r="Y281" s="32">
        <f t="shared" si="50"/>
        <v>401453.54000000004</v>
      </c>
      <c r="Z281" s="32">
        <f t="shared" si="45"/>
        <v>0</v>
      </c>
      <c r="AA281" s="33">
        <f t="shared" si="46"/>
        <v>0</v>
      </c>
    </row>
    <row r="282" spans="1:27" x14ac:dyDescent="0.2">
      <c r="A282" s="56" t="s">
        <v>1007</v>
      </c>
      <c r="B282" s="57" t="s">
        <v>779</v>
      </c>
      <c r="C282" s="58" t="s">
        <v>780</v>
      </c>
      <c r="D282" s="31">
        <v>513</v>
      </c>
      <c r="E282" s="32">
        <v>706374.1</v>
      </c>
      <c r="F282" s="32">
        <v>169227.52000000002</v>
      </c>
      <c r="G282" s="33">
        <v>0</v>
      </c>
      <c r="H282" s="31">
        <v>588</v>
      </c>
      <c r="I282" s="32">
        <v>905452.2</v>
      </c>
      <c r="J282" s="32">
        <v>769012.2</v>
      </c>
      <c r="K282" s="32">
        <v>136440</v>
      </c>
      <c r="L282" s="32">
        <v>203727</v>
      </c>
      <c r="M282" s="33">
        <v>0</v>
      </c>
      <c r="N282" s="31">
        <v>641</v>
      </c>
      <c r="O282" s="32">
        <v>927936.60000000009</v>
      </c>
      <c r="P282" s="32">
        <v>789336.60000000009</v>
      </c>
      <c r="Q282" s="32">
        <v>138600</v>
      </c>
      <c r="R282" s="32">
        <v>207148</v>
      </c>
      <c r="S282" s="33">
        <v>0</v>
      </c>
      <c r="T282" s="31">
        <f t="shared" si="47"/>
        <v>128</v>
      </c>
      <c r="U282" s="32">
        <f t="shared" si="48"/>
        <v>221562.50000000012</v>
      </c>
      <c r="V282" s="32">
        <f t="shared" si="43"/>
        <v>37920.479999999981</v>
      </c>
      <c r="W282" s="33">
        <f t="shared" si="44"/>
        <v>0</v>
      </c>
      <c r="X282" s="31">
        <f t="shared" si="49"/>
        <v>53</v>
      </c>
      <c r="Y282" s="32">
        <f t="shared" si="50"/>
        <v>22484.40000000014</v>
      </c>
      <c r="Z282" s="32">
        <f t="shared" si="45"/>
        <v>3421</v>
      </c>
      <c r="AA282" s="33">
        <f t="shared" si="46"/>
        <v>0</v>
      </c>
    </row>
    <row r="283" spans="1:27" x14ac:dyDescent="0.2">
      <c r="A283" s="56" t="s">
        <v>1007</v>
      </c>
      <c r="B283" s="57" t="s">
        <v>781</v>
      </c>
      <c r="C283" s="58" t="s">
        <v>782</v>
      </c>
      <c r="D283" s="31">
        <v>1304</v>
      </c>
      <c r="E283" s="32">
        <v>990866.98</v>
      </c>
      <c r="F283" s="32">
        <v>0</v>
      </c>
      <c r="G283" s="33">
        <v>0</v>
      </c>
      <c r="H283" s="31">
        <v>957</v>
      </c>
      <c r="I283" s="32">
        <v>985430.67999999993</v>
      </c>
      <c r="J283" s="32">
        <v>845990.67999999993</v>
      </c>
      <c r="K283" s="32">
        <v>139440</v>
      </c>
      <c r="L283" s="32">
        <v>0</v>
      </c>
      <c r="M283" s="33">
        <v>0</v>
      </c>
      <c r="N283" s="31">
        <v>1387</v>
      </c>
      <c r="O283" s="32">
        <v>1280833.56</v>
      </c>
      <c r="P283" s="32">
        <v>1144633.56</v>
      </c>
      <c r="Q283" s="32">
        <v>136200</v>
      </c>
      <c r="R283" s="32">
        <v>0</v>
      </c>
      <c r="S283" s="33">
        <v>0</v>
      </c>
      <c r="T283" s="31">
        <f t="shared" si="47"/>
        <v>83</v>
      </c>
      <c r="U283" s="32">
        <f t="shared" si="48"/>
        <v>289966.58000000007</v>
      </c>
      <c r="V283" s="32">
        <f t="shared" si="43"/>
        <v>0</v>
      </c>
      <c r="W283" s="33">
        <f t="shared" si="44"/>
        <v>0</v>
      </c>
      <c r="X283" s="31">
        <f t="shared" si="49"/>
        <v>430</v>
      </c>
      <c r="Y283" s="32">
        <f t="shared" si="50"/>
        <v>295402.88000000012</v>
      </c>
      <c r="Z283" s="32">
        <f t="shared" si="45"/>
        <v>0</v>
      </c>
      <c r="AA283" s="33">
        <f t="shared" si="46"/>
        <v>0</v>
      </c>
    </row>
    <row r="284" spans="1:27" x14ac:dyDescent="0.2">
      <c r="A284" s="56" t="s">
        <v>1007</v>
      </c>
      <c r="B284" s="57" t="s">
        <v>783</v>
      </c>
      <c r="C284" s="58" t="s">
        <v>784</v>
      </c>
      <c r="D284" s="31">
        <v>1443</v>
      </c>
      <c r="E284" s="32">
        <v>1630646.2000000002</v>
      </c>
      <c r="F284" s="32">
        <v>0</v>
      </c>
      <c r="G284" s="33">
        <v>0</v>
      </c>
      <c r="H284" s="31">
        <v>1305</v>
      </c>
      <c r="I284" s="32">
        <v>2115828.4599999995</v>
      </c>
      <c r="J284" s="32">
        <v>1869108.4599999995</v>
      </c>
      <c r="K284" s="32">
        <v>246720</v>
      </c>
      <c r="L284" s="32">
        <v>0</v>
      </c>
      <c r="M284" s="33">
        <v>0</v>
      </c>
      <c r="N284" s="31">
        <v>1507</v>
      </c>
      <c r="O284" s="32">
        <v>2133589.36</v>
      </c>
      <c r="P284" s="32">
        <v>1890589.3599999999</v>
      </c>
      <c r="Q284" s="32">
        <v>243000</v>
      </c>
      <c r="R284" s="32">
        <v>0</v>
      </c>
      <c r="S284" s="33">
        <v>0</v>
      </c>
      <c r="T284" s="31">
        <f t="shared" si="47"/>
        <v>64</v>
      </c>
      <c r="U284" s="32">
        <f t="shared" si="48"/>
        <v>502943.15999999968</v>
      </c>
      <c r="V284" s="32">
        <f t="shared" si="43"/>
        <v>0</v>
      </c>
      <c r="W284" s="33">
        <f t="shared" si="44"/>
        <v>0</v>
      </c>
      <c r="X284" s="31">
        <f t="shared" si="49"/>
        <v>202</v>
      </c>
      <c r="Y284" s="32">
        <f t="shared" si="50"/>
        <v>17760.900000000373</v>
      </c>
      <c r="Z284" s="32">
        <f t="shared" si="45"/>
        <v>0</v>
      </c>
      <c r="AA284" s="33">
        <f t="shared" si="46"/>
        <v>0</v>
      </c>
    </row>
    <row r="285" spans="1:27" x14ac:dyDescent="0.2">
      <c r="A285" s="56" t="s">
        <v>1007</v>
      </c>
      <c r="B285" s="57" t="s">
        <v>785</v>
      </c>
      <c r="C285" s="58" t="s">
        <v>786</v>
      </c>
      <c r="D285" s="31">
        <v>510</v>
      </c>
      <c r="E285" s="32">
        <v>1155963.3999999999</v>
      </c>
      <c r="F285" s="32">
        <v>0</v>
      </c>
      <c r="G285" s="33">
        <v>0</v>
      </c>
      <c r="H285" s="31">
        <v>490</v>
      </c>
      <c r="I285" s="32">
        <v>1193419.7</v>
      </c>
      <c r="J285" s="32">
        <v>1005499.7</v>
      </c>
      <c r="K285" s="32">
        <v>187920</v>
      </c>
      <c r="L285" s="32">
        <v>0</v>
      </c>
      <c r="M285" s="33">
        <v>0</v>
      </c>
      <c r="N285" s="31">
        <v>212</v>
      </c>
      <c r="O285" s="32">
        <v>1264602.6000000001</v>
      </c>
      <c r="P285" s="32">
        <v>1078842.6000000001</v>
      </c>
      <c r="Q285" s="32">
        <v>185760</v>
      </c>
      <c r="R285" s="32">
        <v>0</v>
      </c>
      <c r="S285" s="33">
        <v>0</v>
      </c>
      <c r="T285" s="31">
        <f t="shared" si="47"/>
        <v>-298</v>
      </c>
      <c r="U285" s="32">
        <f t="shared" si="48"/>
        <v>108639.20000000019</v>
      </c>
      <c r="V285" s="32">
        <f t="shared" si="43"/>
        <v>0</v>
      </c>
      <c r="W285" s="33">
        <f t="shared" si="44"/>
        <v>0</v>
      </c>
      <c r="X285" s="31">
        <f t="shared" si="49"/>
        <v>-278</v>
      </c>
      <c r="Y285" s="32">
        <f t="shared" si="50"/>
        <v>71182.90000000014</v>
      </c>
      <c r="Z285" s="32">
        <f t="shared" si="45"/>
        <v>0</v>
      </c>
      <c r="AA285" s="33">
        <f t="shared" si="46"/>
        <v>0</v>
      </c>
    </row>
    <row r="286" spans="1:27" x14ac:dyDescent="0.2">
      <c r="A286" s="56" t="s">
        <v>1007</v>
      </c>
      <c r="B286" s="57" t="s">
        <v>787</v>
      </c>
      <c r="C286" s="58" t="s">
        <v>788</v>
      </c>
      <c r="D286" s="31">
        <v>683</v>
      </c>
      <c r="E286" s="32">
        <v>707236.3</v>
      </c>
      <c r="F286" s="32">
        <v>0</v>
      </c>
      <c r="G286" s="33">
        <v>0</v>
      </c>
      <c r="H286" s="31">
        <v>789</v>
      </c>
      <c r="I286" s="32">
        <v>1032983.7</v>
      </c>
      <c r="J286" s="32">
        <v>903983.7</v>
      </c>
      <c r="K286" s="32">
        <v>129000</v>
      </c>
      <c r="L286" s="32">
        <v>0</v>
      </c>
      <c r="M286" s="33">
        <v>0</v>
      </c>
      <c r="N286" s="31">
        <v>796</v>
      </c>
      <c r="O286" s="32">
        <v>1000754.4999999999</v>
      </c>
      <c r="P286" s="32">
        <v>874514.49999999988</v>
      </c>
      <c r="Q286" s="32">
        <v>126240</v>
      </c>
      <c r="R286" s="32">
        <v>0</v>
      </c>
      <c r="S286" s="33">
        <v>0</v>
      </c>
      <c r="T286" s="31">
        <f t="shared" si="47"/>
        <v>113</v>
      </c>
      <c r="U286" s="32">
        <f t="shared" si="48"/>
        <v>293518.19999999984</v>
      </c>
      <c r="V286" s="32">
        <f t="shared" si="43"/>
        <v>0</v>
      </c>
      <c r="W286" s="33">
        <f t="shared" si="44"/>
        <v>0</v>
      </c>
      <c r="X286" s="31">
        <f t="shared" si="49"/>
        <v>7</v>
      </c>
      <c r="Y286" s="32">
        <f t="shared" si="50"/>
        <v>-32229.20000000007</v>
      </c>
      <c r="Z286" s="32">
        <f t="shared" si="45"/>
        <v>0</v>
      </c>
      <c r="AA286" s="33">
        <f t="shared" si="46"/>
        <v>0</v>
      </c>
    </row>
    <row r="287" spans="1:27" x14ac:dyDescent="0.2">
      <c r="A287" s="56" t="s">
        <v>1007</v>
      </c>
      <c r="B287" s="57" t="s">
        <v>789</v>
      </c>
      <c r="C287" s="58" t="s">
        <v>790</v>
      </c>
      <c r="D287" s="31">
        <v>156</v>
      </c>
      <c r="E287" s="32">
        <v>179750.6</v>
      </c>
      <c r="F287" s="32">
        <v>0</v>
      </c>
      <c r="G287" s="33">
        <v>0</v>
      </c>
      <c r="H287" s="31">
        <v>129</v>
      </c>
      <c r="I287" s="32">
        <v>234399.8</v>
      </c>
      <c r="J287" s="32">
        <v>199359.8</v>
      </c>
      <c r="K287" s="32">
        <v>35040</v>
      </c>
      <c r="L287" s="32">
        <v>0</v>
      </c>
      <c r="M287" s="33">
        <v>0</v>
      </c>
      <c r="N287" s="31">
        <v>145</v>
      </c>
      <c r="O287" s="32">
        <v>220525.80000000002</v>
      </c>
      <c r="P287" s="32">
        <v>186085.80000000002</v>
      </c>
      <c r="Q287" s="32">
        <v>34440</v>
      </c>
      <c r="R287" s="32">
        <v>0</v>
      </c>
      <c r="S287" s="33">
        <v>0</v>
      </c>
      <c r="T287" s="31">
        <f t="shared" si="47"/>
        <v>-11</v>
      </c>
      <c r="U287" s="32">
        <f t="shared" si="48"/>
        <v>40775.200000000012</v>
      </c>
      <c r="V287" s="32">
        <f t="shared" si="43"/>
        <v>0</v>
      </c>
      <c r="W287" s="33">
        <f t="shared" si="44"/>
        <v>0</v>
      </c>
      <c r="X287" s="31">
        <f t="shared" si="49"/>
        <v>16</v>
      </c>
      <c r="Y287" s="32">
        <f t="shared" si="50"/>
        <v>-13873.999999999971</v>
      </c>
      <c r="Z287" s="32">
        <f t="shared" si="45"/>
        <v>0</v>
      </c>
      <c r="AA287" s="33">
        <f t="shared" si="46"/>
        <v>0</v>
      </c>
    </row>
    <row r="288" spans="1:27" x14ac:dyDescent="0.2">
      <c r="A288" s="56" t="s">
        <v>1007</v>
      </c>
      <c r="B288" s="57" t="s">
        <v>791</v>
      </c>
      <c r="C288" s="58" t="s">
        <v>792</v>
      </c>
      <c r="D288" s="31">
        <v>169</v>
      </c>
      <c r="E288" s="32">
        <v>130038</v>
      </c>
      <c r="F288" s="32">
        <v>0</v>
      </c>
      <c r="G288" s="33">
        <v>0</v>
      </c>
      <c r="H288" s="31">
        <v>193</v>
      </c>
      <c r="I288" s="32">
        <v>197858.2</v>
      </c>
      <c r="J288" s="32">
        <v>168338.2</v>
      </c>
      <c r="K288" s="32">
        <v>29520</v>
      </c>
      <c r="L288" s="32">
        <v>0</v>
      </c>
      <c r="M288" s="33">
        <v>0</v>
      </c>
      <c r="N288" s="31">
        <v>201</v>
      </c>
      <c r="O288" s="32">
        <v>188418.6</v>
      </c>
      <c r="P288" s="32">
        <v>156738.6</v>
      </c>
      <c r="Q288" s="32">
        <v>31680</v>
      </c>
      <c r="R288" s="32">
        <v>0</v>
      </c>
      <c r="S288" s="33">
        <v>0</v>
      </c>
      <c r="T288" s="31">
        <f t="shared" si="47"/>
        <v>32</v>
      </c>
      <c r="U288" s="32">
        <f t="shared" si="48"/>
        <v>58380.600000000006</v>
      </c>
      <c r="V288" s="32">
        <f t="shared" si="43"/>
        <v>0</v>
      </c>
      <c r="W288" s="33">
        <f t="shared" si="44"/>
        <v>0</v>
      </c>
      <c r="X288" s="31">
        <f t="shared" si="49"/>
        <v>8</v>
      </c>
      <c r="Y288" s="32">
        <f t="shared" si="50"/>
        <v>-9439.6000000000058</v>
      </c>
      <c r="Z288" s="32">
        <f t="shared" si="45"/>
        <v>0</v>
      </c>
      <c r="AA288" s="33">
        <f t="shared" si="46"/>
        <v>0</v>
      </c>
    </row>
    <row r="289" spans="1:27" x14ac:dyDescent="0.2">
      <c r="A289" s="56" t="s">
        <v>1007</v>
      </c>
      <c r="B289" s="57" t="s">
        <v>793</v>
      </c>
      <c r="C289" s="58" t="s">
        <v>794</v>
      </c>
      <c r="D289" s="31">
        <v>76</v>
      </c>
      <c r="E289" s="32">
        <v>144057.20000000001</v>
      </c>
      <c r="F289" s="32">
        <v>33689.600000000006</v>
      </c>
      <c r="G289" s="33">
        <v>0</v>
      </c>
      <c r="H289" s="31">
        <v>184</v>
      </c>
      <c r="I289" s="32">
        <v>195967.7</v>
      </c>
      <c r="J289" s="32">
        <v>180847.7</v>
      </c>
      <c r="K289" s="32">
        <v>15120</v>
      </c>
      <c r="L289" s="32">
        <v>25305</v>
      </c>
      <c r="M289" s="33">
        <v>0</v>
      </c>
      <c r="N289" s="31">
        <v>126</v>
      </c>
      <c r="O289" s="32">
        <v>179576.90000000002</v>
      </c>
      <c r="P289" s="32">
        <v>156176.90000000002</v>
      </c>
      <c r="Q289" s="32">
        <v>23400</v>
      </c>
      <c r="R289" s="32">
        <v>50131</v>
      </c>
      <c r="S289" s="33">
        <v>0</v>
      </c>
      <c r="T289" s="31">
        <f t="shared" si="47"/>
        <v>50</v>
      </c>
      <c r="U289" s="32">
        <f t="shared" si="48"/>
        <v>35519.700000000012</v>
      </c>
      <c r="V289" s="32">
        <f t="shared" si="43"/>
        <v>16441.399999999994</v>
      </c>
      <c r="W289" s="33">
        <f t="shared" si="44"/>
        <v>0</v>
      </c>
      <c r="X289" s="31">
        <f t="shared" si="49"/>
        <v>-58</v>
      </c>
      <c r="Y289" s="32">
        <f t="shared" si="50"/>
        <v>-16390.799999999988</v>
      </c>
      <c r="Z289" s="32">
        <f t="shared" si="45"/>
        <v>24826</v>
      </c>
      <c r="AA289" s="33">
        <f t="shared" si="46"/>
        <v>0</v>
      </c>
    </row>
    <row r="290" spans="1:27" x14ac:dyDescent="0.2">
      <c r="A290" s="56" t="s">
        <v>1007</v>
      </c>
      <c r="B290" s="57" t="s">
        <v>795</v>
      </c>
      <c r="C290" s="58" t="s">
        <v>796</v>
      </c>
      <c r="D290" s="31">
        <v>25</v>
      </c>
      <c r="E290" s="32">
        <v>16396</v>
      </c>
      <c r="F290" s="32">
        <v>0</v>
      </c>
      <c r="G290" s="33">
        <v>0</v>
      </c>
      <c r="H290" s="31">
        <v>52</v>
      </c>
      <c r="I290" s="32">
        <v>60076.6</v>
      </c>
      <c r="J290" s="32">
        <v>34876.6</v>
      </c>
      <c r="K290" s="32">
        <v>25200</v>
      </c>
      <c r="L290" s="32">
        <v>0</v>
      </c>
      <c r="M290" s="33">
        <v>0</v>
      </c>
      <c r="N290" s="31">
        <v>54</v>
      </c>
      <c r="O290" s="32">
        <v>50201.4</v>
      </c>
      <c r="P290" s="32">
        <v>23681.4</v>
      </c>
      <c r="Q290" s="32">
        <v>26520</v>
      </c>
      <c r="R290" s="32">
        <v>0</v>
      </c>
      <c r="S290" s="33">
        <v>0</v>
      </c>
      <c r="T290" s="31">
        <f t="shared" si="47"/>
        <v>29</v>
      </c>
      <c r="U290" s="32">
        <f t="shared" si="48"/>
        <v>33805.4</v>
      </c>
      <c r="V290" s="32">
        <f t="shared" si="43"/>
        <v>0</v>
      </c>
      <c r="W290" s="33">
        <f t="shared" si="44"/>
        <v>0</v>
      </c>
      <c r="X290" s="31">
        <f t="shared" si="49"/>
        <v>2</v>
      </c>
      <c r="Y290" s="32">
        <f t="shared" si="50"/>
        <v>-9875.1999999999971</v>
      </c>
      <c r="Z290" s="32">
        <f t="shared" si="45"/>
        <v>0</v>
      </c>
      <c r="AA290" s="33">
        <f t="shared" si="46"/>
        <v>0</v>
      </c>
    </row>
    <row r="291" spans="1:27" x14ac:dyDescent="0.2">
      <c r="A291" s="56" t="s">
        <v>1007</v>
      </c>
      <c r="B291" s="57" t="s">
        <v>797</v>
      </c>
      <c r="C291" s="58" t="s">
        <v>798</v>
      </c>
      <c r="D291" s="31">
        <v>847</v>
      </c>
      <c r="E291" s="32">
        <v>527215</v>
      </c>
      <c r="F291" s="32">
        <v>0</v>
      </c>
      <c r="G291" s="33">
        <v>0</v>
      </c>
      <c r="H291" s="31">
        <v>746</v>
      </c>
      <c r="I291" s="32">
        <v>603274</v>
      </c>
      <c r="J291" s="32">
        <v>498154</v>
      </c>
      <c r="K291" s="32">
        <v>105120</v>
      </c>
      <c r="L291" s="32">
        <v>0</v>
      </c>
      <c r="M291" s="33">
        <v>0</v>
      </c>
      <c r="N291" s="31">
        <v>797</v>
      </c>
      <c r="O291" s="32">
        <v>591462</v>
      </c>
      <c r="P291" s="32">
        <v>506742</v>
      </c>
      <c r="Q291" s="32">
        <v>84720</v>
      </c>
      <c r="R291" s="32">
        <v>0</v>
      </c>
      <c r="S291" s="33">
        <v>0</v>
      </c>
      <c r="T291" s="31">
        <f t="shared" si="47"/>
        <v>-50</v>
      </c>
      <c r="U291" s="32">
        <f t="shared" si="48"/>
        <v>64247</v>
      </c>
      <c r="V291" s="32">
        <f t="shared" si="43"/>
        <v>0</v>
      </c>
      <c r="W291" s="33">
        <f t="shared" ref="W291:W322" si="51">S291-G291</f>
        <v>0</v>
      </c>
      <c r="X291" s="31">
        <f t="shared" si="49"/>
        <v>51</v>
      </c>
      <c r="Y291" s="32">
        <f t="shared" si="50"/>
        <v>-11812</v>
      </c>
      <c r="Z291" s="32">
        <f t="shared" si="45"/>
        <v>0</v>
      </c>
      <c r="AA291" s="33">
        <f t="shared" ref="AA291:AA322" si="52">IFERROR((S291-M291),"")</f>
        <v>0</v>
      </c>
    </row>
    <row r="292" spans="1:27" x14ac:dyDescent="0.2">
      <c r="A292" s="56" t="s">
        <v>1007</v>
      </c>
      <c r="B292" s="57" t="s">
        <v>799</v>
      </c>
      <c r="C292" s="58" t="s">
        <v>800</v>
      </c>
      <c r="D292" s="31">
        <v>219</v>
      </c>
      <c r="E292" s="32">
        <v>179576.7</v>
      </c>
      <c r="F292" s="32">
        <v>0</v>
      </c>
      <c r="G292" s="33">
        <v>24506.449999999997</v>
      </c>
      <c r="H292" s="31">
        <v>101</v>
      </c>
      <c r="I292" s="32">
        <v>179535.7</v>
      </c>
      <c r="J292" s="32">
        <v>163695.70000000001</v>
      </c>
      <c r="K292" s="32">
        <v>15840</v>
      </c>
      <c r="L292" s="32">
        <v>0</v>
      </c>
      <c r="M292" s="33">
        <v>2635.57</v>
      </c>
      <c r="N292" s="31">
        <v>173</v>
      </c>
      <c r="O292" s="32">
        <v>226756.40000000002</v>
      </c>
      <c r="P292" s="32">
        <v>211276.40000000002</v>
      </c>
      <c r="Q292" s="32">
        <v>15480</v>
      </c>
      <c r="R292" s="32">
        <v>0</v>
      </c>
      <c r="S292" s="33">
        <v>1421.9099999999999</v>
      </c>
      <c r="T292" s="31">
        <f t="shared" si="47"/>
        <v>-46</v>
      </c>
      <c r="U292" s="32">
        <f t="shared" si="48"/>
        <v>47179.700000000012</v>
      </c>
      <c r="V292" s="32">
        <f t="shared" si="43"/>
        <v>0</v>
      </c>
      <c r="W292" s="33">
        <f t="shared" si="51"/>
        <v>-23084.539999999997</v>
      </c>
      <c r="X292" s="31">
        <f t="shared" si="49"/>
        <v>72</v>
      </c>
      <c r="Y292" s="32">
        <f t="shared" si="50"/>
        <v>47220.700000000012</v>
      </c>
      <c r="Z292" s="32">
        <f t="shared" si="45"/>
        <v>0</v>
      </c>
      <c r="AA292" s="33">
        <f t="shared" si="52"/>
        <v>-1213.6600000000003</v>
      </c>
    </row>
    <row r="293" spans="1:27" x14ac:dyDescent="0.2">
      <c r="A293" s="56" t="s">
        <v>1007</v>
      </c>
      <c r="B293" s="57" t="s">
        <v>801</v>
      </c>
      <c r="C293" s="58" t="s">
        <v>802</v>
      </c>
      <c r="D293" s="31">
        <v>305</v>
      </c>
      <c r="E293" s="32">
        <v>217117</v>
      </c>
      <c r="F293" s="32">
        <v>0</v>
      </c>
      <c r="G293" s="33">
        <v>0</v>
      </c>
      <c r="H293" s="31">
        <v>284</v>
      </c>
      <c r="I293" s="32">
        <v>269354.40000000002</v>
      </c>
      <c r="J293" s="32">
        <v>244274.40000000002</v>
      </c>
      <c r="K293" s="32">
        <v>25080</v>
      </c>
      <c r="L293" s="32">
        <v>0</v>
      </c>
      <c r="M293" s="33">
        <v>0</v>
      </c>
      <c r="N293" s="31">
        <v>325</v>
      </c>
      <c r="O293" s="32">
        <v>286642.68000000005</v>
      </c>
      <c r="P293" s="32">
        <v>256162.68000000002</v>
      </c>
      <c r="Q293" s="32">
        <v>30480</v>
      </c>
      <c r="R293" s="32">
        <v>0</v>
      </c>
      <c r="S293" s="33">
        <v>0</v>
      </c>
      <c r="T293" s="31">
        <f t="shared" si="47"/>
        <v>20</v>
      </c>
      <c r="U293" s="32">
        <f t="shared" si="48"/>
        <v>69525.680000000051</v>
      </c>
      <c r="V293" s="32">
        <f t="shared" si="43"/>
        <v>0</v>
      </c>
      <c r="W293" s="33">
        <f t="shared" si="51"/>
        <v>0</v>
      </c>
      <c r="X293" s="31">
        <f t="shared" si="49"/>
        <v>41</v>
      </c>
      <c r="Y293" s="32">
        <f t="shared" si="50"/>
        <v>17288.280000000028</v>
      </c>
      <c r="Z293" s="32">
        <f t="shared" si="45"/>
        <v>0</v>
      </c>
      <c r="AA293" s="33">
        <f t="shared" si="52"/>
        <v>0</v>
      </c>
    </row>
    <row r="294" spans="1:27" x14ac:dyDescent="0.2">
      <c r="A294" s="56" t="s">
        <v>1007</v>
      </c>
      <c r="B294" s="57" t="s">
        <v>803</v>
      </c>
      <c r="C294" s="58" t="s">
        <v>804</v>
      </c>
      <c r="D294" s="31">
        <v>329</v>
      </c>
      <c r="E294" s="32">
        <v>93099.8</v>
      </c>
      <c r="F294" s="32">
        <v>0</v>
      </c>
      <c r="G294" s="33">
        <v>0</v>
      </c>
      <c r="H294" s="31">
        <v>300</v>
      </c>
      <c r="I294" s="32">
        <v>109412.8</v>
      </c>
      <c r="J294" s="32">
        <v>97892.800000000003</v>
      </c>
      <c r="K294" s="32">
        <v>11520</v>
      </c>
      <c r="L294" s="32">
        <v>0</v>
      </c>
      <c r="M294" s="33">
        <v>0</v>
      </c>
      <c r="N294" s="31">
        <v>299</v>
      </c>
      <c r="O294" s="32">
        <v>107700.48000000001</v>
      </c>
      <c r="P294" s="32">
        <v>96180.48000000001</v>
      </c>
      <c r="Q294" s="32">
        <v>11520</v>
      </c>
      <c r="R294" s="32">
        <v>0</v>
      </c>
      <c r="S294" s="33">
        <v>0</v>
      </c>
      <c r="T294" s="31">
        <f t="shared" si="47"/>
        <v>-30</v>
      </c>
      <c r="U294" s="32">
        <f t="shared" si="48"/>
        <v>14600.680000000008</v>
      </c>
      <c r="V294" s="32">
        <f t="shared" si="43"/>
        <v>0</v>
      </c>
      <c r="W294" s="33">
        <f t="shared" si="51"/>
        <v>0</v>
      </c>
      <c r="X294" s="31">
        <f t="shared" si="49"/>
        <v>-1</v>
      </c>
      <c r="Y294" s="32">
        <f t="shared" si="50"/>
        <v>-1712.3199999999924</v>
      </c>
      <c r="Z294" s="32">
        <f t="shared" si="45"/>
        <v>0</v>
      </c>
      <c r="AA294" s="33">
        <f t="shared" si="52"/>
        <v>0</v>
      </c>
    </row>
    <row r="295" spans="1:27" x14ac:dyDescent="0.2">
      <c r="A295" s="56" t="s">
        <v>1007</v>
      </c>
      <c r="B295" s="57" t="s">
        <v>805</v>
      </c>
      <c r="C295" s="58" t="s">
        <v>806</v>
      </c>
      <c r="D295" s="31">
        <v>213</v>
      </c>
      <c r="E295" s="32">
        <v>365962.1</v>
      </c>
      <c r="F295" s="32">
        <v>0</v>
      </c>
      <c r="G295" s="33">
        <v>0</v>
      </c>
      <c r="H295" s="31">
        <v>265</v>
      </c>
      <c r="I295" s="32">
        <v>493756.6</v>
      </c>
      <c r="J295" s="32">
        <v>463276.6</v>
      </c>
      <c r="K295" s="32">
        <v>30480</v>
      </c>
      <c r="L295" s="32">
        <v>0</v>
      </c>
      <c r="M295" s="33">
        <v>0</v>
      </c>
      <c r="N295" s="31">
        <v>269</v>
      </c>
      <c r="O295" s="32">
        <v>492265.4</v>
      </c>
      <c r="P295" s="32">
        <v>464905.4</v>
      </c>
      <c r="Q295" s="32">
        <v>27360</v>
      </c>
      <c r="R295" s="32">
        <v>0</v>
      </c>
      <c r="S295" s="33">
        <v>0</v>
      </c>
      <c r="T295" s="31">
        <f t="shared" si="47"/>
        <v>56</v>
      </c>
      <c r="U295" s="32">
        <f t="shared" si="48"/>
        <v>126303.30000000005</v>
      </c>
      <c r="V295" s="32">
        <f t="shared" si="43"/>
        <v>0</v>
      </c>
      <c r="W295" s="33">
        <f t="shared" si="51"/>
        <v>0</v>
      </c>
      <c r="X295" s="31">
        <f t="shared" si="49"/>
        <v>4</v>
      </c>
      <c r="Y295" s="32">
        <f t="shared" si="50"/>
        <v>-1491.1999999999534</v>
      </c>
      <c r="Z295" s="32">
        <f t="shared" si="45"/>
        <v>0</v>
      </c>
      <c r="AA295" s="33">
        <f t="shared" si="52"/>
        <v>0</v>
      </c>
    </row>
    <row r="296" spans="1:27" x14ac:dyDescent="0.2">
      <c r="A296" s="56" t="s">
        <v>1007</v>
      </c>
      <c r="B296" s="57" t="s">
        <v>807</v>
      </c>
      <c r="C296" s="58" t="s">
        <v>808</v>
      </c>
      <c r="D296" s="31">
        <v>435</v>
      </c>
      <c r="E296" s="32">
        <v>435566.8</v>
      </c>
      <c r="F296" s="32">
        <v>0</v>
      </c>
      <c r="G296" s="33">
        <v>0</v>
      </c>
      <c r="H296" s="31">
        <v>388</v>
      </c>
      <c r="I296" s="32">
        <v>423647.39999999997</v>
      </c>
      <c r="J296" s="32">
        <v>394127.39999999997</v>
      </c>
      <c r="K296" s="32">
        <v>29520</v>
      </c>
      <c r="L296" s="32">
        <v>0</v>
      </c>
      <c r="M296" s="33">
        <v>0</v>
      </c>
      <c r="N296" s="31">
        <v>283</v>
      </c>
      <c r="O296" s="32">
        <v>391560</v>
      </c>
      <c r="P296" s="32">
        <v>357840</v>
      </c>
      <c r="Q296" s="32">
        <v>33720</v>
      </c>
      <c r="R296" s="32">
        <v>0</v>
      </c>
      <c r="S296" s="33">
        <v>0</v>
      </c>
      <c r="T296" s="31">
        <f t="shared" si="47"/>
        <v>-152</v>
      </c>
      <c r="U296" s="32">
        <f t="shared" si="48"/>
        <v>-44006.799999999988</v>
      </c>
      <c r="V296" s="32">
        <f t="shared" si="43"/>
        <v>0</v>
      </c>
      <c r="W296" s="33">
        <f t="shared" si="51"/>
        <v>0</v>
      </c>
      <c r="X296" s="31">
        <f t="shared" si="49"/>
        <v>-105</v>
      </c>
      <c r="Y296" s="32">
        <f t="shared" si="50"/>
        <v>-32087.399999999965</v>
      </c>
      <c r="Z296" s="32">
        <f t="shared" si="45"/>
        <v>0</v>
      </c>
      <c r="AA296" s="33">
        <f t="shared" si="52"/>
        <v>0</v>
      </c>
    </row>
    <row r="297" spans="1:27" x14ac:dyDescent="0.2">
      <c r="A297" s="56" t="s">
        <v>1007</v>
      </c>
      <c r="B297" s="57" t="s">
        <v>809</v>
      </c>
      <c r="C297" s="58" t="s">
        <v>810</v>
      </c>
      <c r="D297" s="31">
        <v>2837</v>
      </c>
      <c r="E297" s="32">
        <v>2159969.0000000005</v>
      </c>
      <c r="F297" s="32">
        <v>0</v>
      </c>
      <c r="G297" s="33">
        <v>8359808.8899999987</v>
      </c>
      <c r="H297" s="31">
        <v>3341</v>
      </c>
      <c r="I297" s="32">
        <v>2516709</v>
      </c>
      <c r="J297" s="32">
        <v>2424549</v>
      </c>
      <c r="K297" s="32">
        <v>92160</v>
      </c>
      <c r="L297" s="32">
        <v>0</v>
      </c>
      <c r="M297" s="33">
        <v>9169397.7200000007</v>
      </c>
      <c r="N297" s="31">
        <v>3410</v>
      </c>
      <c r="O297" s="32">
        <v>2599568</v>
      </c>
      <c r="P297" s="32">
        <v>2425568</v>
      </c>
      <c r="Q297" s="32">
        <v>174000</v>
      </c>
      <c r="R297" s="32">
        <v>0</v>
      </c>
      <c r="S297" s="33">
        <v>10363625.709999997</v>
      </c>
      <c r="T297" s="31">
        <f t="shared" si="47"/>
        <v>573</v>
      </c>
      <c r="U297" s="32">
        <f t="shared" si="48"/>
        <v>439598.99999999953</v>
      </c>
      <c r="V297" s="32">
        <f t="shared" si="43"/>
        <v>0</v>
      </c>
      <c r="W297" s="33">
        <f t="shared" si="51"/>
        <v>2003816.8199999984</v>
      </c>
      <c r="X297" s="31">
        <f t="shared" si="49"/>
        <v>69</v>
      </c>
      <c r="Y297" s="32">
        <f t="shared" si="50"/>
        <v>82859</v>
      </c>
      <c r="Z297" s="32">
        <f t="shared" si="45"/>
        <v>0</v>
      </c>
      <c r="AA297" s="33">
        <f t="shared" si="52"/>
        <v>1194227.9899999965</v>
      </c>
    </row>
    <row r="298" spans="1:27" x14ac:dyDescent="0.2">
      <c r="A298" s="56" t="s">
        <v>1007</v>
      </c>
      <c r="B298" s="57" t="s">
        <v>811</v>
      </c>
      <c r="C298" s="58" t="s">
        <v>812</v>
      </c>
      <c r="D298" s="31">
        <v>27</v>
      </c>
      <c r="E298" s="32">
        <v>70487</v>
      </c>
      <c r="F298" s="32">
        <v>0</v>
      </c>
      <c r="G298" s="33">
        <v>0</v>
      </c>
      <c r="H298" s="31">
        <v>17</v>
      </c>
      <c r="I298" s="32">
        <v>83118</v>
      </c>
      <c r="J298" s="32">
        <v>70398</v>
      </c>
      <c r="K298" s="32">
        <v>12720</v>
      </c>
      <c r="L298" s="32">
        <v>0</v>
      </c>
      <c r="M298" s="33">
        <v>0</v>
      </c>
      <c r="N298" s="31">
        <v>16</v>
      </c>
      <c r="O298" s="32">
        <v>75423</v>
      </c>
      <c r="P298" s="32">
        <v>62103</v>
      </c>
      <c r="Q298" s="32">
        <v>13320</v>
      </c>
      <c r="R298" s="32">
        <v>0</v>
      </c>
      <c r="S298" s="33">
        <v>0</v>
      </c>
      <c r="T298" s="31">
        <f t="shared" si="47"/>
        <v>-11</v>
      </c>
      <c r="U298" s="32">
        <f t="shared" si="48"/>
        <v>4936</v>
      </c>
      <c r="V298" s="32">
        <f t="shared" si="43"/>
        <v>0</v>
      </c>
      <c r="W298" s="33">
        <f t="shared" si="51"/>
        <v>0</v>
      </c>
      <c r="X298" s="31">
        <f t="shared" si="49"/>
        <v>-1</v>
      </c>
      <c r="Y298" s="32">
        <f t="shared" si="50"/>
        <v>-7695</v>
      </c>
      <c r="Z298" s="32">
        <f t="shared" si="45"/>
        <v>0</v>
      </c>
      <c r="AA298" s="33">
        <f t="shared" si="52"/>
        <v>0</v>
      </c>
    </row>
    <row r="299" spans="1:27" x14ac:dyDescent="0.2">
      <c r="A299" s="56" t="s">
        <v>1007</v>
      </c>
      <c r="B299" s="57" t="s">
        <v>813</v>
      </c>
      <c r="C299" s="58" t="s">
        <v>814</v>
      </c>
      <c r="D299" s="31">
        <v>193</v>
      </c>
      <c r="E299" s="32">
        <v>356897</v>
      </c>
      <c r="F299" s="32">
        <v>50377.8</v>
      </c>
      <c r="G299" s="33">
        <v>0</v>
      </c>
      <c r="H299" s="31">
        <v>203</v>
      </c>
      <c r="I299" s="32">
        <v>418594.1</v>
      </c>
      <c r="J299" s="32">
        <v>390754.1</v>
      </c>
      <c r="K299" s="32">
        <v>27840</v>
      </c>
      <c r="L299" s="32">
        <v>41491</v>
      </c>
      <c r="M299" s="33">
        <v>0</v>
      </c>
      <c r="N299" s="31">
        <v>208</v>
      </c>
      <c r="O299" s="32">
        <v>433593.1</v>
      </c>
      <c r="P299" s="32">
        <v>406473.1</v>
      </c>
      <c r="Q299" s="32">
        <v>27120</v>
      </c>
      <c r="R299" s="32">
        <v>51900</v>
      </c>
      <c r="S299" s="33">
        <v>0</v>
      </c>
      <c r="T299" s="31">
        <f t="shared" si="47"/>
        <v>15</v>
      </c>
      <c r="U299" s="32">
        <f t="shared" si="48"/>
        <v>76696.099999999977</v>
      </c>
      <c r="V299" s="32">
        <f t="shared" si="43"/>
        <v>1522.1999999999971</v>
      </c>
      <c r="W299" s="33">
        <f t="shared" si="51"/>
        <v>0</v>
      </c>
      <c r="X299" s="31">
        <f t="shared" si="49"/>
        <v>5</v>
      </c>
      <c r="Y299" s="32">
        <f t="shared" si="50"/>
        <v>14999</v>
      </c>
      <c r="Z299" s="32">
        <f t="shared" si="45"/>
        <v>10409</v>
      </c>
      <c r="AA299" s="33">
        <f t="shared" si="52"/>
        <v>0</v>
      </c>
    </row>
    <row r="300" spans="1:27" x14ac:dyDescent="0.2">
      <c r="A300" s="56" t="s">
        <v>1007</v>
      </c>
      <c r="B300" s="57" t="s">
        <v>815</v>
      </c>
      <c r="C300" s="58" t="s">
        <v>816</v>
      </c>
      <c r="D300" s="31">
        <v>539</v>
      </c>
      <c r="E300" s="32">
        <v>990595.7</v>
      </c>
      <c r="F300" s="32">
        <v>0</v>
      </c>
      <c r="G300" s="33">
        <v>4285929.6000000015</v>
      </c>
      <c r="H300" s="31">
        <v>439</v>
      </c>
      <c r="I300" s="32">
        <v>1009947.0999999999</v>
      </c>
      <c r="J300" s="32">
        <v>913707.09999999986</v>
      </c>
      <c r="K300" s="32">
        <v>96240</v>
      </c>
      <c r="L300" s="32">
        <v>0</v>
      </c>
      <c r="M300" s="33">
        <v>3764381.9800000014</v>
      </c>
      <c r="N300" s="31">
        <v>475</v>
      </c>
      <c r="O300" s="32">
        <v>1115501.6000000001</v>
      </c>
      <c r="P300" s="32">
        <v>1022141.6</v>
      </c>
      <c r="Q300" s="32">
        <v>93360</v>
      </c>
      <c r="R300" s="32">
        <v>0</v>
      </c>
      <c r="S300" s="33">
        <v>3755322.56</v>
      </c>
      <c r="T300" s="31">
        <f t="shared" si="47"/>
        <v>-64</v>
      </c>
      <c r="U300" s="32">
        <f t="shared" si="48"/>
        <v>124905.90000000014</v>
      </c>
      <c r="V300" s="32">
        <f t="shared" si="43"/>
        <v>0</v>
      </c>
      <c r="W300" s="33">
        <f t="shared" si="51"/>
        <v>-530607.04000000143</v>
      </c>
      <c r="X300" s="31">
        <f t="shared" si="49"/>
        <v>36</v>
      </c>
      <c r="Y300" s="32">
        <f t="shared" si="50"/>
        <v>105554.50000000023</v>
      </c>
      <c r="Z300" s="32">
        <f t="shared" si="45"/>
        <v>0</v>
      </c>
      <c r="AA300" s="33">
        <f t="shared" si="52"/>
        <v>-9059.4200000013225</v>
      </c>
    </row>
    <row r="301" spans="1:27" x14ac:dyDescent="0.2">
      <c r="A301" s="56" t="s">
        <v>1007</v>
      </c>
      <c r="B301" s="57" t="s">
        <v>817</v>
      </c>
      <c r="C301" s="58" t="s">
        <v>818</v>
      </c>
      <c r="D301" s="31">
        <v>204</v>
      </c>
      <c r="E301" s="32">
        <v>183554.6</v>
      </c>
      <c r="F301" s="32">
        <v>0</v>
      </c>
      <c r="G301" s="33">
        <v>0</v>
      </c>
      <c r="H301" s="31">
        <v>149</v>
      </c>
      <c r="I301" s="32">
        <v>165302.40000000002</v>
      </c>
      <c r="J301" s="32">
        <v>145142.40000000002</v>
      </c>
      <c r="K301" s="32">
        <v>20160</v>
      </c>
      <c r="L301" s="32">
        <v>0</v>
      </c>
      <c r="M301" s="33">
        <v>0</v>
      </c>
      <c r="N301" s="31">
        <v>195</v>
      </c>
      <c r="O301" s="32">
        <v>201887.8</v>
      </c>
      <c r="P301" s="32">
        <v>181727.8</v>
      </c>
      <c r="Q301" s="32">
        <v>20160</v>
      </c>
      <c r="R301" s="32">
        <v>0</v>
      </c>
      <c r="S301" s="33">
        <v>0</v>
      </c>
      <c r="T301" s="31">
        <f t="shared" si="47"/>
        <v>-9</v>
      </c>
      <c r="U301" s="32">
        <f t="shared" si="48"/>
        <v>18333.199999999983</v>
      </c>
      <c r="V301" s="32">
        <f t="shared" si="43"/>
        <v>0</v>
      </c>
      <c r="W301" s="33">
        <f t="shared" si="51"/>
        <v>0</v>
      </c>
      <c r="X301" s="31">
        <f t="shared" si="49"/>
        <v>46</v>
      </c>
      <c r="Y301" s="32">
        <f t="shared" si="50"/>
        <v>36585.399999999965</v>
      </c>
      <c r="Z301" s="32">
        <f t="shared" si="45"/>
        <v>0</v>
      </c>
      <c r="AA301" s="33">
        <f t="shared" si="52"/>
        <v>0</v>
      </c>
    </row>
    <row r="302" spans="1:27" x14ac:dyDescent="0.2">
      <c r="A302" s="56" t="s">
        <v>1007</v>
      </c>
      <c r="B302" s="57" t="s">
        <v>819</v>
      </c>
      <c r="C302" s="58" t="s">
        <v>820</v>
      </c>
      <c r="D302" s="31">
        <v>96</v>
      </c>
      <c r="E302" s="32">
        <v>232268.79999999999</v>
      </c>
      <c r="F302" s="32">
        <v>0</v>
      </c>
      <c r="G302" s="33">
        <v>0</v>
      </c>
      <c r="H302" s="31">
        <v>112</v>
      </c>
      <c r="I302" s="32">
        <v>259670.40000000002</v>
      </c>
      <c r="J302" s="32">
        <v>239750.40000000002</v>
      </c>
      <c r="K302" s="32">
        <v>19920</v>
      </c>
      <c r="L302" s="32">
        <v>0</v>
      </c>
      <c r="M302" s="33">
        <v>0</v>
      </c>
      <c r="N302" s="31">
        <v>118</v>
      </c>
      <c r="O302" s="32">
        <v>331652.40000000002</v>
      </c>
      <c r="P302" s="32">
        <v>311612.40000000002</v>
      </c>
      <c r="Q302" s="32">
        <v>20040</v>
      </c>
      <c r="R302" s="32">
        <v>0</v>
      </c>
      <c r="S302" s="33">
        <v>0</v>
      </c>
      <c r="T302" s="31">
        <f t="shared" si="47"/>
        <v>22</v>
      </c>
      <c r="U302" s="32">
        <f t="shared" si="48"/>
        <v>99383.600000000035</v>
      </c>
      <c r="V302" s="32">
        <f t="shared" si="43"/>
        <v>0</v>
      </c>
      <c r="W302" s="33">
        <f t="shared" si="51"/>
        <v>0</v>
      </c>
      <c r="X302" s="31">
        <f t="shared" si="49"/>
        <v>6</v>
      </c>
      <c r="Y302" s="32">
        <f t="shared" si="50"/>
        <v>71982</v>
      </c>
      <c r="Z302" s="32">
        <f t="shared" si="45"/>
        <v>0</v>
      </c>
      <c r="AA302" s="33">
        <f t="shared" si="52"/>
        <v>0</v>
      </c>
    </row>
    <row r="303" spans="1:27" x14ac:dyDescent="0.2">
      <c r="A303" s="56" t="s">
        <v>1007</v>
      </c>
      <c r="B303" s="57" t="s">
        <v>821</v>
      </c>
      <c r="C303" s="58" t="s">
        <v>822</v>
      </c>
      <c r="D303" s="31">
        <v>0</v>
      </c>
      <c r="E303" s="32">
        <v>17204</v>
      </c>
      <c r="F303" s="32">
        <v>0</v>
      </c>
      <c r="G303" s="33">
        <v>0</v>
      </c>
      <c r="H303" s="31">
        <v>0</v>
      </c>
      <c r="I303" s="32">
        <v>22420</v>
      </c>
      <c r="J303" s="32">
        <v>17860</v>
      </c>
      <c r="K303" s="32">
        <v>4560</v>
      </c>
      <c r="L303" s="32">
        <v>0</v>
      </c>
      <c r="M303" s="33">
        <v>0</v>
      </c>
      <c r="N303" s="31">
        <v>0</v>
      </c>
      <c r="O303" s="32">
        <v>26250</v>
      </c>
      <c r="P303" s="32">
        <v>19530</v>
      </c>
      <c r="Q303" s="32">
        <v>6720</v>
      </c>
      <c r="R303" s="32">
        <v>0</v>
      </c>
      <c r="S303" s="33">
        <v>0</v>
      </c>
      <c r="T303" s="31">
        <f t="shared" si="47"/>
        <v>0</v>
      </c>
      <c r="U303" s="32">
        <f t="shared" si="48"/>
        <v>9046</v>
      </c>
      <c r="V303" s="32">
        <f t="shared" si="43"/>
        <v>0</v>
      </c>
      <c r="W303" s="33">
        <f t="shared" si="51"/>
        <v>0</v>
      </c>
      <c r="X303" s="31">
        <f t="shared" si="49"/>
        <v>0</v>
      </c>
      <c r="Y303" s="32">
        <f t="shared" si="50"/>
        <v>3830</v>
      </c>
      <c r="Z303" s="32">
        <f t="shared" si="45"/>
        <v>0</v>
      </c>
      <c r="AA303" s="33">
        <f t="shared" si="52"/>
        <v>0</v>
      </c>
    </row>
    <row r="304" spans="1:27" x14ac:dyDescent="0.2">
      <c r="A304" s="56" t="s">
        <v>1007</v>
      </c>
      <c r="B304" s="57" t="s">
        <v>823</v>
      </c>
      <c r="C304" s="58" t="s">
        <v>824</v>
      </c>
      <c r="D304" s="31">
        <v>38</v>
      </c>
      <c r="E304" s="32">
        <v>33062</v>
      </c>
      <c r="F304" s="32">
        <v>0</v>
      </c>
      <c r="G304" s="33">
        <v>0</v>
      </c>
      <c r="H304" s="31">
        <v>39</v>
      </c>
      <c r="I304" s="32">
        <v>46035</v>
      </c>
      <c r="J304" s="32">
        <v>36435</v>
      </c>
      <c r="K304" s="32">
        <v>9600</v>
      </c>
      <c r="L304" s="32">
        <v>0</v>
      </c>
      <c r="M304" s="33">
        <v>0</v>
      </c>
      <c r="N304" s="31">
        <v>37</v>
      </c>
      <c r="O304" s="32">
        <v>37879.5</v>
      </c>
      <c r="P304" s="32">
        <v>23479.5</v>
      </c>
      <c r="Q304" s="32">
        <v>14400</v>
      </c>
      <c r="R304" s="32">
        <v>0</v>
      </c>
      <c r="S304" s="33">
        <v>0</v>
      </c>
      <c r="T304" s="31">
        <f t="shared" si="47"/>
        <v>-1</v>
      </c>
      <c r="U304" s="32">
        <f t="shared" si="48"/>
        <v>4817.5</v>
      </c>
      <c r="V304" s="32">
        <f t="shared" si="43"/>
        <v>0</v>
      </c>
      <c r="W304" s="33">
        <f t="shared" si="51"/>
        <v>0</v>
      </c>
      <c r="X304" s="31">
        <f t="shared" si="49"/>
        <v>-2</v>
      </c>
      <c r="Y304" s="32">
        <f t="shared" si="50"/>
        <v>-8155.5</v>
      </c>
      <c r="Z304" s="32">
        <f t="shared" si="45"/>
        <v>0</v>
      </c>
      <c r="AA304" s="33">
        <f t="shared" si="52"/>
        <v>0</v>
      </c>
    </row>
    <row r="305" spans="1:27" x14ac:dyDescent="0.2">
      <c r="A305" s="56" t="s">
        <v>1007</v>
      </c>
      <c r="B305" s="57" t="s">
        <v>825</v>
      </c>
      <c r="C305" s="58" t="s">
        <v>45</v>
      </c>
      <c r="D305" s="31">
        <v>3262</v>
      </c>
      <c r="E305" s="32">
        <v>5661380.4000000004</v>
      </c>
      <c r="F305" s="32">
        <v>5565</v>
      </c>
      <c r="G305" s="33">
        <v>7381173.5900000017</v>
      </c>
      <c r="H305" s="31">
        <v>2942</v>
      </c>
      <c r="I305" s="32">
        <v>6061971.879999999</v>
      </c>
      <c r="J305" s="32">
        <v>5696451.879999999</v>
      </c>
      <c r="K305" s="32">
        <v>365520</v>
      </c>
      <c r="L305" s="32">
        <v>5856</v>
      </c>
      <c r="M305" s="33">
        <v>8838209.9499999993</v>
      </c>
      <c r="N305" s="31">
        <v>3140</v>
      </c>
      <c r="O305" s="32">
        <v>6790786.8199999984</v>
      </c>
      <c r="P305" s="32">
        <v>6420826.8199999984</v>
      </c>
      <c r="Q305" s="32">
        <v>369960</v>
      </c>
      <c r="R305" s="32">
        <v>4392</v>
      </c>
      <c r="S305" s="33">
        <v>8644847.3700000029</v>
      </c>
      <c r="T305" s="31">
        <f t="shared" si="47"/>
        <v>-122</v>
      </c>
      <c r="U305" s="32">
        <f t="shared" si="48"/>
        <v>1129406.4199999981</v>
      </c>
      <c r="V305" s="32">
        <f t="shared" si="43"/>
        <v>-1173</v>
      </c>
      <c r="W305" s="33">
        <f t="shared" si="51"/>
        <v>1263673.7800000012</v>
      </c>
      <c r="X305" s="31">
        <f t="shared" si="49"/>
        <v>198</v>
      </c>
      <c r="Y305" s="32">
        <f t="shared" si="50"/>
        <v>728814.93999999948</v>
      </c>
      <c r="Z305" s="32">
        <f t="shared" si="45"/>
        <v>-1464</v>
      </c>
      <c r="AA305" s="33">
        <f t="shared" si="52"/>
        <v>-193362.57999999635</v>
      </c>
    </row>
    <row r="306" spans="1:27" x14ac:dyDescent="0.2">
      <c r="A306" s="56" t="s">
        <v>1007</v>
      </c>
      <c r="B306" s="57" t="s">
        <v>826</v>
      </c>
      <c r="C306" s="58" t="s">
        <v>827</v>
      </c>
      <c r="D306" s="31">
        <v>84</v>
      </c>
      <c r="E306" s="32">
        <v>30736</v>
      </c>
      <c r="F306" s="32">
        <v>0</v>
      </c>
      <c r="G306" s="33">
        <v>0</v>
      </c>
      <c r="H306" s="31">
        <v>78</v>
      </c>
      <c r="I306" s="32">
        <v>61093.3</v>
      </c>
      <c r="J306" s="32">
        <v>31573.3</v>
      </c>
      <c r="K306" s="32">
        <v>29520</v>
      </c>
      <c r="L306" s="32">
        <v>0</v>
      </c>
      <c r="M306" s="33">
        <v>0</v>
      </c>
      <c r="N306" s="31">
        <v>68</v>
      </c>
      <c r="O306" s="32">
        <v>67603.7</v>
      </c>
      <c r="P306" s="32">
        <v>35683.699999999997</v>
      </c>
      <c r="Q306" s="32">
        <v>31920</v>
      </c>
      <c r="R306" s="32">
        <v>0</v>
      </c>
      <c r="S306" s="33">
        <v>0</v>
      </c>
      <c r="T306" s="31">
        <f t="shared" si="47"/>
        <v>-16</v>
      </c>
      <c r="U306" s="32">
        <f t="shared" si="48"/>
        <v>36867.699999999997</v>
      </c>
      <c r="V306" s="32">
        <f t="shared" si="43"/>
        <v>0</v>
      </c>
      <c r="W306" s="33">
        <f t="shared" si="51"/>
        <v>0</v>
      </c>
      <c r="X306" s="31">
        <f t="shared" si="49"/>
        <v>-10</v>
      </c>
      <c r="Y306" s="32">
        <f t="shared" si="50"/>
        <v>6510.3999999999942</v>
      </c>
      <c r="Z306" s="32">
        <f t="shared" si="45"/>
        <v>0</v>
      </c>
      <c r="AA306" s="33">
        <f t="shared" si="52"/>
        <v>0</v>
      </c>
    </row>
    <row r="307" spans="1:27" x14ac:dyDescent="0.2">
      <c r="A307" s="56" t="s">
        <v>1007</v>
      </c>
      <c r="B307" s="57" t="s">
        <v>828</v>
      </c>
      <c r="C307" s="58" t="s">
        <v>829</v>
      </c>
      <c r="D307" s="31">
        <v>58</v>
      </c>
      <c r="E307" s="32">
        <v>22411</v>
      </c>
      <c r="F307" s="32">
        <v>0</v>
      </c>
      <c r="G307" s="33">
        <v>0</v>
      </c>
      <c r="H307" s="31">
        <v>37</v>
      </c>
      <c r="I307" s="32">
        <v>46820.5</v>
      </c>
      <c r="J307" s="32">
        <v>16340.5</v>
      </c>
      <c r="K307" s="32">
        <v>30480</v>
      </c>
      <c r="L307" s="32">
        <v>0</v>
      </c>
      <c r="M307" s="33">
        <v>0</v>
      </c>
      <c r="N307" s="31">
        <v>30</v>
      </c>
      <c r="O307" s="32">
        <v>44045</v>
      </c>
      <c r="P307" s="32">
        <v>13805</v>
      </c>
      <c r="Q307" s="32">
        <v>30240</v>
      </c>
      <c r="R307" s="32">
        <v>0</v>
      </c>
      <c r="S307" s="33">
        <v>0</v>
      </c>
      <c r="T307" s="31">
        <f t="shared" si="47"/>
        <v>-28</v>
      </c>
      <c r="U307" s="32">
        <f t="shared" si="48"/>
        <v>21634</v>
      </c>
      <c r="V307" s="32">
        <f t="shared" si="43"/>
        <v>0</v>
      </c>
      <c r="W307" s="33">
        <f t="shared" si="51"/>
        <v>0</v>
      </c>
      <c r="X307" s="31">
        <f t="shared" si="49"/>
        <v>-7</v>
      </c>
      <c r="Y307" s="32">
        <f t="shared" si="50"/>
        <v>-2775.5</v>
      </c>
      <c r="Z307" s="32">
        <f t="shared" si="45"/>
        <v>0</v>
      </c>
      <c r="AA307" s="33">
        <f t="shared" si="52"/>
        <v>0</v>
      </c>
    </row>
    <row r="308" spans="1:27" x14ac:dyDescent="0.2">
      <c r="A308" s="56" t="s">
        <v>1007</v>
      </c>
      <c r="B308" s="57" t="s">
        <v>830</v>
      </c>
      <c r="C308" s="58" t="s">
        <v>831</v>
      </c>
      <c r="D308" s="31">
        <v>146</v>
      </c>
      <c r="E308" s="32">
        <v>60849</v>
      </c>
      <c r="F308" s="32">
        <v>0</v>
      </c>
      <c r="G308" s="33">
        <v>0</v>
      </c>
      <c r="H308" s="31">
        <v>91</v>
      </c>
      <c r="I308" s="32">
        <v>78202.2</v>
      </c>
      <c r="J308" s="32">
        <v>46162.2</v>
      </c>
      <c r="K308" s="32">
        <v>32040</v>
      </c>
      <c r="L308" s="32">
        <v>0</v>
      </c>
      <c r="M308" s="33">
        <v>0</v>
      </c>
      <c r="N308" s="31">
        <v>135</v>
      </c>
      <c r="O308" s="32">
        <v>96076.6</v>
      </c>
      <c r="P308" s="32">
        <v>65116.6</v>
      </c>
      <c r="Q308" s="32">
        <v>30960</v>
      </c>
      <c r="R308" s="32">
        <v>0</v>
      </c>
      <c r="S308" s="33">
        <v>0</v>
      </c>
      <c r="T308" s="31">
        <f t="shared" si="47"/>
        <v>-11</v>
      </c>
      <c r="U308" s="32">
        <f t="shared" si="48"/>
        <v>35227.600000000006</v>
      </c>
      <c r="V308" s="32">
        <f t="shared" si="43"/>
        <v>0</v>
      </c>
      <c r="W308" s="33">
        <f t="shared" si="51"/>
        <v>0</v>
      </c>
      <c r="X308" s="31">
        <f t="shared" si="49"/>
        <v>44</v>
      </c>
      <c r="Y308" s="32">
        <f t="shared" si="50"/>
        <v>17874.400000000009</v>
      </c>
      <c r="Z308" s="32">
        <f t="shared" si="45"/>
        <v>0</v>
      </c>
      <c r="AA308" s="33">
        <f t="shared" si="52"/>
        <v>0</v>
      </c>
    </row>
    <row r="309" spans="1:27" x14ac:dyDescent="0.2">
      <c r="A309" s="56" t="s">
        <v>1007</v>
      </c>
      <c r="B309" s="57" t="s">
        <v>832</v>
      </c>
      <c r="C309" s="58" t="s">
        <v>833</v>
      </c>
      <c r="D309" s="31">
        <v>4617</v>
      </c>
      <c r="E309" s="32">
        <v>299900</v>
      </c>
      <c r="F309" s="32">
        <v>0</v>
      </c>
      <c r="G309" s="33">
        <v>0</v>
      </c>
      <c r="H309" s="31">
        <v>3539</v>
      </c>
      <c r="I309" s="32">
        <v>313330.40000000002</v>
      </c>
      <c r="J309" s="32">
        <v>258130.40000000002</v>
      </c>
      <c r="K309" s="32">
        <v>55200</v>
      </c>
      <c r="L309" s="32">
        <v>0</v>
      </c>
      <c r="M309" s="33">
        <v>0</v>
      </c>
      <c r="N309" s="31">
        <v>3920</v>
      </c>
      <c r="O309" s="32">
        <v>346492.7</v>
      </c>
      <c r="P309" s="32">
        <v>289492.7</v>
      </c>
      <c r="Q309" s="32">
        <v>57000</v>
      </c>
      <c r="R309" s="32">
        <v>0</v>
      </c>
      <c r="S309" s="33">
        <v>0</v>
      </c>
      <c r="T309" s="31">
        <f t="shared" si="47"/>
        <v>-697</v>
      </c>
      <c r="U309" s="32">
        <f t="shared" si="48"/>
        <v>46592.700000000012</v>
      </c>
      <c r="V309" s="32">
        <f t="shared" si="43"/>
        <v>0</v>
      </c>
      <c r="W309" s="33">
        <f t="shared" si="51"/>
        <v>0</v>
      </c>
      <c r="X309" s="31">
        <f t="shared" si="49"/>
        <v>381</v>
      </c>
      <c r="Y309" s="32">
        <f t="shared" si="50"/>
        <v>33162.299999999988</v>
      </c>
      <c r="Z309" s="32">
        <f t="shared" si="45"/>
        <v>0</v>
      </c>
      <c r="AA309" s="33">
        <f t="shared" si="52"/>
        <v>0</v>
      </c>
    </row>
    <row r="310" spans="1:27" x14ac:dyDescent="0.2">
      <c r="A310" s="56" t="s">
        <v>1007</v>
      </c>
      <c r="B310" s="57" t="s">
        <v>834</v>
      </c>
      <c r="C310" s="58" t="s">
        <v>835</v>
      </c>
      <c r="D310" s="31">
        <v>3485</v>
      </c>
      <c r="E310" s="32">
        <v>743923.1</v>
      </c>
      <c r="F310" s="32">
        <v>0</v>
      </c>
      <c r="G310" s="33">
        <v>0</v>
      </c>
      <c r="H310" s="31">
        <v>3060</v>
      </c>
      <c r="I310" s="32">
        <v>725449.39999999991</v>
      </c>
      <c r="J310" s="32">
        <v>686209.39999999991</v>
      </c>
      <c r="K310" s="32">
        <v>39240</v>
      </c>
      <c r="L310" s="32">
        <v>0</v>
      </c>
      <c r="M310" s="33">
        <v>0</v>
      </c>
      <c r="N310" s="31">
        <v>4045</v>
      </c>
      <c r="O310" s="32">
        <v>985661</v>
      </c>
      <c r="P310" s="32">
        <v>947381</v>
      </c>
      <c r="Q310" s="32">
        <v>38280</v>
      </c>
      <c r="R310" s="32">
        <v>0</v>
      </c>
      <c r="S310" s="33">
        <v>0</v>
      </c>
      <c r="T310" s="31">
        <f t="shared" si="47"/>
        <v>560</v>
      </c>
      <c r="U310" s="32">
        <f t="shared" si="48"/>
        <v>241737.90000000002</v>
      </c>
      <c r="V310" s="32">
        <f t="shared" si="43"/>
        <v>0</v>
      </c>
      <c r="W310" s="33">
        <f t="shared" si="51"/>
        <v>0</v>
      </c>
      <c r="X310" s="31">
        <f t="shared" si="49"/>
        <v>985</v>
      </c>
      <c r="Y310" s="32">
        <f t="shared" si="50"/>
        <v>260211.60000000009</v>
      </c>
      <c r="Z310" s="32">
        <f t="shared" si="45"/>
        <v>0</v>
      </c>
      <c r="AA310" s="33">
        <f t="shared" si="52"/>
        <v>0</v>
      </c>
    </row>
    <row r="311" spans="1:27" x14ac:dyDescent="0.2">
      <c r="A311" s="56" t="s">
        <v>1007</v>
      </c>
      <c r="B311" s="57" t="s">
        <v>836</v>
      </c>
      <c r="C311" s="58" t="s">
        <v>837</v>
      </c>
      <c r="D311" s="31">
        <v>327</v>
      </c>
      <c r="E311" s="32">
        <v>156183.1</v>
      </c>
      <c r="F311" s="32">
        <v>0</v>
      </c>
      <c r="G311" s="33">
        <v>0</v>
      </c>
      <c r="H311" s="31">
        <v>216</v>
      </c>
      <c r="I311" s="32">
        <v>185613.5</v>
      </c>
      <c r="J311" s="32">
        <v>136533.5</v>
      </c>
      <c r="K311" s="32">
        <v>49080</v>
      </c>
      <c r="L311" s="32">
        <v>0</v>
      </c>
      <c r="M311" s="33">
        <v>0</v>
      </c>
      <c r="N311" s="31">
        <v>374</v>
      </c>
      <c r="O311" s="32">
        <v>252232.80000000002</v>
      </c>
      <c r="P311" s="32">
        <v>200032.80000000002</v>
      </c>
      <c r="Q311" s="32">
        <v>52200</v>
      </c>
      <c r="R311" s="32">
        <v>0</v>
      </c>
      <c r="S311" s="33">
        <v>0</v>
      </c>
      <c r="T311" s="31">
        <f t="shared" si="47"/>
        <v>47</v>
      </c>
      <c r="U311" s="32">
        <f t="shared" si="48"/>
        <v>96049.700000000012</v>
      </c>
      <c r="V311" s="32">
        <f t="shared" si="43"/>
        <v>0</v>
      </c>
      <c r="W311" s="33">
        <f t="shared" si="51"/>
        <v>0</v>
      </c>
      <c r="X311" s="31">
        <f t="shared" si="49"/>
        <v>158</v>
      </c>
      <c r="Y311" s="32">
        <f t="shared" si="50"/>
        <v>66619.300000000017</v>
      </c>
      <c r="Z311" s="32">
        <f t="shared" si="45"/>
        <v>0</v>
      </c>
      <c r="AA311" s="33">
        <f t="shared" si="52"/>
        <v>0</v>
      </c>
    </row>
    <row r="312" spans="1:27" x14ac:dyDescent="0.2">
      <c r="A312" s="56" t="s">
        <v>1007</v>
      </c>
      <c r="B312" s="57" t="s">
        <v>838</v>
      </c>
      <c r="C312" s="58" t="s">
        <v>839</v>
      </c>
      <c r="D312" s="31">
        <v>1393</v>
      </c>
      <c r="E312" s="32">
        <v>550700.6</v>
      </c>
      <c r="F312" s="32">
        <v>0</v>
      </c>
      <c r="G312" s="33">
        <v>0</v>
      </c>
      <c r="H312" s="31">
        <v>955</v>
      </c>
      <c r="I312" s="32">
        <v>577059</v>
      </c>
      <c r="J312" s="32">
        <v>507939</v>
      </c>
      <c r="K312" s="32">
        <v>69120</v>
      </c>
      <c r="L312" s="32">
        <v>0</v>
      </c>
      <c r="M312" s="33">
        <v>0</v>
      </c>
      <c r="N312" s="31">
        <v>1502</v>
      </c>
      <c r="O312" s="32">
        <v>772633.1</v>
      </c>
      <c r="P312" s="32">
        <v>703273.1</v>
      </c>
      <c r="Q312" s="32">
        <v>69360</v>
      </c>
      <c r="R312" s="32">
        <v>0</v>
      </c>
      <c r="S312" s="33">
        <v>0</v>
      </c>
      <c r="T312" s="31">
        <f t="shared" si="47"/>
        <v>109</v>
      </c>
      <c r="U312" s="32">
        <f t="shared" si="48"/>
        <v>221932.5</v>
      </c>
      <c r="V312" s="32">
        <f t="shared" si="43"/>
        <v>0</v>
      </c>
      <c r="W312" s="33">
        <f t="shared" si="51"/>
        <v>0</v>
      </c>
      <c r="X312" s="31">
        <f t="shared" si="49"/>
        <v>547</v>
      </c>
      <c r="Y312" s="32">
        <f t="shared" si="50"/>
        <v>195574.09999999998</v>
      </c>
      <c r="Z312" s="32">
        <f t="shared" si="45"/>
        <v>0</v>
      </c>
      <c r="AA312" s="33">
        <f t="shared" si="52"/>
        <v>0</v>
      </c>
    </row>
    <row r="313" spans="1:27" x14ac:dyDescent="0.2">
      <c r="A313" s="56" t="s">
        <v>1007</v>
      </c>
      <c r="B313" s="57" t="s">
        <v>840</v>
      </c>
      <c r="C313" s="58" t="s">
        <v>841</v>
      </c>
      <c r="D313" s="31">
        <v>410</v>
      </c>
      <c r="E313" s="32">
        <v>93808.4</v>
      </c>
      <c r="F313" s="32">
        <v>0</v>
      </c>
      <c r="G313" s="33">
        <v>0</v>
      </c>
      <c r="H313" s="31">
        <v>225</v>
      </c>
      <c r="I313" s="32">
        <v>104359.5</v>
      </c>
      <c r="J313" s="32">
        <v>79159.5</v>
      </c>
      <c r="K313" s="32">
        <v>25200</v>
      </c>
      <c r="L313" s="32">
        <v>0</v>
      </c>
      <c r="M313" s="33">
        <v>0</v>
      </c>
      <c r="N313" s="31">
        <v>514</v>
      </c>
      <c r="O313" s="32">
        <v>163385.20000000001</v>
      </c>
      <c r="P313" s="32">
        <v>137705.20000000001</v>
      </c>
      <c r="Q313" s="32">
        <v>25680</v>
      </c>
      <c r="R313" s="32">
        <v>0</v>
      </c>
      <c r="S313" s="33">
        <v>0</v>
      </c>
      <c r="T313" s="31">
        <f t="shared" si="47"/>
        <v>104</v>
      </c>
      <c r="U313" s="32">
        <f t="shared" si="48"/>
        <v>69576.800000000017</v>
      </c>
      <c r="V313" s="32">
        <f t="shared" si="43"/>
        <v>0</v>
      </c>
      <c r="W313" s="33">
        <f t="shared" si="51"/>
        <v>0</v>
      </c>
      <c r="X313" s="31">
        <f t="shared" si="49"/>
        <v>289</v>
      </c>
      <c r="Y313" s="32">
        <f t="shared" si="50"/>
        <v>59025.700000000012</v>
      </c>
      <c r="Z313" s="32">
        <f t="shared" si="45"/>
        <v>0</v>
      </c>
      <c r="AA313" s="33">
        <f t="shared" si="52"/>
        <v>0</v>
      </c>
    </row>
    <row r="314" spans="1:27" x14ac:dyDescent="0.2">
      <c r="A314" s="56" t="s">
        <v>1007</v>
      </c>
      <c r="B314" s="57" t="s">
        <v>842</v>
      </c>
      <c r="C314" s="58" t="s">
        <v>843</v>
      </c>
      <c r="D314" s="31">
        <v>417</v>
      </c>
      <c r="E314" s="32">
        <v>232830.3</v>
      </c>
      <c r="F314" s="32">
        <v>0</v>
      </c>
      <c r="G314" s="33">
        <v>0</v>
      </c>
      <c r="H314" s="31">
        <v>411</v>
      </c>
      <c r="I314" s="32">
        <v>207211.6</v>
      </c>
      <c r="J314" s="32">
        <v>172411.6</v>
      </c>
      <c r="K314" s="32">
        <v>34800</v>
      </c>
      <c r="L314" s="32">
        <v>0</v>
      </c>
      <c r="M314" s="33">
        <v>0</v>
      </c>
      <c r="N314" s="31">
        <v>989</v>
      </c>
      <c r="O314" s="32">
        <v>468110.5</v>
      </c>
      <c r="P314" s="32">
        <v>394790.5</v>
      </c>
      <c r="Q314" s="32">
        <v>73320</v>
      </c>
      <c r="R314" s="32">
        <v>0</v>
      </c>
      <c r="S314" s="33">
        <v>0</v>
      </c>
      <c r="T314" s="31">
        <f t="shared" si="47"/>
        <v>572</v>
      </c>
      <c r="U314" s="32">
        <f t="shared" si="48"/>
        <v>235280.2</v>
      </c>
      <c r="V314" s="32">
        <f t="shared" si="43"/>
        <v>0</v>
      </c>
      <c r="W314" s="33">
        <f t="shared" si="51"/>
        <v>0</v>
      </c>
      <c r="X314" s="31">
        <f t="shared" si="49"/>
        <v>578</v>
      </c>
      <c r="Y314" s="32">
        <f t="shared" si="50"/>
        <v>260898.9</v>
      </c>
      <c r="Z314" s="32">
        <f t="shared" si="45"/>
        <v>0</v>
      </c>
      <c r="AA314" s="33">
        <f t="shared" si="52"/>
        <v>0</v>
      </c>
    </row>
    <row r="315" spans="1:27" x14ac:dyDescent="0.2">
      <c r="A315" s="56" t="s">
        <v>1007</v>
      </c>
      <c r="B315" s="57" t="s">
        <v>844</v>
      </c>
      <c r="C315" s="58" t="s">
        <v>845</v>
      </c>
      <c r="D315" s="31">
        <v>232</v>
      </c>
      <c r="E315" s="32">
        <v>96199</v>
      </c>
      <c r="F315" s="32">
        <v>0</v>
      </c>
      <c r="G315" s="33">
        <v>0</v>
      </c>
      <c r="H315" s="31">
        <v>459</v>
      </c>
      <c r="I315" s="32">
        <v>204407.6</v>
      </c>
      <c r="J315" s="32">
        <v>118367.6</v>
      </c>
      <c r="K315" s="32">
        <v>86040</v>
      </c>
      <c r="L315" s="32">
        <v>0</v>
      </c>
      <c r="M315" s="33">
        <v>0</v>
      </c>
      <c r="N315" s="31">
        <v>737</v>
      </c>
      <c r="O315" s="32">
        <v>185457</v>
      </c>
      <c r="P315" s="32">
        <v>104697</v>
      </c>
      <c r="Q315" s="32">
        <v>80760</v>
      </c>
      <c r="R315" s="32">
        <v>0</v>
      </c>
      <c r="S315" s="33">
        <v>0</v>
      </c>
      <c r="T315" s="31">
        <f t="shared" si="47"/>
        <v>505</v>
      </c>
      <c r="U315" s="32">
        <f t="shared" si="48"/>
        <v>89258</v>
      </c>
      <c r="V315" s="32">
        <f t="shared" si="43"/>
        <v>0</v>
      </c>
      <c r="W315" s="33">
        <f t="shared" si="51"/>
        <v>0</v>
      </c>
      <c r="X315" s="31">
        <f t="shared" si="49"/>
        <v>278</v>
      </c>
      <c r="Y315" s="32">
        <f t="shared" si="50"/>
        <v>-18950.600000000006</v>
      </c>
      <c r="Z315" s="32">
        <f t="shared" si="45"/>
        <v>0</v>
      </c>
      <c r="AA315" s="33">
        <f t="shared" si="52"/>
        <v>0</v>
      </c>
    </row>
    <row r="316" spans="1:27" x14ac:dyDescent="0.2">
      <c r="A316" s="56" t="s">
        <v>1007</v>
      </c>
      <c r="B316" s="57" t="s">
        <v>846</v>
      </c>
      <c r="C316" s="58" t="s">
        <v>847</v>
      </c>
      <c r="D316" s="31">
        <v>153</v>
      </c>
      <c r="E316" s="32">
        <v>71818</v>
      </c>
      <c r="F316" s="32">
        <v>0</v>
      </c>
      <c r="G316" s="33">
        <v>0</v>
      </c>
      <c r="H316" s="31">
        <v>110</v>
      </c>
      <c r="I316" s="32">
        <v>84460.4</v>
      </c>
      <c r="J316" s="32">
        <v>60220.4</v>
      </c>
      <c r="K316" s="32">
        <v>24240</v>
      </c>
      <c r="L316" s="32">
        <v>0</v>
      </c>
      <c r="M316" s="33">
        <v>0</v>
      </c>
      <c r="N316" s="31">
        <v>214</v>
      </c>
      <c r="O316" s="32">
        <v>118040.3</v>
      </c>
      <c r="P316" s="32">
        <v>90200.3</v>
      </c>
      <c r="Q316" s="32">
        <v>27840</v>
      </c>
      <c r="R316" s="32">
        <v>0</v>
      </c>
      <c r="S316" s="33">
        <v>0</v>
      </c>
      <c r="T316" s="31">
        <f t="shared" si="47"/>
        <v>61</v>
      </c>
      <c r="U316" s="32">
        <f t="shared" si="48"/>
        <v>46222.3</v>
      </c>
      <c r="V316" s="32">
        <f t="shared" si="43"/>
        <v>0</v>
      </c>
      <c r="W316" s="33">
        <f t="shared" si="51"/>
        <v>0</v>
      </c>
      <c r="X316" s="31">
        <f t="shared" si="49"/>
        <v>104</v>
      </c>
      <c r="Y316" s="32">
        <f t="shared" si="50"/>
        <v>33579.900000000009</v>
      </c>
      <c r="Z316" s="32">
        <f t="shared" si="45"/>
        <v>0</v>
      </c>
      <c r="AA316" s="33">
        <f t="shared" si="52"/>
        <v>0</v>
      </c>
    </row>
    <row r="317" spans="1:27" x14ac:dyDescent="0.2">
      <c r="A317" s="56" t="s">
        <v>1007</v>
      </c>
      <c r="B317" s="57" t="s">
        <v>848</v>
      </c>
      <c r="C317" s="58" t="s">
        <v>849</v>
      </c>
      <c r="D317" s="31">
        <v>0</v>
      </c>
      <c r="E317" s="32">
        <v>66</v>
      </c>
      <c r="F317" s="32">
        <v>0</v>
      </c>
      <c r="G317" s="33">
        <v>0</v>
      </c>
      <c r="H317" s="31">
        <v>0</v>
      </c>
      <c r="I317" s="32">
        <v>88</v>
      </c>
      <c r="J317" s="32">
        <v>88</v>
      </c>
      <c r="K317" s="32">
        <v>0</v>
      </c>
      <c r="L317" s="32">
        <v>0</v>
      </c>
      <c r="M317" s="33">
        <v>0</v>
      </c>
      <c r="N317" s="31">
        <v>0</v>
      </c>
      <c r="O317" s="32">
        <v>110</v>
      </c>
      <c r="P317" s="32">
        <v>110</v>
      </c>
      <c r="Q317" s="32">
        <v>0</v>
      </c>
      <c r="R317" s="32">
        <v>0</v>
      </c>
      <c r="S317" s="33">
        <v>0</v>
      </c>
      <c r="T317" s="31">
        <f t="shared" si="47"/>
        <v>0</v>
      </c>
      <c r="U317" s="32">
        <f t="shared" si="48"/>
        <v>44</v>
      </c>
      <c r="V317" s="32">
        <f t="shared" si="43"/>
        <v>0</v>
      </c>
      <c r="W317" s="33">
        <f t="shared" si="51"/>
        <v>0</v>
      </c>
      <c r="X317" s="31">
        <f t="shared" si="49"/>
        <v>0</v>
      </c>
      <c r="Y317" s="32">
        <f t="shared" si="50"/>
        <v>22</v>
      </c>
      <c r="Z317" s="32">
        <f t="shared" si="45"/>
        <v>0</v>
      </c>
      <c r="AA317" s="33">
        <f t="shared" si="52"/>
        <v>0</v>
      </c>
    </row>
    <row r="318" spans="1:27" x14ac:dyDescent="0.2">
      <c r="A318" s="56" t="s">
        <v>1007</v>
      </c>
      <c r="B318" s="57" t="s">
        <v>850</v>
      </c>
      <c r="C318" s="58" t="s">
        <v>851</v>
      </c>
      <c r="D318" s="31">
        <v>0</v>
      </c>
      <c r="E318" s="32">
        <v>813087</v>
      </c>
      <c r="F318" s="32">
        <v>0</v>
      </c>
      <c r="G318" s="33">
        <v>0</v>
      </c>
      <c r="H318" s="31">
        <v>0</v>
      </c>
      <c r="I318" s="32">
        <v>705506</v>
      </c>
      <c r="J318" s="32">
        <v>699026</v>
      </c>
      <c r="K318" s="32">
        <v>6480</v>
      </c>
      <c r="L318" s="32">
        <v>0</v>
      </c>
      <c r="M318" s="33">
        <v>0</v>
      </c>
      <c r="N318" s="31">
        <v>0</v>
      </c>
      <c r="O318" s="32">
        <v>707149</v>
      </c>
      <c r="P318" s="32">
        <v>698269</v>
      </c>
      <c r="Q318" s="32">
        <v>8880</v>
      </c>
      <c r="R318" s="32">
        <v>0</v>
      </c>
      <c r="S318" s="33">
        <v>0</v>
      </c>
      <c r="T318" s="31">
        <f t="shared" si="47"/>
        <v>0</v>
      </c>
      <c r="U318" s="32">
        <f t="shared" si="48"/>
        <v>-105938</v>
      </c>
      <c r="V318" s="32">
        <f t="shared" si="43"/>
        <v>0</v>
      </c>
      <c r="W318" s="33">
        <f t="shared" si="51"/>
        <v>0</v>
      </c>
      <c r="X318" s="31">
        <f t="shared" si="49"/>
        <v>0</v>
      </c>
      <c r="Y318" s="32">
        <f t="shared" si="50"/>
        <v>1643</v>
      </c>
      <c r="Z318" s="32">
        <f t="shared" si="45"/>
        <v>0</v>
      </c>
      <c r="AA318" s="33">
        <f t="shared" si="52"/>
        <v>0</v>
      </c>
    </row>
    <row r="319" spans="1:27" x14ac:dyDescent="0.2">
      <c r="A319" s="56" t="s">
        <v>1007</v>
      </c>
      <c r="B319" s="57" t="s">
        <v>852</v>
      </c>
      <c r="C319" s="58" t="s">
        <v>853</v>
      </c>
      <c r="D319" s="31">
        <v>0</v>
      </c>
      <c r="E319" s="32">
        <v>1061140</v>
      </c>
      <c r="F319" s="32">
        <v>0</v>
      </c>
      <c r="G319" s="33">
        <v>0</v>
      </c>
      <c r="H319" s="31">
        <v>0</v>
      </c>
      <c r="I319" s="32">
        <v>904340</v>
      </c>
      <c r="J319" s="32">
        <v>880940</v>
      </c>
      <c r="K319" s="32">
        <v>23400</v>
      </c>
      <c r="L319" s="32">
        <v>0</v>
      </c>
      <c r="M319" s="33">
        <v>0</v>
      </c>
      <c r="N319" s="31">
        <v>0</v>
      </c>
      <c r="O319" s="32">
        <v>856270</v>
      </c>
      <c r="P319" s="32">
        <v>832150</v>
      </c>
      <c r="Q319" s="32">
        <v>24120</v>
      </c>
      <c r="R319" s="32">
        <v>0</v>
      </c>
      <c r="S319" s="33">
        <v>0</v>
      </c>
      <c r="T319" s="31">
        <f t="shared" si="47"/>
        <v>0</v>
      </c>
      <c r="U319" s="32">
        <f t="shared" si="48"/>
        <v>-204870</v>
      </c>
      <c r="V319" s="32">
        <f t="shared" si="43"/>
        <v>0</v>
      </c>
      <c r="W319" s="33">
        <f t="shared" si="51"/>
        <v>0</v>
      </c>
      <c r="X319" s="31">
        <f t="shared" si="49"/>
        <v>0</v>
      </c>
      <c r="Y319" s="32">
        <f t="shared" si="50"/>
        <v>-48070</v>
      </c>
      <c r="Z319" s="32">
        <f t="shared" si="45"/>
        <v>0</v>
      </c>
      <c r="AA319" s="33">
        <f t="shared" si="52"/>
        <v>0</v>
      </c>
    </row>
    <row r="320" spans="1:27" x14ac:dyDescent="0.2">
      <c r="A320" s="56" t="s">
        <v>1007</v>
      </c>
      <c r="B320" s="57" t="s">
        <v>854</v>
      </c>
      <c r="C320" s="58" t="s">
        <v>855</v>
      </c>
      <c r="D320" s="31">
        <v>702</v>
      </c>
      <c r="E320" s="32">
        <v>3473184.4</v>
      </c>
      <c r="F320" s="32">
        <v>13518</v>
      </c>
      <c r="G320" s="33">
        <v>0</v>
      </c>
      <c r="H320" s="31">
        <v>1084</v>
      </c>
      <c r="I320" s="32">
        <v>4709692.6400000006</v>
      </c>
      <c r="J320" s="32">
        <v>4198612.6400000006</v>
      </c>
      <c r="K320" s="32">
        <v>511080</v>
      </c>
      <c r="L320" s="32">
        <v>28597</v>
      </c>
      <c r="M320" s="33">
        <v>0</v>
      </c>
      <c r="N320" s="31">
        <v>1132</v>
      </c>
      <c r="O320" s="32">
        <v>5994161.0800000001</v>
      </c>
      <c r="P320" s="32">
        <v>5498921.0800000001</v>
      </c>
      <c r="Q320" s="32">
        <v>495240</v>
      </c>
      <c r="R320" s="32">
        <v>49512</v>
      </c>
      <c r="S320" s="33">
        <v>0</v>
      </c>
      <c r="T320" s="31">
        <f t="shared" si="47"/>
        <v>430</v>
      </c>
      <c r="U320" s="32">
        <f t="shared" si="48"/>
        <v>2520976.6800000002</v>
      </c>
      <c r="V320" s="32">
        <f t="shared" si="43"/>
        <v>35994</v>
      </c>
      <c r="W320" s="33">
        <f t="shared" si="51"/>
        <v>0</v>
      </c>
      <c r="X320" s="31">
        <f t="shared" si="49"/>
        <v>48</v>
      </c>
      <c r="Y320" s="32">
        <f t="shared" si="50"/>
        <v>1284468.4399999995</v>
      </c>
      <c r="Z320" s="32">
        <f t="shared" si="45"/>
        <v>20915</v>
      </c>
      <c r="AA320" s="33">
        <f t="shared" si="52"/>
        <v>0</v>
      </c>
    </row>
    <row r="321" spans="1:27" x14ac:dyDescent="0.2">
      <c r="A321" s="56" t="s">
        <v>1007</v>
      </c>
      <c r="B321" s="57" t="s">
        <v>856</v>
      </c>
      <c r="C321" s="58" t="s">
        <v>857</v>
      </c>
      <c r="D321" s="31">
        <v>1182</v>
      </c>
      <c r="E321" s="32">
        <v>2471573</v>
      </c>
      <c r="F321" s="32">
        <v>10893.6</v>
      </c>
      <c r="G321" s="33">
        <v>0</v>
      </c>
      <c r="H321" s="31">
        <v>1765</v>
      </c>
      <c r="I321" s="32">
        <v>3053982.2800000003</v>
      </c>
      <c r="J321" s="32">
        <v>2512902.2800000003</v>
      </c>
      <c r="K321" s="32">
        <v>541080</v>
      </c>
      <c r="L321" s="32">
        <v>14195</v>
      </c>
      <c r="M321" s="33">
        <v>0</v>
      </c>
      <c r="N321" s="31">
        <v>2248</v>
      </c>
      <c r="O321" s="32">
        <v>3174284.6599999992</v>
      </c>
      <c r="P321" s="32">
        <v>2624204.6599999992</v>
      </c>
      <c r="Q321" s="32">
        <v>550080</v>
      </c>
      <c r="R321" s="32">
        <v>20876</v>
      </c>
      <c r="S321" s="33">
        <v>0</v>
      </c>
      <c r="T321" s="31">
        <f t="shared" si="47"/>
        <v>1066</v>
      </c>
      <c r="U321" s="32">
        <f t="shared" si="48"/>
        <v>702711.65999999922</v>
      </c>
      <c r="V321" s="32">
        <f t="shared" si="43"/>
        <v>9982.4</v>
      </c>
      <c r="W321" s="33">
        <f t="shared" si="51"/>
        <v>0</v>
      </c>
      <c r="X321" s="31">
        <f t="shared" si="49"/>
        <v>483</v>
      </c>
      <c r="Y321" s="32">
        <f t="shared" si="50"/>
        <v>120302.37999999896</v>
      </c>
      <c r="Z321" s="32">
        <f t="shared" si="45"/>
        <v>6681</v>
      </c>
      <c r="AA321" s="33">
        <f t="shared" si="52"/>
        <v>0</v>
      </c>
    </row>
    <row r="322" spans="1:27" x14ac:dyDescent="0.2">
      <c r="A322" s="56" t="s">
        <v>1007</v>
      </c>
      <c r="B322" s="57" t="s">
        <v>858</v>
      </c>
      <c r="C322" s="58" t="s">
        <v>859</v>
      </c>
      <c r="D322" s="31">
        <v>8757</v>
      </c>
      <c r="E322" s="32">
        <v>12450389.720000001</v>
      </c>
      <c r="F322" s="32">
        <v>375100.37000000005</v>
      </c>
      <c r="G322" s="33">
        <v>3174347.94</v>
      </c>
      <c r="H322" s="31">
        <v>8141</v>
      </c>
      <c r="I322" s="32">
        <v>14169726.960000001</v>
      </c>
      <c r="J322" s="32">
        <v>12731526.960000001</v>
      </c>
      <c r="K322" s="32">
        <v>1438200</v>
      </c>
      <c r="L322" s="32">
        <v>302206</v>
      </c>
      <c r="M322" s="33">
        <v>3313682.05</v>
      </c>
      <c r="N322" s="31">
        <v>8782</v>
      </c>
      <c r="O322" s="32">
        <v>15453885.599999998</v>
      </c>
      <c r="P322" s="32">
        <v>14006445.599999998</v>
      </c>
      <c r="Q322" s="32">
        <v>1447440</v>
      </c>
      <c r="R322" s="32">
        <v>429263.35</v>
      </c>
      <c r="S322" s="33">
        <v>3227462.7099999986</v>
      </c>
      <c r="T322" s="31">
        <f t="shared" si="47"/>
        <v>25</v>
      </c>
      <c r="U322" s="32">
        <f t="shared" si="48"/>
        <v>3003495.8799999971</v>
      </c>
      <c r="V322" s="32">
        <f t="shared" si="43"/>
        <v>54162.979999999923</v>
      </c>
      <c r="W322" s="33">
        <f t="shared" si="51"/>
        <v>53114.769999998622</v>
      </c>
      <c r="X322" s="31">
        <f t="shared" si="49"/>
        <v>641</v>
      </c>
      <c r="Y322" s="32">
        <f t="shared" si="50"/>
        <v>1284158.6399999969</v>
      </c>
      <c r="Z322" s="32">
        <f t="shared" si="45"/>
        <v>127057.34999999998</v>
      </c>
      <c r="AA322" s="33">
        <f t="shared" si="52"/>
        <v>-86219.340000001248</v>
      </c>
    </row>
    <row r="323" spans="1:27" x14ac:dyDescent="0.2">
      <c r="A323" s="56" t="s">
        <v>1007</v>
      </c>
      <c r="B323" s="57" t="s">
        <v>860</v>
      </c>
      <c r="C323" s="58" t="s">
        <v>861</v>
      </c>
      <c r="D323" s="31">
        <v>1018</v>
      </c>
      <c r="E323" s="32">
        <v>680846.7</v>
      </c>
      <c r="F323" s="32">
        <v>0</v>
      </c>
      <c r="G323" s="33">
        <v>0</v>
      </c>
      <c r="H323" s="31">
        <v>286</v>
      </c>
      <c r="I323" s="32">
        <v>730176</v>
      </c>
      <c r="J323" s="32">
        <v>472416</v>
      </c>
      <c r="K323" s="32">
        <v>257760</v>
      </c>
      <c r="L323" s="32">
        <v>0</v>
      </c>
      <c r="M323" s="33">
        <v>0</v>
      </c>
      <c r="N323" s="31">
        <v>882</v>
      </c>
      <c r="O323" s="32">
        <v>1085838</v>
      </c>
      <c r="P323" s="32">
        <v>831558.00000000012</v>
      </c>
      <c r="Q323" s="32">
        <v>254280</v>
      </c>
      <c r="R323" s="32">
        <v>0</v>
      </c>
      <c r="S323" s="33">
        <v>0</v>
      </c>
      <c r="T323" s="31">
        <f t="shared" si="47"/>
        <v>-136</v>
      </c>
      <c r="U323" s="32">
        <f t="shared" si="48"/>
        <v>404991.30000000005</v>
      </c>
      <c r="V323" s="32">
        <f t="shared" ref="V323:V384" si="53">R323-F323</f>
        <v>0</v>
      </c>
      <c r="W323" s="33">
        <f t="shared" ref="W323:W354" si="54">S323-G323</f>
        <v>0</v>
      </c>
      <c r="X323" s="31">
        <f t="shared" si="49"/>
        <v>596</v>
      </c>
      <c r="Y323" s="32">
        <f t="shared" si="50"/>
        <v>355662</v>
      </c>
      <c r="Z323" s="32">
        <f t="shared" ref="Z323:Z384" si="55">IFERROR((R323-L323),"")</f>
        <v>0</v>
      </c>
      <c r="AA323" s="33">
        <f t="shared" ref="AA323:AA354" si="56">IFERROR((S323-M323),"")</f>
        <v>0</v>
      </c>
    </row>
    <row r="324" spans="1:27" x14ac:dyDescent="0.2">
      <c r="A324" s="56" t="s">
        <v>1007</v>
      </c>
      <c r="B324" s="57" t="s">
        <v>862</v>
      </c>
      <c r="C324" s="58" t="s">
        <v>863</v>
      </c>
      <c r="D324" s="31">
        <v>0</v>
      </c>
      <c r="E324" s="32">
        <v>5956</v>
      </c>
      <c r="F324" s="32">
        <v>0</v>
      </c>
      <c r="G324" s="33">
        <v>0</v>
      </c>
      <c r="H324" s="31">
        <v>0</v>
      </c>
      <c r="I324" s="32">
        <v>3065</v>
      </c>
      <c r="J324" s="32">
        <v>3065</v>
      </c>
      <c r="K324" s="32">
        <v>0</v>
      </c>
      <c r="L324" s="32">
        <v>0</v>
      </c>
      <c r="M324" s="33">
        <v>0</v>
      </c>
      <c r="N324" s="31">
        <v>0</v>
      </c>
      <c r="O324" s="32">
        <v>3504</v>
      </c>
      <c r="P324" s="32">
        <v>3504</v>
      </c>
      <c r="Q324" s="32">
        <v>0</v>
      </c>
      <c r="R324" s="32">
        <v>0</v>
      </c>
      <c r="S324" s="33">
        <v>0</v>
      </c>
      <c r="T324" s="31">
        <f t="shared" si="47"/>
        <v>0</v>
      </c>
      <c r="U324" s="32">
        <f t="shared" si="48"/>
        <v>-2452</v>
      </c>
      <c r="V324" s="32">
        <f t="shared" si="53"/>
        <v>0</v>
      </c>
      <c r="W324" s="33">
        <f t="shared" si="54"/>
        <v>0</v>
      </c>
      <c r="X324" s="31">
        <f t="shared" si="49"/>
        <v>0</v>
      </c>
      <c r="Y324" s="32">
        <f t="shared" si="50"/>
        <v>439</v>
      </c>
      <c r="Z324" s="32">
        <f t="shared" si="55"/>
        <v>0</v>
      </c>
      <c r="AA324" s="33">
        <f t="shared" si="56"/>
        <v>0</v>
      </c>
    </row>
    <row r="325" spans="1:27" x14ac:dyDescent="0.2">
      <c r="A325" s="56" t="s">
        <v>1007</v>
      </c>
      <c r="B325" s="57" t="s">
        <v>864</v>
      </c>
      <c r="C325" s="58" t="s">
        <v>865</v>
      </c>
      <c r="D325" s="31">
        <v>0</v>
      </c>
      <c r="E325" s="32">
        <v>92796</v>
      </c>
      <c r="F325" s="32">
        <v>0</v>
      </c>
      <c r="G325" s="33">
        <v>0</v>
      </c>
      <c r="H325" s="31">
        <v>0</v>
      </c>
      <c r="I325" s="32">
        <v>102106</v>
      </c>
      <c r="J325" s="32">
        <v>102106</v>
      </c>
      <c r="K325" s="32">
        <v>0</v>
      </c>
      <c r="L325" s="32">
        <v>0</v>
      </c>
      <c r="M325" s="33">
        <v>0</v>
      </c>
      <c r="N325" s="31">
        <v>0</v>
      </c>
      <c r="O325" s="32">
        <v>106667</v>
      </c>
      <c r="P325" s="32">
        <v>106667</v>
      </c>
      <c r="Q325" s="32">
        <v>0</v>
      </c>
      <c r="R325" s="32">
        <v>0</v>
      </c>
      <c r="S325" s="33">
        <v>0</v>
      </c>
      <c r="T325" s="31">
        <f t="shared" si="47"/>
        <v>0</v>
      </c>
      <c r="U325" s="32">
        <f t="shared" si="48"/>
        <v>13871</v>
      </c>
      <c r="V325" s="32">
        <f t="shared" si="53"/>
        <v>0</v>
      </c>
      <c r="W325" s="33">
        <f t="shared" si="54"/>
        <v>0</v>
      </c>
      <c r="X325" s="31">
        <f t="shared" si="49"/>
        <v>0</v>
      </c>
      <c r="Y325" s="32">
        <f t="shared" si="50"/>
        <v>4561</v>
      </c>
      <c r="Z325" s="32">
        <f t="shared" si="55"/>
        <v>0</v>
      </c>
      <c r="AA325" s="33">
        <f t="shared" si="56"/>
        <v>0</v>
      </c>
    </row>
    <row r="326" spans="1:27" x14ac:dyDescent="0.2">
      <c r="A326" s="56" t="s">
        <v>1007</v>
      </c>
      <c r="B326" s="57" t="s">
        <v>866</v>
      </c>
      <c r="C326" s="58" t="s">
        <v>867</v>
      </c>
      <c r="D326" s="31">
        <v>0</v>
      </c>
      <c r="E326" s="32">
        <v>31071</v>
      </c>
      <c r="F326" s="32">
        <v>0</v>
      </c>
      <c r="G326" s="33">
        <v>0</v>
      </c>
      <c r="H326" s="31">
        <v>0</v>
      </c>
      <c r="I326" s="32">
        <v>34961</v>
      </c>
      <c r="J326" s="32">
        <v>34961</v>
      </c>
      <c r="K326" s="32">
        <v>0</v>
      </c>
      <c r="L326" s="32">
        <v>0</v>
      </c>
      <c r="M326" s="33">
        <v>0</v>
      </c>
      <c r="N326" s="31">
        <v>0</v>
      </c>
      <c r="O326" s="32">
        <v>42431</v>
      </c>
      <c r="P326" s="32">
        <v>42431</v>
      </c>
      <c r="Q326" s="32">
        <v>0</v>
      </c>
      <c r="R326" s="32">
        <v>0</v>
      </c>
      <c r="S326" s="33">
        <v>0</v>
      </c>
      <c r="T326" s="31">
        <f t="shared" si="47"/>
        <v>0</v>
      </c>
      <c r="U326" s="32">
        <f t="shared" si="48"/>
        <v>11360</v>
      </c>
      <c r="V326" s="32">
        <f t="shared" si="53"/>
        <v>0</v>
      </c>
      <c r="W326" s="33">
        <f t="shared" si="54"/>
        <v>0</v>
      </c>
      <c r="X326" s="31">
        <f t="shared" si="49"/>
        <v>0</v>
      </c>
      <c r="Y326" s="32">
        <f t="shared" si="50"/>
        <v>7470</v>
      </c>
      <c r="Z326" s="32">
        <f t="shared" si="55"/>
        <v>0</v>
      </c>
      <c r="AA326" s="33">
        <f t="shared" si="56"/>
        <v>0</v>
      </c>
    </row>
    <row r="327" spans="1:27" x14ac:dyDescent="0.2">
      <c r="A327" s="56" t="s">
        <v>1007</v>
      </c>
      <c r="B327" s="57" t="s">
        <v>868</v>
      </c>
      <c r="C327" s="58" t="s">
        <v>869</v>
      </c>
      <c r="D327" s="31">
        <v>0</v>
      </c>
      <c r="E327" s="32">
        <v>38521</v>
      </c>
      <c r="F327" s="32">
        <v>0</v>
      </c>
      <c r="G327" s="33">
        <v>0</v>
      </c>
      <c r="H327" s="31">
        <v>0</v>
      </c>
      <c r="I327" s="32">
        <v>42618</v>
      </c>
      <c r="J327" s="32">
        <v>42618</v>
      </c>
      <c r="K327" s="32">
        <v>0</v>
      </c>
      <c r="L327" s="32">
        <v>0</v>
      </c>
      <c r="M327" s="33">
        <v>0</v>
      </c>
      <c r="N327" s="31">
        <v>0</v>
      </c>
      <c r="O327" s="32">
        <v>44020</v>
      </c>
      <c r="P327" s="32">
        <v>44020</v>
      </c>
      <c r="Q327" s="32">
        <v>0</v>
      </c>
      <c r="R327" s="32">
        <v>0</v>
      </c>
      <c r="S327" s="33">
        <v>0</v>
      </c>
      <c r="T327" s="31">
        <f t="shared" ref="T327:T384" si="57">N327-D327</f>
        <v>0</v>
      </c>
      <c r="U327" s="32">
        <f t="shared" ref="U327:U384" si="58">O327-E327</f>
        <v>5499</v>
      </c>
      <c r="V327" s="32">
        <f t="shared" si="53"/>
        <v>0</v>
      </c>
      <c r="W327" s="33">
        <f t="shared" si="54"/>
        <v>0</v>
      </c>
      <c r="X327" s="31">
        <f t="shared" ref="X327:X384" si="59">IFERROR((N327-H327),"")</f>
        <v>0</v>
      </c>
      <c r="Y327" s="32">
        <f t="shared" ref="Y327:Y384" si="60">IFERROR((O327-I327),"")</f>
        <v>1402</v>
      </c>
      <c r="Z327" s="32">
        <f t="shared" si="55"/>
        <v>0</v>
      </c>
      <c r="AA327" s="33">
        <f t="shared" si="56"/>
        <v>0</v>
      </c>
    </row>
    <row r="328" spans="1:27" x14ac:dyDescent="0.2">
      <c r="A328" s="56" t="s">
        <v>1007</v>
      </c>
      <c r="B328" s="57" t="s">
        <v>870</v>
      </c>
      <c r="C328" s="58" t="s">
        <v>871</v>
      </c>
      <c r="D328" s="31">
        <v>0</v>
      </c>
      <c r="E328" s="32">
        <v>25865</v>
      </c>
      <c r="F328" s="32">
        <v>0</v>
      </c>
      <c r="G328" s="33">
        <v>0</v>
      </c>
      <c r="H328" s="31">
        <v>0</v>
      </c>
      <c r="I328" s="32">
        <v>24746</v>
      </c>
      <c r="J328" s="32">
        <v>24746</v>
      </c>
      <c r="K328" s="32">
        <v>0</v>
      </c>
      <c r="L328" s="32">
        <v>0</v>
      </c>
      <c r="M328" s="33">
        <v>0</v>
      </c>
      <c r="N328" s="31">
        <v>0</v>
      </c>
      <c r="O328" s="32">
        <v>30690</v>
      </c>
      <c r="P328" s="32">
        <v>30690</v>
      </c>
      <c r="Q328" s="32">
        <v>0</v>
      </c>
      <c r="R328" s="32">
        <v>0</v>
      </c>
      <c r="S328" s="33">
        <v>0</v>
      </c>
      <c r="T328" s="31">
        <f t="shared" si="57"/>
        <v>0</v>
      </c>
      <c r="U328" s="32">
        <f t="shared" si="58"/>
        <v>4825</v>
      </c>
      <c r="V328" s="32">
        <f t="shared" si="53"/>
        <v>0</v>
      </c>
      <c r="W328" s="33">
        <f t="shared" si="54"/>
        <v>0</v>
      </c>
      <c r="X328" s="31">
        <f t="shared" si="59"/>
        <v>0</v>
      </c>
      <c r="Y328" s="32">
        <f t="shared" si="60"/>
        <v>5944</v>
      </c>
      <c r="Z328" s="32">
        <f t="shared" si="55"/>
        <v>0</v>
      </c>
      <c r="AA328" s="33">
        <f t="shared" si="56"/>
        <v>0</v>
      </c>
    </row>
    <row r="329" spans="1:27" x14ac:dyDescent="0.2">
      <c r="A329" s="56" t="s">
        <v>1007</v>
      </c>
      <c r="B329" s="57" t="s">
        <v>872</v>
      </c>
      <c r="C329" s="58" t="s">
        <v>873</v>
      </c>
      <c r="D329" s="31">
        <v>0</v>
      </c>
      <c r="E329" s="32">
        <v>93512</v>
      </c>
      <c r="F329" s="32">
        <v>0</v>
      </c>
      <c r="G329" s="33">
        <v>0</v>
      </c>
      <c r="H329" s="31">
        <v>0</v>
      </c>
      <c r="I329" s="32">
        <v>95406</v>
      </c>
      <c r="J329" s="32">
        <v>95406</v>
      </c>
      <c r="K329" s="32">
        <v>0</v>
      </c>
      <c r="L329" s="32">
        <v>0</v>
      </c>
      <c r="M329" s="33">
        <v>0</v>
      </c>
      <c r="N329" s="31">
        <v>0</v>
      </c>
      <c r="O329" s="32">
        <v>122353</v>
      </c>
      <c r="P329" s="32">
        <v>122353</v>
      </c>
      <c r="Q329" s="32">
        <v>0</v>
      </c>
      <c r="R329" s="32">
        <v>0</v>
      </c>
      <c r="S329" s="33">
        <v>0</v>
      </c>
      <c r="T329" s="31">
        <f t="shared" si="57"/>
        <v>0</v>
      </c>
      <c r="U329" s="32">
        <f t="shared" si="58"/>
        <v>28841</v>
      </c>
      <c r="V329" s="32">
        <f t="shared" si="53"/>
        <v>0</v>
      </c>
      <c r="W329" s="33">
        <f t="shared" si="54"/>
        <v>0</v>
      </c>
      <c r="X329" s="31">
        <f t="shared" si="59"/>
        <v>0</v>
      </c>
      <c r="Y329" s="32">
        <f t="shared" si="60"/>
        <v>26947</v>
      </c>
      <c r="Z329" s="32">
        <f t="shared" si="55"/>
        <v>0</v>
      </c>
      <c r="AA329" s="33">
        <f t="shared" si="56"/>
        <v>0</v>
      </c>
    </row>
    <row r="330" spans="1:27" x14ac:dyDescent="0.2">
      <c r="A330" s="56" t="s">
        <v>1007</v>
      </c>
      <c r="B330" s="57" t="s">
        <v>874</v>
      </c>
      <c r="C330" s="58" t="s">
        <v>875</v>
      </c>
      <c r="D330" s="31">
        <v>0</v>
      </c>
      <c r="E330" s="32">
        <v>4930</v>
      </c>
      <c r="F330" s="32">
        <v>0</v>
      </c>
      <c r="G330" s="33">
        <v>0</v>
      </c>
      <c r="H330" s="31">
        <v>0</v>
      </c>
      <c r="I330" s="32">
        <v>2515</v>
      </c>
      <c r="J330" s="32">
        <v>2515</v>
      </c>
      <c r="K330" s="32">
        <v>0</v>
      </c>
      <c r="L330" s="32">
        <v>0</v>
      </c>
      <c r="M330" s="33">
        <v>0</v>
      </c>
      <c r="N330" s="31">
        <v>0</v>
      </c>
      <c r="O330" s="32">
        <v>800</v>
      </c>
      <c r="P330" s="32">
        <v>800</v>
      </c>
      <c r="Q330" s="32">
        <v>0</v>
      </c>
      <c r="R330" s="32">
        <v>0</v>
      </c>
      <c r="S330" s="33">
        <v>0</v>
      </c>
      <c r="T330" s="31">
        <f t="shared" si="57"/>
        <v>0</v>
      </c>
      <c r="U330" s="32">
        <f t="shared" si="58"/>
        <v>-4130</v>
      </c>
      <c r="V330" s="32">
        <f t="shared" si="53"/>
        <v>0</v>
      </c>
      <c r="W330" s="33">
        <f t="shared" si="54"/>
        <v>0</v>
      </c>
      <c r="X330" s="31">
        <f t="shared" si="59"/>
        <v>0</v>
      </c>
      <c r="Y330" s="32">
        <f t="shared" si="60"/>
        <v>-1715</v>
      </c>
      <c r="Z330" s="32">
        <f t="shared" si="55"/>
        <v>0</v>
      </c>
      <c r="AA330" s="33">
        <f t="shared" si="56"/>
        <v>0</v>
      </c>
    </row>
    <row r="331" spans="1:27" x14ac:dyDescent="0.2">
      <c r="A331" s="56" t="s">
        <v>1007</v>
      </c>
      <c r="B331" s="57" t="s">
        <v>876</v>
      </c>
      <c r="C331" s="58" t="s">
        <v>877</v>
      </c>
      <c r="D331" s="31">
        <v>0</v>
      </c>
      <c r="E331" s="32">
        <v>3131</v>
      </c>
      <c r="F331" s="32">
        <v>0</v>
      </c>
      <c r="G331" s="33">
        <v>0</v>
      </c>
      <c r="H331" s="31">
        <v>0</v>
      </c>
      <c r="I331" s="32">
        <v>1081</v>
      </c>
      <c r="J331" s="32">
        <v>1081</v>
      </c>
      <c r="K331" s="32">
        <v>0</v>
      </c>
      <c r="L331" s="32">
        <v>0</v>
      </c>
      <c r="M331" s="33">
        <v>0</v>
      </c>
      <c r="N331" s="31">
        <v>0</v>
      </c>
      <c r="O331" s="32">
        <v>2662</v>
      </c>
      <c r="P331" s="32">
        <v>2662</v>
      </c>
      <c r="Q331" s="32">
        <v>0</v>
      </c>
      <c r="R331" s="32">
        <v>0</v>
      </c>
      <c r="S331" s="33">
        <v>0</v>
      </c>
      <c r="T331" s="31">
        <f t="shared" si="57"/>
        <v>0</v>
      </c>
      <c r="U331" s="32">
        <f t="shared" si="58"/>
        <v>-469</v>
      </c>
      <c r="V331" s="32">
        <f t="shared" si="53"/>
        <v>0</v>
      </c>
      <c r="W331" s="33">
        <f t="shared" si="54"/>
        <v>0</v>
      </c>
      <c r="X331" s="31">
        <f t="shared" si="59"/>
        <v>0</v>
      </c>
      <c r="Y331" s="32">
        <f t="shared" si="60"/>
        <v>1581</v>
      </c>
      <c r="Z331" s="32">
        <f t="shared" si="55"/>
        <v>0</v>
      </c>
      <c r="AA331" s="33">
        <f t="shared" si="56"/>
        <v>0</v>
      </c>
    </row>
    <row r="332" spans="1:27" x14ac:dyDescent="0.2">
      <c r="A332" s="56" t="s">
        <v>1007</v>
      </c>
      <c r="B332" s="57" t="s">
        <v>1000</v>
      </c>
      <c r="C332" s="58" t="s">
        <v>1001</v>
      </c>
      <c r="D332" s="31"/>
      <c r="E332" s="32"/>
      <c r="F332" s="32"/>
      <c r="G332" s="33"/>
      <c r="H332" s="31">
        <v>0</v>
      </c>
      <c r="I332" s="32">
        <v>270</v>
      </c>
      <c r="J332" s="32">
        <v>270</v>
      </c>
      <c r="K332" s="32">
        <v>0</v>
      </c>
      <c r="L332" s="32">
        <v>0</v>
      </c>
      <c r="M332" s="33">
        <v>0</v>
      </c>
      <c r="N332" s="31">
        <v>0</v>
      </c>
      <c r="O332" s="32">
        <v>1620</v>
      </c>
      <c r="P332" s="32">
        <v>1620</v>
      </c>
      <c r="Q332" s="32">
        <v>0</v>
      </c>
      <c r="R332" s="32">
        <v>0</v>
      </c>
      <c r="S332" s="33">
        <v>0</v>
      </c>
      <c r="T332" s="31">
        <f t="shared" si="57"/>
        <v>0</v>
      </c>
      <c r="U332" s="32">
        <f t="shared" si="58"/>
        <v>1620</v>
      </c>
      <c r="V332" s="32">
        <f t="shared" si="53"/>
        <v>0</v>
      </c>
      <c r="W332" s="33">
        <f t="shared" si="54"/>
        <v>0</v>
      </c>
      <c r="X332" s="31">
        <f t="shared" si="59"/>
        <v>0</v>
      </c>
      <c r="Y332" s="32">
        <f t="shared" si="60"/>
        <v>1350</v>
      </c>
      <c r="Z332" s="32">
        <f t="shared" si="55"/>
        <v>0</v>
      </c>
      <c r="AA332" s="33">
        <f t="shared" si="56"/>
        <v>0</v>
      </c>
    </row>
    <row r="333" spans="1:27" x14ac:dyDescent="0.2">
      <c r="A333" s="56" t="s">
        <v>1008</v>
      </c>
      <c r="B333" s="57" t="s">
        <v>878</v>
      </c>
      <c r="C333" s="58" t="s">
        <v>879</v>
      </c>
      <c r="D333" s="31">
        <v>966</v>
      </c>
      <c r="E333" s="32">
        <v>730174.6</v>
      </c>
      <c r="F333" s="32">
        <v>0</v>
      </c>
      <c r="G333" s="33">
        <v>1790231.1</v>
      </c>
      <c r="H333" s="31">
        <v>622</v>
      </c>
      <c r="I333" s="32">
        <v>661752.5</v>
      </c>
      <c r="J333" s="32">
        <v>571512.5</v>
      </c>
      <c r="K333" s="32">
        <v>90240</v>
      </c>
      <c r="L333" s="32">
        <v>0</v>
      </c>
      <c r="M333" s="33">
        <v>1835189.5100000002</v>
      </c>
      <c r="N333" s="31">
        <v>836</v>
      </c>
      <c r="O333" s="32">
        <v>792062.3</v>
      </c>
      <c r="P333" s="32">
        <v>702302.3</v>
      </c>
      <c r="Q333" s="32">
        <v>89760</v>
      </c>
      <c r="R333" s="32">
        <v>0</v>
      </c>
      <c r="S333" s="33">
        <v>1830390.2399999993</v>
      </c>
      <c r="T333" s="31">
        <f t="shared" si="57"/>
        <v>-130</v>
      </c>
      <c r="U333" s="32">
        <f t="shared" si="58"/>
        <v>61887.70000000007</v>
      </c>
      <c r="V333" s="32">
        <f t="shared" si="53"/>
        <v>0</v>
      </c>
      <c r="W333" s="33">
        <f t="shared" si="54"/>
        <v>40159.139999999199</v>
      </c>
      <c r="X333" s="31">
        <f t="shared" si="59"/>
        <v>214</v>
      </c>
      <c r="Y333" s="32">
        <f t="shared" si="60"/>
        <v>130309.80000000005</v>
      </c>
      <c r="Z333" s="32">
        <f t="shared" si="55"/>
        <v>0</v>
      </c>
      <c r="AA333" s="33">
        <f t="shared" si="56"/>
        <v>-4799.2700000009499</v>
      </c>
    </row>
    <row r="334" spans="1:27" x14ac:dyDescent="0.2">
      <c r="A334" s="56" t="s">
        <v>1008</v>
      </c>
      <c r="B334" s="57" t="s">
        <v>880</v>
      </c>
      <c r="C334" s="58" t="s">
        <v>881</v>
      </c>
      <c r="D334" s="31">
        <v>258</v>
      </c>
      <c r="E334" s="32">
        <v>208912.4</v>
      </c>
      <c r="F334" s="32">
        <v>0</v>
      </c>
      <c r="G334" s="33">
        <v>0</v>
      </c>
      <c r="H334" s="31">
        <v>231</v>
      </c>
      <c r="I334" s="32">
        <v>267770.40000000002</v>
      </c>
      <c r="J334" s="32">
        <v>227810.4</v>
      </c>
      <c r="K334" s="32">
        <v>39960</v>
      </c>
      <c r="L334" s="32">
        <v>0</v>
      </c>
      <c r="M334" s="33">
        <v>0</v>
      </c>
      <c r="N334" s="31">
        <v>238</v>
      </c>
      <c r="O334" s="32">
        <v>253191.3</v>
      </c>
      <c r="P334" s="32">
        <v>215271.3</v>
      </c>
      <c r="Q334" s="32">
        <v>37920</v>
      </c>
      <c r="R334" s="32">
        <v>0</v>
      </c>
      <c r="S334" s="33">
        <v>0</v>
      </c>
      <c r="T334" s="31">
        <f t="shared" si="57"/>
        <v>-20</v>
      </c>
      <c r="U334" s="32">
        <f t="shared" si="58"/>
        <v>44278.899999999994</v>
      </c>
      <c r="V334" s="32">
        <f t="shared" si="53"/>
        <v>0</v>
      </c>
      <c r="W334" s="33">
        <f t="shared" si="54"/>
        <v>0</v>
      </c>
      <c r="X334" s="31">
        <f t="shared" si="59"/>
        <v>7</v>
      </c>
      <c r="Y334" s="32">
        <f t="shared" si="60"/>
        <v>-14579.100000000035</v>
      </c>
      <c r="Z334" s="32">
        <f t="shared" si="55"/>
        <v>0</v>
      </c>
      <c r="AA334" s="33">
        <f t="shared" si="56"/>
        <v>0</v>
      </c>
    </row>
    <row r="335" spans="1:27" x14ac:dyDescent="0.2">
      <c r="A335" s="56" t="s">
        <v>1008</v>
      </c>
      <c r="B335" s="57" t="s">
        <v>882</v>
      </c>
      <c r="C335" s="58" t="s">
        <v>883</v>
      </c>
      <c r="D335" s="31">
        <v>1381</v>
      </c>
      <c r="E335" s="32">
        <v>1065098.7</v>
      </c>
      <c r="F335" s="32">
        <v>0</v>
      </c>
      <c r="G335" s="33">
        <v>0</v>
      </c>
      <c r="H335" s="31">
        <v>1255</v>
      </c>
      <c r="I335" s="32">
        <v>1258875.05</v>
      </c>
      <c r="J335" s="32">
        <v>1110555.05</v>
      </c>
      <c r="K335" s="32">
        <v>148320</v>
      </c>
      <c r="L335" s="32">
        <v>0</v>
      </c>
      <c r="M335" s="33">
        <v>0</v>
      </c>
      <c r="N335" s="31">
        <v>1172</v>
      </c>
      <c r="O335" s="32">
        <v>1210307.33</v>
      </c>
      <c r="P335" s="32">
        <v>1060787.33</v>
      </c>
      <c r="Q335" s="32">
        <v>149520</v>
      </c>
      <c r="R335" s="32">
        <v>0</v>
      </c>
      <c r="S335" s="33">
        <v>0</v>
      </c>
      <c r="T335" s="31">
        <f t="shared" si="57"/>
        <v>-209</v>
      </c>
      <c r="U335" s="32">
        <f t="shared" si="58"/>
        <v>145208.63000000012</v>
      </c>
      <c r="V335" s="32">
        <f t="shared" si="53"/>
        <v>0</v>
      </c>
      <c r="W335" s="33">
        <f t="shared" si="54"/>
        <v>0</v>
      </c>
      <c r="X335" s="31">
        <f t="shared" si="59"/>
        <v>-83</v>
      </c>
      <c r="Y335" s="32">
        <f t="shared" si="60"/>
        <v>-48567.719999999972</v>
      </c>
      <c r="Z335" s="32">
        <f t="shared" si="55"/>
        <v>0</v>
      </c>
      <c r="AA335" s="33">
        <f t="shared" si="56"/>
        <v>0</v>
      </c>
    </row>
    <row r="336" spans="1:27" x14ac:dyDescent="0.2">
      <c r="A336" s="56" t="s">
        <v>1008</v>
      </c>
      <c r="B336" s="57" t="s">
        <v>884</v>
      </c>
      <c r="C336" s="58" t="s">
        <v>885</v>
      </c>
      <c r="D336" s="31">
        <v>564</v>
      </c>
      <c r="E336" s="32">
        <v>429860.5</v>
      </c>
      <c r="F336" s="32">
        <v>0</v>
      </c>
      <c r="G336" s="33">
        <v>0</v>
      </c>
      <c r="H336" s="31">
        <v>404</v>
      </c>
      <c r="I336" s="32">
        <v>444988.19999999995</v>
      </c>
      <c r="J336" s="32">
        <v>378148.19999999995</v>
      </c>
      <c r="K336" s="32">
        <v>66840</v>
      </c>
      <c r="L336" s="32">
        <v>0</v>
      </c>
      <c r="M336" s="33">
        <v>0</v>
      </c>
      <c r="N336" s="31">
        <v>433</v>
      </c>
      <c r="O336" s="32">
        <v>549427.19999999995</v>
      </c>
      <c r="P336" s="32">
        <v>482707.20000000001</v>
      </c>
      <c r="Q336" s="32">
        <v>66720</v>
      </c>
      <c r="R336" s="32">
        <v>0</v>
      </c>
      <c r="S336" s="33">
        <v>0</v>
      </c>
      <c r="T336" s="31">
        <f t="shared" si="57"/>
        <v>-131</v>
      </c>
      <c r="U336" s="32">
        <f t="shared" si="58"/>
        <v>119566.69999999995</v>
      </c>
      <c r="V336" s="32">
        <f t="shared" si="53"/>
        <v>0</v>
      </c>
      <c r="W336" s="33">
        <f t="shared" si="54"/>
        <v>0</v>
      </c>
      <c r="X336" s="31">
        <f t="shared" si="59"/>
        <v>29</v>
      </c>
      <c r="Y336" s="32">
        <f t="shared" si="60"/>
        <v>104439</v>
      </c>
      <c r="Z336" s="32">
        <f t="shared" si="55"/>
        <v>0</v>
      </c>
      <c r="AA336" s="33">
        <f t="shared" si="56"/>
        <v>0</v>
      </c>
    </row>
    <row r="337" spans="1:27" x14ac:dyDescent="0.2">
      <c r="A337" s="56" t="s">
        <v>1008</v>
      </c>
      <c r="B337" s="57" t="s">
        <v>886</v>
      </c>
      <c r="C337" s="58" t="s">
        <v>887</v>
      </c>
      <c r="D337" s="31">
        <v>743</v>
      </c>
      <c r="E337" s="32">
        <v>1068973.5</v>
      </c>
      <c r="F337" s="32">
        <v>13855</v>
      </c>
      <c r="G337" s="33">
        <v>0</v>
      </c>
      <c r="H337" s="31">
        <v>741</v>
      </c>
      <c r="I337" s="32">
        <v>1363189.7999999998</v>
      </c>
      <c r="J337" s="32">
        <v>1299949.7999999998</v>
      </c>
      <c r="K337" s="32">
        <v>63240</v>
      </c>
      <c r="L337" s="32">
        <v>7020</v>
      </c>
      <c r="M337" s="33">
        <v>0</v>
      </c>
      <c r="N337" s="31">
        <v>759</v>
      </c>
      <c r="O337" s="32">
        <v>1326252</v>
      </c>
      <c r="P337" s="32">
        <v>1265052</v>
      </c>
      <c r="Q337" s="32">
        <v>61200</v>
      </c>
      <c r="R337" s="32">
        <v>24825</v>
      </c>
      <c r="S337" s="33">
        <v>0</v>
      </c>
      <c r="T337" s="31">
        <f t="shared" si="57"/>
        <v>16</v>
      </c>
      <c r="U337" s="32">
        <f t="shared" si="58"/>
        <v>257278.5</v>
      </c>
      <c r="V337" s="32">
        <f t="shared" si="53"/>
        <v>10970</v>
      </c>
      <c r="W337" s="33">
        <f t="shared" si="54"/>
        <v>0</v>
      </c>
      <c r="X337" s="31">
        <f t="shared" si="59"/>
        <v>18</v>
      </c>
      <c r="Y337" s="32">
        <f t="shared" si="60"/>
        <v>-36937.799999999814</v>
      </c>
      <c r="Z337" s="32">
        <f t="shared" si="55"/>
        <v>17805</v>
      </c>
      <c r="AA337" s="33">
        <f t="shared" si="56"/>
        <v>0</v>
      </c>
    </row>
    <row r="338" spans="1:27" x14ac:dyDescent="0.2">
      <c r="A338" s="56" t="s">
        <v>1008</v>
      </c>
      <c r="B338" s="57" t="s">
        <v>888</v>
      </c>
      <c r="C338" s="58" t="s">
        <v>889</v>
      </c>
      <c r="D338" s="31">
        <v>719</v>
      </c>
      <c r="E338" s="32">
        <v>446396.4</v>
      </c>
      <c r="F338" s="32">
        <v>4306.7999999999993</v>
      </c>
      <c r="G338" s="33">
        <v>0</v>
      </c>
      <c r="H338" s="31">
        <v>649</v>
      </c>
      <c r="I338" s="32">
        <v>555419.10000000009</v>
      </c>
      <c r="J338" s="32">
        <v>465659.10000000003</v>
      </c>
      <c r="K338" s="32">
        <v>89760</v>
      </c>
      <c r="L338" s="32">
        <v>0</v>
      </c>
      <c r="M338" s="33">
        <v>0</v>
      </c>
      <c r="N338" s="31">
        <v>733</v>
      </c>
      <c r="O338" s="32">
        <v>549157.5</v>
      </c>
      <c r="P338" s="32">
        <v>463477.5</v>
      </c>
      <c r="Q338" s="32">
        <v>85680</v>
      </c>
      <c r="R338" s="32">
        <v>0</v>
      </c>
      <c r="S338" s="33">
        <v>0</v>
      </c>
      <c r="T338" s="31">
        <f t="shared" si="57"/>
        <v>14</v>
      </c>
      <c r="U338" s="32">
        <f t="shared" si="58"/>
        <v>102761.09999999998</v>
      </c>
      <c r="V338" s="32">
        <f t="shared" si="53"/>
        <v>-4306.7999999999993</v>
      </c>
      <c r="W338" s="33">
        <f t="shared" si="54"/>
        <v>0</v>
      </c>
      <c r="X338" s="31">
        <f t="shared" si="59"/>
        <v>84</v>
      </c>
      <c r="Y338" s="32">
        <f t="shared" si="60"/>
        <v>-6261.6000000000931</v>
      </c>
      <c r="Z338" s="32">
        <f t="shared" si="55"/>
        <v>0</v>
      </c>
      <c r="AA338" s="33">
        <f t="shared" si="56"/>
        <v>0</v>
      </c>
    </row>
    <row r="339" spans="1:27" x14ac:dyDescent="0.2">
      <c r="A339" s="56" t="s">
        <v>1008</v>
      </c>
      <c r="B339" s="57" t="s">
        <v>890</v>
      </c>
      <c r="C339" s="58" t="s">
        <v>891</v>
      </c>
      <c r="D339" s="31">
        <v>838</v>
      </c>
      <c r="E339" s="32">
        <v>548892.54</v>
      </c>
      <c r="F339" s="32">
        <v>0</v>
      </c>
      <c r="G339" s="33">
        <v>0</v>
      </c>
      <c r="H339" s="31">
        <v>524</v>
      </c>
      <c r="I339" s="32">
        <v>569160.19999999995</v>
      </c>
      <c r="J339" s="32">
        <v>494160.19999999995</v>
      </c>
      <c r="K339" s="32">
        <v>75000</v>
      </c>
      <c r="L339" s="32">
        <v>0</v>
      </c>
      <c r="M339" s="33">
        <v>0</v>
      </c>
      <c r="N339" s="31">
        <v>771</v>
      </c>
      <c r="O339" s="32">
        <v>688876.72</v>
      </c>
      <c r="P339" s="32">
        <v>609916.72</v>
      </c>
      <c r="Q339" s="32">
        <v>78960</v>
      </c>
      <c r="R339" s="32">
        <v>0</v>
      </c>
      <c r="S339" s="33">
        <v>0</v>
      </c>
      <c r="T339" s="31">
        <f t="shared" si="57"/>
        <v>-67</v>
      </c>
      <c r="U339" s="32">
        <f t="shared" si="58"/>
        <v>139984.17999999993</v>
      </c>
      <c r="V339" s="32">
        <f t="shared" si="53"/>
        <v>0</v>
      </c>
      <c r="W339" s="33">
        <f t="shared" si="54"/>
        <v>0</v>
      </c>
      <c r="X339" s="31">
        <f t="shared" si="59"/>
        <v>247</v>
      </c>
      <c r="Y339" s="32">
        <f t="shared" si="60"/>
        <v>119716.52000000002</v>
      </c>
      <c r="Z339" s="32">
        <f t="shared" si="55"/>
        <v>0</v>
      </c>
      <c r="AA339" s="33">
        <f t="shared" si="56"/>
        <v>0</v>
      </c>
    </row>
    <row r="340" spans="1:27" x14ac:dyDescent="0.2">
      <c r="A340" s="56" t="s">
        <v>1008</v>
      </c>
      <c r="B340" s="57" t="s">
        <v>892</v>
      </c>
      <c r="C340" s="58" t="s">
        <v>893</v>
      </c>
      <c r="D340" s="31">
        <v>123</v>
      </c>
      <c r="E340" s="32">
        <v>43363</v>
      </c>
      <c r="F340" s="32">
        <v>0</v>
      </c>
      <c r="G340" s="33">
        <v>0</v>
      </c>
      <c r="H340" s="31">
        <v>64</v>
      </c>
      <c r="I340" s="32">
        <v>41266.699999999997</v>
      </c>
      <c r="J340" s="32">
        <v>31546.699999999997</v>
      </c>
      <c r="K340" s="32">
        <v>9720</v>
      </c>
      <c r="L340" s="32">
        <v>0</v>
      </c>
      <c r="M340" s="33">
        <v>0</v>
      </c>
      <c r="N340" s="31">
        <v>76</v>
      </c>
      <c r="O340" s="32">
        <v>39687.300000000003</v>
      </c>
      <c r="P340" s="32">
        <v>29967.300000000003</v>
      </c>
      <c r="Q340" s="32">
        <v>9720</v>
      </c>
      <c r="R340" s="32">
        <v>0</v>
      </c>
      <c r="S340" s="33">
        <v>0</v>
      </c>
      <c r="T340" s="31">
        <f t="shared" si="57"/>
        <v>-47</v>
      </c>
      <c r="U340" s="32">
        <f t="shared" si="58"/>
        <v>-3675.6999999999971</v>
      </c>
      <c r="V340" s="32">
        <f t="shared" si="53"/>
        <v>0</v>
      </c>
      <c r="W340" s="33">
        <f t="shared" si="54"/>
        <v>0</v>
      </c>
      <c r="X340" s="31">
        <f t="shared" si="59"/>
        <v>12</v>
      </c>
      <c r="Y340" s="32">
        <f t="shared" si="60"/>
        <v>-1579.3999999999942</v>
      </c>
      <c r="Z340" s="32">
        <f t="shared" si="55"/>
        <v>0</v>
      </c>
      <c r="AA340" s="33">
        <f t="shared" si="56"/>
        <v>0</v>
      </c>
    </row>
    <row r="341" spans="1:27" x14ac:dyDescent="0.2">
      <c r="A341" s="56" t="s">
        <v>1008</v>
      </c>
      <c r="B341" s="57" t="s">
        <v>894</v>
      </c>
      <c r="C341" s="58" t="s">
        <v>895</v>
      </c>
      <c r="D341" s="31">
        <v>1487</v>
      </c>
      <c r="E341" s="32">
        <v>251155.4</v>
      </c>
      <c r="F341" s="32">
        <v>0</v>
      </c>
      <c r="G341" s="33">
        <v>0</v>
      </c>
      <c r="H341" s="31">
        <v>970</v>
      </c>
      <c r="I341" s="32">
        <v>249978</v>
      </c>
      <c r="J341" s="32">
        <v>198858</v>
      </c>
      <c r="K341" s="32">
        <v>51120</v>
      </c>
      <c r="L341" s="32">
        <v>0</v>
      </c>
      <c r="M341" s="33">
        <v>0</v>
      </c>
      <c r="N341" s="31">
        <v>1516</v>
      </c>
      <c r="O341" s="32">
        <v>351339.4</v>
      </c>
      <c r="P341" s="32">
        <v>300939.40000000002</v>
      </c>
      <c r="Q341" s="32">
        <v>50400</v>
      </c>
      <c r="R341" s="32">
        <v>0</v>
      </c>
      <c r="S341" s="33">
        <v>0</v>
      </c>
      <c r="T341" s="31">
        <f t="shared" si="57"/>
        <v>29</v>
      </c>
      <c r="U341" s="32">
        <f t="shared" si="58"/>
        <v>100184.00000000003</v>
      </c>
      <c r="V341" s="32">
        <f t="shared" si="53"/>
        <v>0</v>
      </c>
      <c r="W341" s="33">
        <f t="shared" si="54"/>
        <v>0</v>
      </c>
      <c r="X341" s="31">
        <f t="shared" si="59"/>
        <v>546</v>
      </c>
      <c r="Y341" s="32">
        <f t="shared" si="60"/>
        <v>101361.40000000002</v>
      </c>
      <c r="Z341" s="32">
        <f t="shared" si="55"/>
        <v>0</v>
      </c>
      <c r="AA341" s="33">
        <f t="shared" si="56"/>
        <v>0</v>
      </c>
    </row>
    <row r="342" spans="1:27" x14ac:dyDescent="0.2">
      <c r="A342" s="56" t="s">
        <v>1008</v>
      </c>
      <c r="B342" s="57" t="s">
        <v>896</v>
      </c>
      <c r="C342" s="58" t="s">
        <v>897</v>
      </c>
      <c r="D342" s="31">
        <v>1412</v>
      </c>
      <c r="E342" s="32">
        <v>1187725.8</v>
      </c>
      <c r="F342" s="32">
        <v>0</v>
      </c>
      <c r="G342" s="33">
        <v>0</v>
      </c>
      <c r="H342" s="31">
        <v>2005</v>
      </c>
      <c r="I342" s="32">
        <v>1862235.7199999997</v>
      </c>
      <c r="J342" s="32">
        <v>1679835.7199999997</v>
      </c>
      <c r="K342" s="32">
        <v>182400</v>
      </c>
      <c r="L342" s="32">
        <v>0</v>
      </c>
      <c r="M342" s="33">
        <v>0</v>
      </c>
      <c r="N342" s="31">
        <v>1591</v>
      </c>
      <c r="O342" s="32">
        <v>1355830.46</v>
      </c>
      <c r="P342" s="32">
        <v>1173790.46</v>
      </c>
      <c r="Q342" s="32">
        <v>182040</v>
      </c>
      <c r="R342" s="32">
        <v>0</v>
      </c>
      <c r="S342" s="33">
        <v>0</v>
      </c>
      <c r="T342" s="31">
        <f t="shared" si="57"/>
        <v>179</v>
      </c>
      <c r="U342" s="32">
        <f t="shared" si="58"/>
        <v>168104.65999999992</v>
      </c>
      <c r="V342" s="32">
        <f t="shared" si="53"/>
        <v>0</v>
      </c>
      <c r="W342" s="33">
        <f t="shared" si="54"/>
        <v>0</v>
      </c>
      <c r="X342" s="31">
        <f t="shared" si="59"/>
        <v>-414</v>
      </c>
      <c r="Y342" s="32">
        <f t="shared" si="60"/>
        <v>-506405.25999999978</v>
      </c>
      <c r="Z342" s="32">
        <f t="shared" si="55"/>
        <v>0</v>
      </c>
      <c r="AA342" s="33">
        <f t="shared" si="56"/>
        <v>0</v>
      </c>
    </row>
    <row r="343" spans="1:27" x14ac:dyDescent="0.2">
      <c r="A343" s="56" t="s">
        <v>1008</v>
      </c>
      <c r="B343" s="57" t="s">
        <v>898</v>
      </c>
      <c r="C343" s="58" t="s">
        <v>899</v>
      </c>
      <c r="D343" s="31">
        <v>737</v>
      </c>
      <c r="E343" s="32">
        <v>515968.9</v>
      </c>
      <c r="F343" s="32">
        <v>0</v>
      </c>
      <c r="G343" s="33">
        <v>0</v>
      </c>
      <c r="H343" s="31">
        <v>618</v>
      </c>
      <c r="I343" s="32">
        <v>563964.89999999991</v>
      </c>
      <c r="J343" s="32">
        <v>506244.89999999991</v>
      </c>
      <c r="K343" s="32">
        <v>57720</v>
      </c>
      <c r="L343" s="32">
        <v>0</v>
      </c>
      <c r="M343" s="33">
        <v>0</v>
      </c>
      <c r="N343" s="31">
        <v>615</v>
      </c>
      <c r="O343" s="32">
        <v>528103.41999999993</v>
      </c>
      <c r="P343" s="32">
        <v>470983.41999999993</v>
      </c>
      <c r="Q343" s="32">
        <v>57120</v>
      </c>
      <c r="R343" s="32">
        <v>0</v>
      </c>
      <c r="S343" s="33">
        <v>0</v>
      </c>
      <c r="T343" s="31">
        <f t="shared" si="57"/>
        <v>-122</v>
      </c>
      <c r="U343" s="32">
        <f t="shared" si="58"/>
        <v>12134.519999999902</v>
      </c>
      <c r="V343" s="32">
        <f t="shared" si="53"/>
        <v>0</v>
      </c>
      <c r="W343" s="33">
        <f t="shared" si="54"/>
        <v>0</v>
      </c>
      <c r="X343" s="31">
        <f t="shared" si="59"/>
        <v>-3</v>
      </c>
      <c r="Y343" s="32">
        <f t="shared" si="60"/>
        <v>-35861.479999999981</v>
      </c>
      <c r="Z343" s="32">
        <f t="shared" si="55"/>
        <v>0</v>
      </c>
      <c r="AA343" s="33">
        <f t="shared" si="56"/>
        <v>0</v>
      </c>
    </row>
    <row r="344" spans="1:27" x14ac:dyDescent="0.2">
      <c r="A344" s="56" t="s">
        <v>1008</v>
      </c>
      <c r="B344" s="57" t="s">
        <v>900</v>
      </c>
      <c r="C344" s="58" t="s">
        <v>901</v>
      </c>
      <c r="D344" s="31">
        <v>386</v>
      </c>
      <c r="E344" s="32">
        <v>344890.80000000005</v>
      </c>
      <c r="F344" s="32">
        <v>0</v>
      </c>
      <c r="G344" s="33">
        <v>0</v>
      </c>
      <c r="H344" s="31">
        <v>366</v>
      </c>
      <c r="I344" s="32">
        <v>390014.6</v>
      </c>
      <c r="J344" s="32">
        <v>350774.6</v>
      </c>
      <c r="K344" s="32">
        <v>39240</v>
      </c>
      <c r="L344" s="32">
        <v>0</v>
      </c>
      <c r="M344" s="33">
        <v>0</v>
      </c>
      <c r="N344" s="31">
        <v>377</v>
      </c>
      <c r="O344" s="32">
        <v>389444.4</v>
      </c>
      <c r="P344" s="32">
        <v>350684.4</v>
      </c>
      <c r="Q344" s="32">
        <v>38760</v>
      </c>
      <c r="R344" s="32">
        <v>0</v>
      </c>
      <c r="S344" s="33">
        <v>0</v>
      </c>
      <c r="T344" s="31">
        <f t="shared" si="57"/>
        <v>-9</v>
      </c>
      <c r="U344" s="32">
        <f t="shared" si="58"/>
        <v>44553.599999999977</v>
      </c>
      <c r="V344" s="32">
        <f t="shared" si="53"/>
        <v>0</v>
      </c>
      <c r="W344" s="33">
        <f t="shared" si="54"/>
        <v>0</v>
      </c>
      <c r="X344" s="31">
        <f t="shared" si="59"/>
        <v>11</v>
      </c>
      <c r="Y344" s="32">
        <f t="shared" si="60"/>
        <v>-570.19999999995343</v>
      </c>
      <c r="Z344" s="32">
        <f t="shared" si="55"/>
        <v>0</v>
      </c>
      <c r="AA344" s="33">
        <f t="shared" si="56"/>
        <v>0</v>
      </c>
    </row>
    <row r="345" spans="1:27" x14ac:dyDescent="0.2">
      <c r="A345" s="56" t="s">
        <v>1008</v>
      </c>
      <c r="B345" s="57" t="s">
        <v>902</v>
      </c>
      <c r="C345" s="58" t="s">
        <v>903</v>
      </c>
      <c r="D345" s="31">
        <v>568</v>
      </c>
      <c r="E345" s="32">
        <v>339671.65</v>
      </c>
      <c r="F345" s="32">
        <v>0</v>
      </c>
      <c r="G345" s="33">
        <v>0</v>
      </c>
      <c r="H345" s="31">
        <v>451</v>
      </c>
      <c r="I345" s="32">
        <v>413890</v>
      </c>
      <c r="J345" s="32">
        <v>340450</v>
      </c>
      <c r="K345" s="32">
        <v>73440</v>
      </c>
      <c r="L345" s="32">
        <v>0</v>
      </c>
      <c r="M345" s="33">
        <v>0</v>
      </c>
      <c r="N345" s="31">
        <v>449</v>
      </c>
      <c r="O345" s="32">
        <v>431331.30000000005</v>
      </c>
      <c r="P345" s="32">
        <v>355611.30000000005</v>
      </c>
      <c r="Q345" s="32">
        <v>75720</v>
      </c>
      <c r="R345" s="32">
        <v>0</v>
      </c>
      <c r="S345" s="33">
        <v>0</v>
      </c>
      <c r="T345" s="31">
        <f t="shared" si="57"/>
        <v>-119</v>
      </c>
      <c r="U345" s="32">
        <f t="shared" si="58"/>
        <v>91659.650000000023</v>
      </c>
      <c r="V345" s="32">
        <f t="shared" si="53"/>
        <v>0</v>
      </c>
      <c r="W345" s="33">
        <f t="shared" si="54"/>
        <v>0</v>
      </c>
      <c r="X345" s="31">
        <f t="shared" si="59"/>
        <v>-2</v>
      </c>
      <c r="Y345" s="32">
        <f t="shared" si="60"/>
        <v>17441.300000000047</v>
      </c>
      <c r="Z345" s="32">
        <f t="shared" si="55"/>
        <v>0</v>
      </c>
      <c r="AA345" s="33">
        <f t="shared" si="56"/>
        <v>0</v>
      </c>
    </row>
    <row r="346" spans="1:27" x14ac:dyDescent="0.2">
      <c r="A346" s="56" t="s">
        <v>175</v>
      </c>
      <c r="B346" s="57" t="s">
        <v>904</v>
      </c>
      <c r="C346" s="58" t="s">
        <v>179</v>
      </c>
      <c r="D346" s="31">
        <v>594</v>
      </c>
      <c r="E346" s="32">
        <v>376300</v>
      </c>
      <c r="F346" s="32">
        <v>0</v>
      </c>
      <c r="G346" s="33">
        <v>0</v>
      </c>
      <c r="H346" s="31">
        <v>607</v>
      </c>
      <c r="I346" s="32">
        <v>530766.80000000005</v>
      </c>
      <c r="J346" s="32">
        <v>444006.8</v>
      </c>
      <c r="K346" s="32">
        <v>86760</v>
      </c>
      <c r="L346" s="32">
        <v>0</v>
      </c>
      <c r="M346" s="33">
        <v>0</v>
      </c>
      <c r="N346" s="31">
        <v>606</v>
      </c>
      <c r="O346" s="32">
        <v>520007.99999999994</v>
      </c>
      <c r="P346" s="32">
        <v>436727.99999999994</v>
      </c>
      <c r="Q346" s="32">
        <v>83280</v>
      </c>
      <c r="R346" s="32">
        <v>0</v>
      </c>
      <c r="S346" s="33">
        <v>0</v>
      </c>
      <c r="T346" s="31">
        <f t="shared" si="57"/>
        <v>12</v>
      </c>
      <c r="U346" s="32">
        <f t="shared" si="58"/>
        <v>143707.99999999994</v>
      </c>
      <c r="V346" s="32">
        <f t="shared" si="53"/>
        <v>0</v>
      </c>
      <c r="W346" s="33">
        <f t="shared" si="54"/>
        <v>0</v>
      </c>
      <c r="X346" s="31">
        <f t="shared" si="59"/>
        <v>-1</v>
      </c>
      <c r="Y346" s="32">
        <f t="shared" si="60"/>
        <v>-10758.800000000105</v>
      </c>
      <c r="Z346" s="32">
        <f t="shared" si="55"/>
        <v>0</v>
      </c>
      <c r="AA346" s="33">
        <f t="shared" si="56"/>
        <v>0</v>
      </c>
    </row>
    <row r="347" spans="1:27" x14ac:dyDescent="0.2">
      <c r="A347" s="56" t="s">
        <v>175</v>
      </c>
      <c r="B347" s="57" t="s">
        <v>905</v>
      </c>
      <c r="C347" s="58" t="s">
        <v>906</v>
      </c>
      <c r="D347" s="31">
        <v>1981</v>
      </c>
      <c r="E347" s="32">
        <v>1690689.84</v>
      </c>
      <c r="F347" s="32">
        <v>0</v>
      </c>
      <c r="G347" s="33">
        <v>0</v>
      </c>
      <c r="H347" s="31">
        <v>1914</v>
      </c>
      <c r="I347" s="32">
        <v>2301898.34</v>
      </c>
      <c r="J347" s="32">
        <v>2009338.3399999999</v>
      </c>
      <c r="K347" s="32">
        <v>292560</v>
      </c>
      <c r="L347" s="32">
        <v>0</v>
      </c>
      <c r="M347" s="33">
        <v>0</v>
      </c>
      <c r="N347" s="31">
        <v>1558</v>
      </c>
      <c r="O347" s="32">
        <v>1911670.1599999997</v>
      </c>
      <c r="P347" s="32">
        <v>1622110.1599999997</v>
      </c>
      <c r="Q347" s="32">
        <v>289560</v>
      </c>
      <c r="R347" s="32">
        <v>0</v>
      </c>
      <c r="S347" s="33">
        <v>0</v>
      </c>
      <c r="T347" s="31">
        <f t="shared" si="57"/>
        <v>-423</v>
      </c>
      <c r="U347" s="32">
        <f t="shared" si="58"/>
        <v>220980.3199999996</v>
      </c>
      <c r="V347" s="32">
        <f t="shared" si="53"/>
        <v>0</v>
      </c>
      <c r="W347" s="33">
        <f t="shared" si="54"/>
        <v>0</v>
      </c>
      <c r="X347" s="31">
        <f t="shared" si="59"/>
        <v>-356</v>
      </c>
      <c r="Y347" s="32">
        <f t="shared" si="60"/>
        <v>-390228.18000000017</v>
      </c>
      <c r="Z347" s="32">
        <f t="shared" si="55"/>
        <v>0</v>
      </c>
      <c r="AA347" s="33">
        <f t="shared" si="56"/>
        <v>0</v>
      </c>
    </row>
    <row r="348" spans="1:27" x14ac:dyDescent="0.2">
      <c r="A348" s="56" t="s">
        <v>175</v>
      </c>
      <c r="B348" s="57" t="s">
        <v>907</v>
      </c>
      <c r="C348" s="58" t="s">
        <v>908</v>
      </c>
      <c r="D348" s="31">
        <v>315</v>
      </c>
      <c r="E348" s="32">
        <v>197101</v>
      </c>
      <c r="F348" s="32">
        <v>0</v>
      </c>
      <c r="G348" s="33">
        <v>0</v>
      </c>
      <c r="H348" s="31">
        <v>269</v>
      </c>
      <c r="I348" s="32">
        <v>215834.5</v>
      </c>
      <c r="J348" s="32">
        <v>194474.5</v>
      </c>
      <c r="K348" s="32">
        <v>21360</v>
      </c>
      <c r="L348" s="32">
        <v>0</v>
      </c>
      <c r="M348" s="33">
        <v>0</v>
      </c>
      <c r="N348" s="31">
        <v>279</v>
      </c>
      <c r="O348" s="32">
        <v>215477.7</v>
      </c>
      <c r="P348" s="32">
        <v>194597.7</v>
      </c>
      <c r="Q348" s="32">
        <v>20880</v>
      </c>
      <c r="R348" s="32">
        <v>0</v>
      </c>
      <c r="S348" s="33">
        <v>0</v>
      </c>
      <c r="T348" s="31">
        <f t="shared" si="57"/>
        <v>-36</v>
      </c>
      <c r="U348" s="32">
        <f t="shared" si="58"/>
        <v>18376.700000000012</v>
      </c>
      <c r="V348" s="32">
        <f t="shared" si="53"/>
        <v>0</v>
      </c>
      <c r="W348" s="33">
        <f t="shared" si="54"/>
        <v>0</v>
      </c>
      <c r="X348" s="31">
        <f t="shared" si="59"/>
        <v>10</v>
      </c>
      <c r="Y348" s="32">
        <f t="shared" si="60"/>
        <v>-356.79999999998836</v>
      </c>
      <c r="Z348" s="32">
        <f t="shared" si="55"/>
        <v>0</v>
      </c>
      <c r="AA348" s="33">
        <f t="shared" si="56"/>
        <v>0</v>
      </c>
    </row>
    <row r="349" spans="1:27" x14ac:dyDescent="0.2">
      <c r="A349" s="56" t="s">
        <v>175</v>
      </c>
      <c r="B349" s="57" t="s">
        <v>909</v>
      </c>
      <c r="C349" s="58" t="s">
        <v>910</v>
      </c>
      <c r="D349" s="31">
        <v>1130</v>
      </c>
      <c r="E349" s="32">
        <v>402292</v>
      </c>
      <c r="F349" s="32">
        <v>0</v>
      </c>
      <c r="G349" s="33">
        <v>0</v>
      </c>
      <c r="H349" s="31">
        <v>1165</v>
      </c>
      <c r="I349" s="32">
        <v>521237.39999999997</v>
      </c>
      <c r="J349" s="32">
        <v>456317.39999999997</v>
      </c>
      <c r="K349" s="32">
        <v>64920</v>
      </c>
      <c r="L349" s="32">
        <v>0</v>
      </c>
      <c r="M349" s="33">
        <v>0</v>
      </c>
      <c r="N349" s="31">
        <v>1158</v>
      </c>
      <c r="O349" s="32">
        <v>520604.4</v>
      </c>
      <c r="P349" s="32">
        <v>454124.4</v>
      </c>
      <c r="Q349" s="32">
        <v>66480</v>
      </c>
      <c r="R349" s="32">
        <v>0</v>
      </c>
      <c r="S349" s="33">
        <v>0</v>
      </c>
      <c r="T349" s="31">
        <f t="shared" si="57"/>
        <v>28</v>
      </c>
      <c r="U349" s="32">
        <f t="shared" si="58"/>
        <v>118312.40000000002</v>
      </c>
      <c r="V349" s="32">
        <f t="shared" si="53"/>
        <v>0</v>
      </c>
      <c r="W349" s="33">
        <f t="shared" si="54"/>
        <v>0</v>
      </c>
      <c r="X349" s="31">
        <f t="shared" si="59"/>
        <v>-7</v>
      </c>
      <c r="Y349" s="32">
        <f t="shared" si="60"/>
        <v>-632.99999999994179</v>
      </c>
      <c r="Z349" s="32">
        <f t="shared" si="55"/>
        <v>0</v>
      </c>
      <c r="AA349" s="33">
        <f t="shared" si="56"/>
        <v>0</v>
      </c>
    </row>
    <row r="350" spans="1:27" x14ac:dyDescent="0.2">
      <c r="A350" s="56" t="s">
        <v>175</v>
      </c>
      <c r="B350" s="57" t="s">
        <v>911</v>
      </c>
      <c r="C350" s="58" t="s">
        <v>912</v>
      </c>
      <c r="D350" s="31">
        <v>206</v>
      </c>
      <c r="E350" s="32">
        <v>240840</v>
      </c>
      <c r="F350" s="32">
        <v>0</v>
      </c>
      <c r="G350" s="33">
        <v>0</v>
      </c>
      <c r="H350" s="31">
        <v>104</v>
      </c>
      <c r="I350" s="32">
        <v>183499.30000000002</v>
      </c>
      <c r="J350" s="32">
        <v>152899.30000000002</v>
      </c>
      <c r="K350" s="32">
        <v>30600</v>
      </c>
      <c r="L350" s="32">
        <v>0</v>
      </c>
      <c r="M350" s="33">
        <v>0</v>
      </c>
      <c r="N350" s="31">
        <v>0</v>
      </c>
      <c r="O350" s="32">
        <v>0</v>
      </c>
      <c r="P350" s="32">
        <v>0</v>
      </c>
      <c r="Q350" s="32">
        <v>0</v>
      </c>
      <c r="R350" s="32">
        <v>0</v>
      </c>
      <c r="S350" s="33">
        <v>0</v>
      </c>
      <c r="T350" s="31">
        <f t="shared" si="57"/>
        <v>-206</v>
      </c>
      <c r="U350" s="32">
        <f t="shared" si="58"/>
        <v>-240840</v>
      </c>
      <c r="V350" s="32">
        <f t="shared" si="53"/>
        <v>0</v>
      </c>
      <c r="W350" s="33">
        <f t="shared" si="54"/>
        <v>0</v>
      </c>
      <c r="X350" s="31">
        <f t="shared" si="59"/>
        <v>-104</v>
      </c>
      <c r="Y350" s="32">
        <f t="shared" si="60"/>
        <v>-183499.30000000002</v>
      </c>
      <c r="Z350" s="32">
        <f t="shared" si="55"/>
        <v>0</v>
      </c>
      <c r="AA350" s="33">
        <f t="shared" si="56"/>
        <v>0</v>
      </c>
    </row>
    <row r="351" spans="1:27" x14ac:dyDescent="0.2">
      <c r="A351" s="56" t="s">
        <v>175</v>
      </c>
      <c r="B351" s="57" t="s">
        <v>913</v>
      </c>
      <c r="C351" s="58" t="s">
        <v>914</v>
      </c>
      <c r="D351" s="31">
        <v>0</v>
      </c>
      <c r="E351" s="32">
        <v>81470</v>
      </c>
      <c r="F351" s="32">
        <v>0</v>
      </c>
      <c r="G351" s="33">
        <v>0</v>
      </c>
      <c r="H351" s="31">
        <v>0</v>
      </c>
      <c r="I351" s="32">
        <v>102420</v>
      </c>
      <c r="J351" s="32">
        <v>102420</v>
      </c>
      <c r="K351" s="32">
        <v>0</v>
      </c>
      <c r="L351" s="32">
        <v>0</v>
      </c>
      <c r="M351" s="33">
        <v>0</v>
      </c>
      <c r="N351" s="31">
        <v>0</v>
      </c>
      <c r="O351" s="32">
        <v>95950</v>
      </c>
      <c r="P351" s="32">
        <v>95950</v>
      </c>
      <c r="Q351" s="32">
        <v>0</v>
      </c>
      <c r="R351" s="32">
        <v>0</v>
      </c>
      <c r="S351" s="33">
        <v>0</v>
      </c>
      <c r="T351" s="31">
        <f t="shared" si="57"/>
        <v>0</v>
      </c>
      <c r="U351" s="32">
        <f t="shared" si="58"/>
        <v>14480</v>
      </c>
      <c r="V351" s="32">
        <f t="shared" si="53"/>
        <v>0</v>
      </c>
      <c r="W351" s="33">
        <f t="shared" si="54"/>
        <v>0</v>
      </c>
      <c r="X351" s="31">
        <f t="shared" si="59"/>
        <v>0</v>
      </c>
      <c r="Y351" s="32">
        <f t="shared" si="60"/>
        <v>-6470</v>
      </c>
      <c r="Z351" s="32">
        <f t="shared" si="55"/>
        <v>0</v>
      </c>
      <c r="AA351" s="33">
        <f t="shared" si="56"/>
        <v>0</v>
      </c>
    </row>
    <row r="352" spans="1:27" x14ac:dyDescent="0.2">
      <c r="A352" s="56" t="s">
        <v>175</v>
      </c>
      <c r="B352" s="57" t="s">
        <v>915</v>
      </c>
      <c r="C352" s="58" t="s">
        <v>916</v>
      </c>
      <c r="D352" s="31">
        <v>0</v>
      </c>
      <c r="E352" s="32">
        <v>226910</v>
      </c>
      <c r="F352" s="32">
        <v>0</v>
      </c>
      <c r="G352" s="33">
        <v>0</v>
      </c>
      <c r="H352" s="31">
        <v>0</v>
      </c>
      <c r="I352" s="32">
        <v>223644</v>
      </c>
      <c r="J352" s="32">
        <v>223644</v>
      </c>
      <c r="K352" s="32">
        <v>0</v>
      </c>
      <c r="L352" s="32">
        <v>0</v>
      </c>
      <c r="M352" s="33">
        <v>0</v>
      </c>
      <c r="N352" s="31">
        <v>0</v>
      </c>
      <c r="O352" s="32">
        <v>236890</v>
      </c>
      <c r="P352" s="32">
        <v>236890</v>
      </c>
      <c r="Q352" s="32">
        <v>0</v>
      </c>
      <c r="R352" s="32">
        <v>0</v>
      </c>
      <c r="S352" s="33">
        <v>0</v>
      </c>
      <c r="T352" s="31">
        <f t="shared" si="57"/>
        <v>0</v>
      </c>
      <c r="U352" s="32">
        <f t="shared" si="58"/>
        <v>9980</v>
      </c>
      <c r="V352" s="32">
        <f t="shared" si="53"/>
        <v>0</v>
      </c>
      <c r="W352" s="33">
        <f t="shared" si="54"/>
        <v>0</v>
      </c>
      <c r="X352" s="31">
        <f t="shared" si="59"/>
        <v>0</v>
      </c>
      <c r="Y352" s="32">
        <f t="shared" si="60"/>
        <v>13246</v>
      </c>
      <c r="Z352" s="32">
        <f t="shared" si="55"/>
        <v>0</v>
      </c>
      <c r="AA352" s="33">
        <f t="shared" si="56"/>
        <v>0</v>
      </c>
    </row>
    <row r="353" spans="1:27" x14ac:dyDescent="0.2">
      <c r="A353" s="56" t="s">
        <v>175</v>
      </c>
      <c r="B353" s="57" t="s">
        <v>917</v>
      </c>
      <c r="C353" s="58" t="s">
        <v>918</v>
      </c>
      <c r="D353" s="31">
        <v>6669</v>
      </c>
      <c r="E353" s="32">
        <v>6288219.1000000006</v>
      </c>
      <c r="F353" s="32">
        <v>88042.799999999988</v>
      </c>
      <c r="G353" s="33">
        <v>46939.700000000004</v>
      </c>
      <c r="H353" s="31">
        <v>6474</v>
      </c>
      <c r="I353" s="32">
        <v>8073267.0199999996</v>
      </c>
      <c r="J353" s="32">
        <v>7351587.0199999996</v>
      </c>
      <c r="K353" s="32">
        <v>721680</v>
      </c>
      <c r="L353" s="32">
        <v>99094</v>
      </c>
      <c r="M353" s="33">
        <v>38901.240000000005</v>
      </c>
      <c r="N353" s="31">
        <v>6997</v>
      </c>
      <c r="O353" s="32">
        <v>7793572.7800000003</v>
      </c>
      <c r="P353" s="32">
        <v>7068412.7800000003</v>
      </c>
      <c r="Q353" s="32">
        <v>725160</v>
      </c>
      <c r="R353" s="32">
        <v>99116</v>
      </c>
      <c r="S353" s="33">
        <v>20864.089999999997</v>
      </c>
      <c r="T353" s="31">
        <f t="shared" si="57"/>
        <v>328</v>
      </c>
      <c r="U353" s="32">
        <f t="shared" si="58"/>
        <v>1505353.6799999997</v>
      </c>
      <c r="V353" s="32">
        <f t="shared" si="53"/>
        <v>11073.200000000012</v>
      </c>
      <c r="W353" s="33">
        <f t="shared" si="54"/>
        <v>-26075.610000000008</v>
      </c>
      <c r="X353" s="31">
        <f t="shared" si="59"/>
        <v>523</v>
      </c>
      <c r="Y353" s="32">
        <f t="shared" si="60"/>
        <v>-279694.23999999929</v>
      </c>
      <c r="Z353" s="32">
        <f t="shared" si="55"/>
        <v>22</v>
      </c>
      <c r="AA353" s="33">
        <f t="shared" si="56"/>
        <v>-18037.150000000009</v>
      </c>
    </row>
    <row r="354" spans="1:27" x14ac:dyDescent="0.2">
      <c r="A354" s="56" t="s">
        <v>175</v>
      </c>
      <c r="B354" s="57" t="s">
        <v>919</v>
      </c>
      <c r="C354" s="58" t="s">
        <v>920</v>
      </c>
      <c r="D354" s="31">
        <v>571</v>
      </c>
      <c r="E354" s="32">
        <v>440485.1</v>
      </c>
      <c r="F354" s="32">
        <v>0</v>
      </c>
      <c r="G354" s="33">
        <v>0</v>
      </c>
      <c r="H354" s="31">
        <v>548</v>
      </c>
      <c r="I354" s="32">
        <v>545765.69999999995</v>
      </c>
      <c r="J354" s="32">
        <v>450125.69999999995</v>
      </c>
      <c r="K354" s="32">
        <v>95640</v>
      </c>
      <c r="L354" s="32">
        <v>0</v>
      </c>
      <c r="M354" s="33">
        <v>0</v>
      </c>
      <c r="N354" s="31">
        <v>585</v>
      </c>
      <c r="O354" s="32">
        <v>597765.6</v>
      </c>
      <c r="P354" s="32">
        <v>499845.6</v>
      </c>
      <c r="Q354" s="32">
        <v>97920</v>
      </c>
      <c r="R354" s="32">
        <v>0</v>
      </c>
      <c r="S354" s="33">
        <v>0</v>
      </c>
      <c r="T354" s="31">
        <f t="shared" si="57"/>
        <v>14</v>
      </c>
      <c r="U354" s="32">
        <f t="shared" si="58"/>
        <v>157280.5</v>
      </c>
      <c r="V354" s="32">
        <f t="shared" si="53"/>
        <v>0</v>
      </c>
      <c r="W354" s="33">
        <f t="shared" si="54"/>
        <v>0</v>
      </c>
      <c r="X354" s="31">
        <f t="shared" si="59"/>
        <v>37</v>
      </c>
      <c r="Y354" s="32">
        <f t="shared" si="60"/>
        <v>51999.900000000023</v>
      </c>
      <c r="Z354" s="32">
        <f t="shared" si="55"/>
        <v>0</v>
      </c>
      <c r="AA354" s="33">
        <f t="shared" si="56"/>
        <v>0</v>
      </c>
    </row>
    <row r="355" spans="1:27" x14ac:dyDescent="0.2">
      <c r="A355" s="56" t="s">
        <v>175</v>
      </c>
      <c r="B355" s="57" t="s">
        <v>921</v>
      </c>
      <c r="C355" s="58" t="s">
        <v>922</v>
      </c>
      <c r="D355" s="31">
        <v>3114</v>
      </c>
      <c r="E355" s="32">
        <v>3757942.16</v>
      </c>
      <c r="F355" s="32">
        <v>288104.96999999997</v>
      </c>
      <c r="G355" s="33">
        <v>0</v>
      </c>
      <c r="H355" s="31">
        <v>2746</v>
      </c>
      <c r="I355" s="32">
        <v>4107018.6799999992</v>
      </c>
      <c r="J355" s="32">
        <v>3684618.6799999992</v>
      </c>
      <c r="K355" s="32">
        <v>422400</v>
      </c>
      <c r="L355" s="32">
        <v>243354</v>
      </c>
      <c r="M355" s="33">
        <v>0</v>
      </c>
      <c r="N355" s="31">
        <v>3172</v>
      </c>
      <c r="O355" s="32">
        <v>4824579.9200000009</v>
      </c>
      <c r="P355" s="32">
        <v>4397739.9200000009</v>
      </c>
      <c r="Q355" s="32">
        <v>426840</v>
      </c>
      <c r="R355" s="32">
        <v>293199</v>
      </c>
      <c r="S355" s="33">
        <v>0</v>
      </c>
      <c r="T355" s="31">
        <f t="shared" si="57"/>
        <v>58</v>
      </c>
      <c r="U355" s="32">
        <f t="shared" si="58"/>
        <v>1066637.7600000007</v>
      </c>
      <c r="V355" s="32">
        <f t="shared" si="53"/>
        <v>5094.0300000000279</v>
      </c>
      <c r="W355" s="33">
        <f t="shared" ref="W355:W383" si="61">S355-G355</f>
        <v>0</v>
      </c>
      <c r="X355" s="31">
        <f t="shared" si="59"/>
        <v>426</v>
      </c>
      <c r="Y355" s="32">
        <f t="shared" si="60"/>
        <v>717561.24000000162</v>
      </c>
      <c r="Z355" s="32">
        <f t="shared" si="55"/>
        <v>49845</v>
      </c>
      <c r="AA355" s="33">
        <f t="shared" ref="AA355:AA383" si="62">IFERROR((S355-M355),"")</f>
        <v>0</v>
      </c>
    </row>
    <row r="356" spans="1:27" x14ac:dyDescent="0.2">
      <c r="A356" s="56" t="s">
        <v>175</v>
      </c>
      <c r="B356" s="57" t="s">
        <v>923</v>
      </c>
      <c r="C356" s="58" t="s">
        <v>924</v>
      </c>
      <c r="D356" s="31">
        <v>1614</v>
      </c>
      <c r="E356" s="32">
        <v>1580524.92</v>
      </c>
      <c r="F356" s="32">
        <v>66607.600000000006</v>
      </c>
      <c r="G356" s="33">
        <v>0</v>
      </c>
      <c r="H356" s="31">
        <v>1644</v>
      </c>
      <c r="I356" s="32">
        <v>1998003.6800000004</v>
      </c>
      <c r="J356" s="32">
        <v>1832643.6800000004</v>
      </c>
      <c r="K356" s="32">
        <v>165360</v>
      </c>
      <c r="L356" s="32">
        <v>73749</v>
      </c>
      <c r="M356" s="33">
        <v>0</v>
      </c>
      <c r="N356" s="31">
        <v>1508</v>
      </c>
      <c r="O356" s="32">
        <v>1813885.0799999996</v>
      </c>
      <c r="P356" s="32">
        <v>1644805.0799999996</v>
      </c>
      <c r="Q356" s="32">
        <v>169080</v>
      </c>
      <c r="R356" s="32">
        <v>63104</v>
      </c>
      <c r="S356" s="33">
        <v>0</v>
      </c>
      <c r="T356" s="31">
        <f t="shared" si="57"/>
        <v>-106</v>
      </c>
      <c r="U356" s="32">
        <f t="shared" si="58"/>
        <v>233360.15999999968</v>
      </c>
      <c r="V356" s="32">
        <f t="shared" si="53"/>
        <v>-3503.6000000000058</v>
      </c>
      <c r="W356" s="33">
        <f t="shared" si="61"/>
        <v>0</v>
      </c>
      <c r="X356" s="31">
        <f t="shared" si="59"/>
        <v>-136</v>
      </c>
      <c r="Y356" s="32">
        <f t="shared" si="60"/>
        <v>-184118.60000000079</v>
      </c>
      <c r="Z356" s="32">
        <f t="shared" si="55"/>
        <v>-10645</v>
      </c>
      <c r="AA356" s="33">
        <f t="shared" si="62"/>
        <v>0</v>
      </c>
    </row>
    <row r="357" spans="1:27" x14ac:dyDescent="0.2">
      <c r="A357" s="56" t="s">
        <v>175</v>
      </c>
      <c r="B357" s="57" t="s">
        <v>925</v>
      </c>
      <c r="C357" s="58" t="s">
        <v>926</v>
      </c>
      <c r="D357" s="31">
        <v>163</v>
      </c>
      <c r="E357" s="32">
        <v>129738</v>
      </c>
      <c r="F357" s="32">
        <v>0</v>
      </c>
      <c r="G357" s="33">
        <v>0</v>
      </c>
      <c r="H357" s="31">
        <v>250</v>
      </c>
      <c r="I357" s="32">
        <v>278103.39999999997</v>
      </c>
      <c r="J357" s="32">
        <v>247023.39999999997</v>
      </c>
      <c r="K357" s="32">
        <v>31080</v>
      </c>
      <c r="L357" s="32">
        <v>0</v>
      </c>
      <c r="M357" s="33">
        <v>0</v>
      </c>
      <c r="N357" s="31">
        <v>214</v>
      </c>
      <c r="O357" s="32">
        <v>204987.88</v>
      </c>
      <c r="P357" s="32">
        <v>174747.88</v>
      </c>
      <c r="Q357" s="32">
        <v>30240</v>
      </c>
      <c r="R357" s="32">
        <v>0</v>
      </c>
      <c r="S357" s="33">
        <v>0</v>
      </c>
      <c r="T357" s="31">
        <f t="shared" si="57"/>
        <v>51</v>
      </c>
      <c r="U357" s="32">
        <f t="shared" si="58"/>
        <v>75249.88</v>
      </c>
      <c r="V357" s="32">
        <f t="shared" si="53"/>
        <v>0</v>
      </c>
      <c r="W357" s="33">
        <f t="shared" si="61"/>
        <v>0</v>
      </c>
      <c r="X357" s="31">
        <f t="shared" si="59"/>
        <v>-36</v>
      </c>
      <c r="Y357" s="32">
        <f t="shared" si="60"/>
        <v>-73115.51999999996</v>
      </c>
      <c r="Z357" s="32">
        <f t="shared" si="55"/>
        <v>0</v>
      </c>
      <c r="AA357" s="33">
        <f t="shared" si="62"/>
        <v>0</v>
      </c>
    </row>
    <row r="358" spans="1:27" x14ac:dyDescent="0.2">
      <c r="A358" s="56" t="s">
        <v>175</v>
      </c>
      <c r="B358" s="57" t="s">
        <v>927</v>
      </c>
      <c r="C358" s="58" t="s">
        <v>223</v>
      </c>
      <c r="D358" s="31">
        <v>1421</v>
      </c>
      <c r="E358" s="32">
        <v>2012743.7000000002</v>
      </c>
      <c r="F358" s="32">
        <v>0</v>
      </c>
      <c r="G358" s="33">
        <v>5464353.29</v>
      </c>
      <c r="H358" s="31">
        <v>1371</v>
      </c>
      <c r="I358" s="32">
        <v>2106509.4000000004</v>
      </c>
      <c r="J358" s="32">
        <v>1900109.4000000001</v>
      </c>
      <c r="K358" s="32">
        <v>206400</v>
      </c>
      <c r="L358" s="32">
        <v>0</v>
      </c>
      <c r="M358" s="33">
        <v>6410418.169999999</v>
      </c>
      <c r="N358" s="31">
        <v>1590</v>
      </c>
      <c r="O358" s="32">
        <v>2491710.9</v>
      </c>
      <c r="P358" s="32">
        <v>2284350.9</v>
      </c>
      <c r="Q358" s="32">
        <v>207360</v>
      </c>
      <c r="R358" s="32">
        <v>470</v>
      </c>
      <c r="S358" s="33">
        <v>6713217.3000000017</v>
      </c>
      <c r="T358" s="31">
        <f t="shared" si="57"/>
        <v>169</v>
      </c>
      <c r="U358" s="32">
        <f t="shared" si="58"/>
        <v>478967.19999999972</v>
      </c>
      <c r="V358" s="32">
        <f t="shared" si="53"/>
        <v>470</v>
      </c>
      <c r="W358" s="33">
        <f t="shared" si="61"/>
        <v>1248864.0100000016</v>
      </c>
      <c r="X358" s="31">
        <f t="shared" si="59"/>
        <v>219</v>
      </c>
      <c r="Y358" s="32">
        <f t="shared" si="60"/>
        <v>385201.49999999953</v>
      </c>
      <c r="Z358" s="32">
        <f t="shared" si="55"/>
        <v>470</v>
      </c>
      <c r="AA358" s="33">
        <f t="shared" si="62"/>
        <v>302799.13000000268</v>
      </c>
    </row>
    <row r="359" spans="1:27" x14ac:dyDescent="0.2">
      <c r="A359" s="56" t="s">
        <v>175</v>
      </c>
      <c r="B359" s="57" t="s">
        <v>928</v>
      </c>
      <c r="C359" s="58" t="s">
        <v>929</v>
      </c>
      <c r="D359" s="31">
        <v>0</v>
      </c>
      <c r="E359" s="32">
        <v>373027</v>
      </c>
      <c r="F359" s="32">
        <v>0</v>
      </c>
      <c r="G359" s="33">
        <v>0</v>
      </c>
      <c r="H359" s="31">
        <v>0</v>
      </c>
      <c r="I359" s="32">
        <v>381756</v>
      </c>
      <c r="J359" s="32">
        <v>365556</v>
      </c>
      <c r="K359" s="32">
        <v>16200</v>
      </c>
      <c r="L359" s="32">
        <v>0</v>
      </c>
      <c r="M359" s="33">
        <v>0</v>
      </c>
      <c r="N359" s="31">
        <v>0</v>
      </c>
      <c r="O359" s="32">
        <v>395016</v>
      </c>
      <c r="P359" s="32">
        <v>378816</v>
      </c>
      <c r="Q359" s="32">
        <v>16200</v>
      </c>
      <c r="R359" s="32">
        <v>0</v>
      </c>
      <c r="S359" s="33">
        <v>0</v>
      </c>
      <c r="T359" s="31">
        <f t="shared" si="57"/>
        <v>0</v>
      </c>
      <c r="U359" s="32">
        <f t="shared" si="58"/>
        <v>21989</v>
      </c>
      <c r="V359" s="32">
        <f t="shared" si="53"/>
        <v>0</v>
      </c>
      <c r="W359" s="33">
        <f t="shared" si="61"/>
        <v>0</v>
      </c>
      <c r="X359" s="31">
        <f t="shared" si="59"/>
        <v>0</v>
      </c>
      <c r="Y359" s="32">
        <f t="shared" si="60"/>
        <v>13260</v>
      </c>
      <c r="Z359" s="32">
        <f t="shared" si="55"/>
        <v>0</v>
      </c>
      <c r="AA359" s="33">
        <f t="shared" si="62"/>
        <v>0</v>
      </c>
    </row>
    <row r="360" spans="1:27" x14ac:dyDescent="0.2">
      <c r="A360" s="56" t="s">
        <v>175</v>
      </c>
      <c r="B360" s="57" t="s">
        <v>930</v>
      </c>
      <c r="C360" s="58" t="s">
        <v>176</v>
      </c>
      <c r="D360" s="31">
        <v>764</v>
      </c>
      <c r="E360" s="32">
        <v>586199.20000000007</v>
      </c>
      <c r="F360" s="32">
        <v>0</v>
      </c>
      <c r="G360" s="33">
        <v>0</v>
      </c>
      <c r="H360" s="31">
        <v>890</v>
      </c>
      <c r="I360" s="32">
        <v>905808</v>
      </c>
      <c r="J360" s="32">
        <v>794448</v>
      </c>
      <c r="K360" s="32">
        <v>111360</v>
      </c>
      <c r="L360" s="32">
        <v>0</v>
      </c>
      <c r="M360" s="33">
        <v>0</v>
      </c>
      <c r="N360" s="31">
        <v>835</v>
      </c>
      <c r="O360" s="32">
        <v>746482.6</v>
      </c>
      <c r="P360" s="32">
        <v>638842.6</v>
      </c>
      <c r="Q360" s="32">
        <v>107640</v>
      </c>
      <c r="R360" s="32">
        <v>0</v>
      </c>
      <c r="S360" s="33">
        <v>0</v>
      </c>
      <c r="T360" s="31">
        <f t="shared" si="57"/>
        <v>71</v>
      </c>
      <c r="U360" s="32">
        <f t="shared" si="58"/>
        <v>160283.39999999991</v>
      </c>
      <c r="V360" s="32">
        <f t="shared" si="53"/>
        <v>0</v>
      </c>
      <c r="W360" s="33">
        <f t="shared" si="61"/>
        <v>0</v>
      </c>
      <c r="X360" s="31">
        <f t="shared" si="59"/>
        <v>-55</v>
      </c>
      <c r="Y360" s="32">
        <f t="shared" si="60"/>
        <v>-159325.40000000002</v>
      </c>
      <c r="Z360" s="32">
        <f t="shared" si="55"/>
        <v>0</v>
      </c>
      <c r="AA360" s="33">
        <f t="shared" si="62"/>
        <v>0</v>
      </c>
    </row>
    <row r="361" spans="1:27" x14ac:dyDescent="0.2">
      <c r="A361" s="56" t="s">
        <v>180</v>
      </c>
      <c r="B361" s="57" t="s">
        <v>931</v>
      </c>
      <c r="C361" s="58" t="s">
        <v>932</v>
      </c>
      <c r="D361" s="31">
        <v>868</v>
      </c>
      <c r="E361" s="32">
        <v>607185.6</v>
      </c>
      <c r="F361" s="32">
        <v>0</v>
      </c>
      <c r="G361" s="33">
        <v>0</v>
      </c>
      <c r="H361" s="31">
        <v>873</v>
      </c>
      <c r="I361" s="32">
        <v>862710.1</v>
      </c>
      <c r="J361" s="32">
        <v>723270.1</v>
      </c>
      <c r="K361" s="32">
        <v>139440</v>
      </c>
      <c r="L361" s="32">
        <v>0</v>
      </c>
      <c r="M361" s="33">
        <v>0</v>
      </c>
      <c r="N361" s="31">
        <v>1050</v>
      </c>
      <c r="O361" s="32">
        <v>927907.3</v>
      </c>
      <c r="P361" s="32">
        <v>786787.3</v>
      </c>
      <c r="Q361" s="32">
        <v>141120</v>
      </c>
      <c r="R361" s="32">
        <v>0</v>
      </c>
      <c r="S361" s="33">
        <v>0</v>
      </c>
      <c r="T361" s="31">
        <f t="shared" si="57"/>
        <v>182</v>
      </c>
      <c r="U361" s="32">
        <f t="shared" si="58"/>
        <v>320721.70000000007</v>
      </c>
      <c r="V361" s="32">
        <f t="shared" si="53"/>
        <v>0</v>
      </c>
      <c r="W361" s="33">
        <f t="shared" si="61"/>
        <v>0</v>
      </c>
      <c r="X361" s="31">
        <f t="shared" si="59"/>
        <v>177</v>
      </c>
      <c r="Y361" s="32">
        <f t="shared" si="60"/>
        <v>65197.20000000007</v>
      </c>
      <c r="Z361" s="32">
        <f t="shared" si="55"/>
        <v>0</v>
      </c>
      <c r="AA361" s="33">
        <f t="shared" si="62"/>
        <v>0</v>
      </c>
    </row>
    <row r="362" spans="1:27" x14ac:dyDescent="0.2">
      <c r="A362" s="56" t="s">
        <v>180</v>
      </c>
      <c r="B362" s="57" t="s">
        <v>933</v>
      </c>
      <c r="C362" s="58" t="s">
        <v>934</v>
      </c>
      <c r="D362" s="31">
        <v>760</v>
      </c>
      <c r="E362" s="32">
        <v>651657.1</v>
      </c>
      <c r="F362" s="32">
        <v>9336.7999999999993</v>
      </c>
      <c r="G362" s="33">
        <v>0</v>
      </c>
      <c r="H362" s="31">
        <v>752</v>
      </c>
      <c r="I362" s="32">
        <v>905118.10000000009</v>
      </c>
      <c r="J362" s="32">
        <v>789558.10000000009</v>
      </c>
      <c r="K362" s="32">
        <v>115560</v>
      </c>
      <c r="L362" s="32">
        <v>24114</v>
      </c>
      <c r="M362" s="33">
        <v>0</v>
      </c>
      <c r="N362" s="31">
        <v>755</v>
      </c>
      <c r="O362" s="32">
        <v>870355.39999999991</v>
      </c>
      <c r="P362" s="32">
        <v>754795.39999999991</v>
      </c>
      <c r="Q362" s="32">
        <v>115560</v>
      </c>
      <c r="R362" s="32">
        <v>15491</v>
      </c>
      <c r="S362" s="33">
        <v>0</v>
      </c>
      <c r="T362" s="31">
        <f t="shared" si="57"/>
        <v>-5</v>
      </c>
      <c r="U362" s="32">
        <f t="shared" si="58"/>
        <v>218698.29999999993</v>
      </c>
      <c r="V362" s="32">
        <f t="shared" si="53"/>
        <v>6154.2000000000007</v>
      </c>
      <c r="W362" s="33">
        <f t="shared" si="61"/>
        <v>0</v>
      </c>
      <c r="X362" s="31">
        <f t="shared" si="59"/>
        <v>3</v>
      </c>
      <c r="Y362" s="32">
        <f t="shared" si="60"/>
        <v>-34762.700000000186</v>
      </c>
      <c r="Z362" s="32">
        <f t="shared" si="55"/>
        <v>-8623</v>
      </c>
      <c r="AA362" s="33">
        <f t="shared" si="62"/>
        <v>0</v>
      </c>
    </row>
    <row r="363" spans="1:27" x14ac:dyDescent="0.2">
      <c r="A363" s="56" t="s">
        <v>180</v>
      </c>
      <c r="B363" s="57" t="s">
        <v>935</v>
      </c>
      <c r="C363" s="58" t="s">
        <v>936</v>
      </c>
      <c r="D363" s="31">
        <v>2588</v>
      </c>
      <c r="E363" s="32">
        <v>2777261.9000000004</v>
      </c>
      <c r="F363" s="32">
        <v>57968.800000000003</v>
      </c>
      <c r="G363" s="33">
        <v>0</v>
      </c>
      <c r="H363" s="31">
        <v>2394</v>
      </c>
      <c r="I363" s="32">
        <v>3283719.46</v>
      </c>
      <c r="J363" s="32">
        <v>2869119.46</v>
      </c>
      <c r="K363" s="32">
        <v>414600</v>
      </c>
      <c r="L363" s="32">
        <v>19102</v>
      </c>
      <c r="M363" s="33">
        <v>0</v>
      </c>
      <c r="N363" s="31">
        <v>2400</v>
      </c>
      <c r="O363" s="32">
        <v>3575897.4</v>
      </c>
      <c r="P363" s="32">
        <v>3175217.4</v>
      </c>
      <c r="Q363" s="32">
        <v>400680</v>
      </c>
      <c r="R363" s="32">
        <v>62275</v>
      </c>
      <c r="S363" s="33">
        <v>0</v>
      </c>
      <c r="T363" s="31">
        <f t="shared" si="57"/>
        <v>-188</v>
      </c>
      <c r="U363" s="32">
        <f t="shared" si="58"/>
        <v>798635.49999999953</v>
      </c>
      <c r="V363" s="32">
        <f t="shared" si="53"/>
        <v>4306.1999999999971</v>
      </c>
      <c r="W363" s="33">
        <f t="shared" si="61"/>
        <v>0</v>
      </c>
      <c r="X363" s="31">
        <f t="shared" si="59"/>
        <v>6</v>
      </c>
      <c r="Y363" s="32">
        <f t="shared" si="60"/>
        <v>292177.93999999994</v>
      </c>
      <c r="Z363" s="32">
        <f t="shared" si="55"/>
        <v>43173</v>
      </c>
      <c r="AA363" s="33">
        <f t="shared" si="62"/>
        <v>0</v>
      </c>
    </row>
    <row r="364" spans="1:27" x14ac:dyDescent="0.2">
      <c r="A364" s="56" t="s">
        <v>180</v>
      </c>
      <c r="B364" s="57" t="s">
        <v>937</v>
      </c>
      <c r="C364" s="58" t="s">
        <v>938</v>
      </c>
      <c r="D364" s="31">
        <v>306</v>
      </c>
      <c r="E364" s="32">
        <v>295076.8</v>
      </c>
      <c r="F364" s="32">
        <v>0</v>
      </c>
      <c r="G364" s="33">
        <v>0</v>
      </c>
      <c r="H364" s="31">
        <v>221</v>
      </c>
      <c r="I364" s="32">
        <v>303378.40000000002</v>
      </c>
      <c r="J364" s="32">
        <v>273018.40000000002</v>
      </c>
      <c r="K364" s="32">
        <v>30360</v>
      </c>
      <c r="L364" s="32">
        <v>0</v>
      </c>
      <c r="M364" s="33">
        <v>0</v>
      </c>
      <c r="N364" s="31">
        <v>192</v>
      </c>
      <c r="O364" s="32">
        <v>377308</v>
      </c>
      <c r="P364" s="32">
        <v>348868</v>
      </c>
      <c r="Q364" s="32">
        <v>28440</v>
      </c>
      <c r="R364" s="32">
        <v>0</v>
      </c>
      <c r="S364" s="33">
        <v>0</v>
      </c>
      <c r="T364" s="31">
        <f t="shared" si="57"/>
        <v>-114</v>
      </c>
      <c r="U364" s="32">
        <f t="shared" si="58"/>
        <v>82231.200000000012</v>
      </c>
      <c r="V364" s="32">
        <f t="shared" si="53"/>
        <v>0</v>
      </c>
      <c r="W364" s="33">
        <f t="shared" si="61"/>
        <v>0</v>
      </c>
      <c r="X364" s="31">
        <f t="shared" si="59"/>
        <v>-29</v>
      </c>
      <c r="Y364" s="32">
        <f t="shared" si="60"/>
        <v>73929.599999999977</v>
      </c>
      <c r="Z364" s="32">
        <f t="shared" si="55"/>
        <v>0</v>
      </c>
      <c r="AA364" s="33">
        <f t="shared" si="62"/>
        <v>0</v>
      </c>
    </row>
    <row r="365" spans="1:27" x14ac:dyDescent="0.2">
      <c r="A365" s="56" t="s">
        <v>183</v>
      </c>
      <c r="B365" s="57" t="s">
        <v>939</v>
      </c>
      <c r="C365" s="58" t="s">
        <v>940</v>
      </c>
      <c r="D365" s="31">
        <v>774</v>
      </c>
      <c r="E365" s="32">
        <v>617924.42000000004</v>
      </c>
      <c r="F365" s="32">
        <v>0</v>
      </c>
      <c r="G365" s="33">
        <v>0</v>
      </c>
      <c r="H365" s="31">
        <v>873</v>
      </c>
      <c r="I365" s="32">
        <v>878347.1</v>
      </c>
      <c r="J365" s="32">
        <v>739027.1</v>
      </c>
      <c r="K365" s="32">
        <v>139320</v>
      </c>
      <c r="L365" s="32">
        <v>0</v>
      </c>
      <c r="M365" s="33">
        <v>0</v>
      </c>
      <c r="N365" s="31">
        <v>753</v>
      </c>
      <c r="O365" s="32">
        <v>834254.55999999982</v>
      </c>
      <c r="P365" s="32">
        <v>693014.55999999982</v>
      </c>
      <c r="Q365" s="32">
        <v>141240</v>
      </c>
      <c r="R365" s="32">
        <v>0</v>
      </c>
      <c r="S365" s="33">
        <v>0</v>
      </c>
      <c r="T365" s="31">
        <f t="shared" si="57"/>
        <v>-21</v>
      </c>
      <c r="U365" s="32">
        <f t="shared" si="58"/>
        <v>216330.13999999978</v>
      </c>
      <c r="V365" s="32">
        <f t="shared" si="53"/>
        <v>0</v>
      </c>
      <c r="W365" s="33">
        <f t="shared" si="61"/>
        <v>0</v>
      </c>
      <c r="X365" s="31">
        <f t="shared" si="59"/>
        <v>-120</v>
      </c>
      <c r="Y365" s="32">
        <f t="shared" si="60"/>
        <v>-44092.540000000154</v>
      </c>
      <c r="Z365" s="32">
        <f t="shared" si="55"/>
        <v>0</v>
      </c>
      <c r="AA365" s="33">
        <f t="shared" si="62"/>
        <v>0</v>
      </c>
    </row>
    <row r="366" spans="1:27" x14ac:dyDescent="0.2">
      <c r="A366" s="56" t="s">
        <v>183</v>
      </c>
      <c r="B366" s="57" t="s">
        <v>941</v>
      </c>
      <c r="C366" s="58" t="s">
        <v>217</v>
      </c>
      <c r="D366" s="31">
        <v>572</v>
      </c>
      <c r="E366" s="32">
        <v>119850.3</v>
      </c>
      <c r="F366" s="32">
        <v>0</v>
      </c>
      <c r="G366" s="33">
        <v>0</v>
      </c>
      <c r="H366" s="31">
        <v>459</v>
      </c>
      <c r="I366" s="32">
        <v>136368.70000000001</v>
      </c>
      <c r="J366" s="32">
        <v>107208.7</v>
      </c>
      <c r="K366" s="32">
        <v>29160</v>
      </c>
      <c r="L366" s="32">
        <v>0</v>
      </c>
      <c r="M366" s="33">
        <v>0</v>
      </c>
      <c r="N366" s="31">
        <v>556</v>
      </c>
      <c r="O366" s="32">
        <v>191367.3</v>
      </c>
      <c r="P366" s="32">
        <v>162207.29999999999</v>
      </c>
      <c r="Q366" s="32">
        <v>29160</v>
      </c>
      <c r="R366" s="32">
        <v>0</v>
      </c>
      <c r="S366" s="33">
        <v>0</v>
      </c>
      <c r="T366" s="31">
        <f t="shared" si="57"/>
        <v>-16</v>
      </c>
      <c r="U366" s="32">
        <f t="shared" si="58"/>
        <v>71516.999999999985</v>
      </c>
      <c r="V366" s="32">
        <f t="shared" si="53"/>
        <v>0</v>
      </c>
      <c r="W366" s="33">
        <f t="shared" si="61"/>
        <v>0</v>
      </c>
      <c r="X366" s="31">
        <f t="shared" si="59"/>
        <v>97</v>
      </c>
      <c r="Y366" s="32">
        <f t="shared" si="60"/>
        <v>54998.599999999977</v>
      </c>
      <c r="Z366" s="32">
        <f t="shared" si="55"/>
        <v>0</v>
      </c>
      <c r="AA366" s="33">
        <f t="shared" si="62"/>
        <v>0</v>
      </c>
    </row>
    <row r="367" spans="1:27" x14ac:dyDescent="0.2">
      <c r="A367" s="56" t="s">
        <v>183</v>
      </c>
      <c r="B367" s="57" t="s">
        <v>942</v>
      </c>
      <c r="C367" s="58" t="s">
        <v>943</v>
      </c>
      <c r="D367" s="31">
        <v>181</v>
      </c>
      <c r="E367" s="32">
        <v>64318.8</v>
      </c>
      <c r="F367" s="32">
        <v>0</v>
      </c>
      <c r="G367" s="33">
        <v>0</v>
      </c>
      <c r="H367" s="31">
        <v>193</v>
      </c>
      <c r="I367" s="32">
        <v>89618.8</v>
      </c>
      <c r="J367" s="32">
        <v>75578.8</v>
      </c>
      <c r="K367" s="32">
        <v>14040</v>
      </c>
      <c r="L367" s="32">
        <v>0</v>
      </c>
      <c r="M367" s="33">
        <v>0</v>
      </c>
      <c r="N367" s="31">
        <v>216</v>
      </c>
      <c r="O367" s="32">
        <v>97185.600000000006</v>
      </c>
      <c r="P367" s="32">
        <v>84585.600000000006</v>
      </c>
      <c r="Q367" s="32">
        <v>12600</v>
      </c>
      <c r="R367" s="32">
        <v>0</v>
      </c>
      <c r="S367" s="33">
        <v>0</v>
      </c>
      <c r="T367" s="31">
        <f t="shared" si="57"/>
        <v>35</v>
      </c>
      <c r="U367" s="32">
        <f t="shared" si="58"/>
        <v>32866.800000000003</v>
      </c>
      <c r="V367" s="32">
        <f t="shared" si="53"/>
        <v>0</v>
      </c>
      <c r="W367" s="33">
        <f t="shared" si="61"/>
        <v>0</v>
      </c>
      <c r="X367" s="31">
        <f t="shared" si="59"/>
        <v>23</v>
      </c>
      <c r="Y367" s="32">
        <f t="shared" si="60"/>
        <v>7566.8000000000029</v>
      </c>
      <c r="Z367" s="32">
        <f t="shared" si="55"/>
        <v>0</v>
      </c>
      <c r="AA367" s="33">
        <f t="shared" si="62"/>
        <v>0</v>
      </c>
    </row>
    <row r="368" spans="1:27" x14ac:dyDescent="0.2">
      <c r="A368" s="56" t="s">
        <v>183</v>
      </c>
      <c r="B368" s="57" t="s">
        <v>944</v>
      </c>
      <c r="C368" s="58" t="s">
        <v>945</v>
      </c>
      <c r="D368" s="31">
        <v>2342</v>
      </c>
      <c r="E368" s="32">
        <v>1811476.9000000001</v>
      </c>
      <c r="F368" s="32">
        <v>0</v>
      </c>
      <c r="G368" s="33">
        <v>0</v>
      </c>
      <c r="H368" s="31">
        <v>1803</v>
      </c>
      <c r="I368" s="32">
        <v>2227187.04</v>
      </c>
      <c r="J368" s="32">
        <v>2087147.04</v>
      </c>
      <c r="K368" s="32">
        <v>140040</v>
      </c>
      <c r="L368" s="32">
        <v>0</v>
      </c>
      <c r="M368" s="33">
        <v>0</v>
      </c>
      <c r="N368" s="31">
        <v>1834</v>
      </c>
      <c r="O368" s="32">
        <v>1930905.4000000004</v>
      </c>
      <c r="P368" s="32">
        <v>1784865.4000000004</v>
      </c>
      <c r="Q368" s="32">
        <v>146040</v>
      </c>
      <c r="R368" s="32">
        <v>0</v>
      </c>
      <c r="S368" s="33">
        <v>0</v>
      </c>
      <c r="T368" s="31">
        <f t="shared" si="57"/>
        <v>-508</v>
      </c>
      <c r="U368" s="32">
        <f t="shared" si="58"/>
        <v>119428.50000000023</v>
      </c>
      <c r="V368" s="32">
        <f t="shared" si="53"/>
        <v>0</v>
      </c>
      <c r="W368" s="33">
        <f t="shared" si="61"/>
        <v>0</v>
      </c>
      <c r="X368" s="31">
        <f t="shared" si="59"/>
        <v>31</v>
      </c>
      <c r="Y368" s="32">
        <f t="shared" si="60"/>
        <v>-296281.63999999966</v>
      </c>
      <c r="Z368" s="32">
        <f t="shared" si="55"/>
        <v>0</v>
      </c>
      <c r="AA368" s="33">
        <f t="shared" si="62"/>
        <v>0</v>
      </c>
    </row>
    <row r="369" spans="1:27" x14ac:dyDescent="0.2">
      <c r="A369" s="56" t="s">
        <v>183</v>
      </c>
      <c r="B369" s="57" t="s">
        <v>946</v>
      </c>
      <c r="C369" s="58" t="s">
        <v>207</v>
      </c>
      <c r="D369" s="31">
        <v>57</v>
      </c>
      <c r="E369" s="32">
        <v>39546.949999999997</v>
      </c>
      <c r="F369" s="32">
        <v>0</v>
      </c>
      <c r="G369" s="33">
        <v>0</v>
      </c>
      <c r="H369" s="31">
        <v>57</v>
      </c>
      <c r="I369" s="32">
        <v>61221.899999999994</v>
      </c>
      <c r="J369" s="32">
        <v>43701.899999999994</v>
      </c>
      <c r="K369" s="32">
        <v>17520</v>
      </c>
      <c r="L369" s="32">
        <v>0</v>
      </c>
      <c r="M369" s="33">
        <v>0</v>
      </c>
      <c r="N369" s="31">
        <v>54</v>
      </c>
      <c r="O369" s="32">
        <v>59681.8</v>
      </c>
      <c r="P369" s="32">
        <v>42041.8</v>
      </c>
      <c r="Q369" s="32">
        <v>17640</v>
      </c>
      <c r="R369" s="32">
        <v>0</v>
      </c>
      <c r="S369" s="33">
        <v>0</v>
      </c>
      <c r="T369" s="31">
        <f t="shared" si="57"/>
        <v>-3</v>
      </c>
      <c r="U369" s="32">
        <f t="shared" si="58"/>
        <v>20134.850000000006</v>
      </c>
      <c r="V369" s="32">
        <f t="shared" si="53"/>
        <v>0</v>
      </c>
      <c r="W369" s="33">
        <f t="shared" si="61"/>
        <v>0</v>
      </c>
      <c r="X369" s="31">
        <f t="shared" si="59"/>
        <v>-3</v>
      </c>
      <c r="Y369" s="32">
        <f t="shared" si="60"/>
        <v>-1540.0999999999913</v>
      </c>
      <c r="Z369" s="32">
        <f t="shared" si="55"/>
        <v>0</v>
      </c>
      <c r="AA369" s="33">
        <f t="shared" si="62"/>
        <v>0</v>
      </c>
    </row>
    <row r="370" spans="1:27" x14ac:dyDescent="0.2">
      <c r="A370" s="56" t="s">
        <v>183</v>
      </c>
      <c r="B370" s="57" t="s">
        <v>947</v>
      </c>
      <c r="C370" s="58" t="s">
        <v>948</v>
      </c>
      <c r="D370" s="31">
        <v>974</v>
      </c>
      <c r="E370" s="32">
        <v>701807.9</v>
      </c>
      <c r="F370" s="32">
        <v>0</v>
      </c>
      <c r="G370" s="33">
        <v>0</v>
      </c>
      <c r="H370" s="31">
        <v>717</v>
      </c>
      <c r="I370" s="32">
        <v>769913.41999999993</v>
      </c>
      <c r="J370" s="32">
        <v>633473.41999999993</v>
      </c>
      <c r="K370" s="32">
        <v>136440</v>
      </c>
      <c r="L370" s="32">
        <v>0</v>
      </c>
      <c r="M370" s="33">
        <v>0</v>
      </c>
      <c r="N370" s="31">
        <v>872</v>
      </c>
      <c r="O370" s="32">
        <v>967816.79999999981</v>
      </c>
      <c r="P370" s="32">
        <v>832936.79999999981</v>
      </c>
      <c r="Q370" s="32">
        <v>134880</v>
      </c>
      <c r="R370" s="32">
        <v>0</v>
      </c>
      <c r="S370" s="33">
        <v>0</v>
      </c>
      <c r="T370" s="31">
        <f t="shared" si="57"/>
        <v>-102</v>
      </c>
      <c r="U370" s="32">
        <f t="shared" si="58"/>
        <v>266008.89999999979</v>
      </c>
      <c r="V370" s="32">
        <f t="shared" si="53"/>
        <v>0</v>
      </c>
      <c r="W370" s="33">
        <f t="shared" si="61"/>
        <v>0</v>
      </c>
      <c r="X370" s="31">
        <f t="shared" si="59"/>
        <v>155</v>
      </c>
      <c r="Y370" s="32">
        <f t="shared" si="60"/>
        <v>197903.37999999989</v>
      </c>
      <c r="Z370" s="32">
        <f t="shared" si="55"/>
        <v>0</v>
      </c>
      <c r="AA370" s="33">
        <f t="shared" si="62"/>
        <v>0</v>
      </c>
    </row>
    <row r="371" spans="1:27" x14ac:dyDescent="0.2">
      <c r="A371" s="56" t="s">
        <v>183</v>
      </c>
      <c r="B371" s="57" t="s">
        <v>949</v>
      </c>
      <c r="C371" s="58" t="s">
        <v>950</v>
      </c>
      <c r="D371" s="31">
        <v>0</v>
      </c>
      <c r="E371" s="32">
        <v>77720</v>
      </c>
      <c r="F371" s="32">
        <v>0</v>
      </c>
      <c r="G371" s="33">
        <v>0</v>
      </c>
      <c r="H371" s="31">
        <v>0</v>
      </c>
      <c r="I371" s="32">
        <v>80246</v>
      </c>
      <c r="J371" s="32">
        <v>80246</v>
      </c>
      <c r="K371" s="32">
        <v>0</v>
      </c>
      <c r="L371" s="32">
        <v>0</v>
      </c>
      <c r="M371" s="33">
        <v>0</v>
      </c>
      <c r="N371" s="31">
        <v>0</v>
      </c>
      <c r="O371" s="32">
        <v>83799</v>
      </c>
      <c r="P371" s="32">
        <v>83799</v>
      </c>
      <c r="Q371" s="32">
        <v>0</v>
      </c>
      <c r="R371" s="32">
        <v>0</v>
      </c>
      <c r="S371" s="33">
        <v>0</v>
      </c>
      <c r="T371" s="31">
        <f t="shared" si="57"/>
        <v>0</v>
      </c>
      <c r="U371" s="32">
        <f t="shared" si="58"/>
        <v>6079</v>
      </c>
      <c r="V371" s="32">
        <f t="shared" si="53"/>
        <v>0</v>
      </c>
      <c r="W371" s="33">
        <f t="shared" si="61"/>
        <v>0</v>
      </c>
      <c r="X371" s="31">
        <f t="shared" si="59"/>
        <v>0</v>
      </c>
      <c r="Y371" s="32">
        <f t="shared" si="60"/>
        <v>3553</v>
      </c>
      <c r="Z371" s="32">
        <f t="shared" si="55"/>
        <v>0</v>
      </c>
      <c r="AA371" s="33">
        <f t="shared" si="62"/>
        <v>0</v>
      </c>
    </row>
    <row r="372" spans="1:27" x14ac:dyDescent="0.2">
      <c r="A372" s="56" t="s">
        <v>183</v>
      </c>
      <c r="B372" s="57" t="s">
        <v>951</v>
      </c>
      <c r="C372" s="58" t="s">
        <v>952</v>
      </c>
      <c r="D372" s="31">
        <v>5112</v>
      </c>
      <c r="E372" s="32">
        <v>5680973.0200000005</v>
      </c>
      <c r="F372" s="32">
        <v>20486.940000000002</v>
      </c>
      <c r="G372" s="33">
        <v>0</v>
      </c>
      <c r="H372" s="31">
        <v>4294</v>
      </c>
      <c r="I372" s="32">
        <v>6190102.8599999994</v>
      </c>
      <c r="J372" s="32">
        <v>5623342.8599999994</v>
      </c>
      <c r="K372" s="32">
        <v>566760</v>
      </c>
      <c r="L372" s="32">
        <v>26433</v>
      </c>
      <c r="M372" s="33">
        <v>0</v>
      </c>
      <c r="N372" s="31">
        <v>4694</v>
      </c>
      <c r="O372" s="32">
        <v>6177698.3600000013</v>
      </c>
      <c r="P372" s="32">
        <v>5605418.3600000013</v>
      </c>
      <c r="Q372" s="32">
        <v>572280</v>
      </c>
      <c r="R372" s="32">
        <v>36676</v>
      </c>
      <c r="S372" s="33">
        <v>0</v>
      </c>
      <c r="T372" s="31">
        <f t="shared" si="57"/>
        <v>-418</v>
      </c>
      <c r="U372" s="32">
        <f t="shared" si="58"/>
        <v>496725.34000000078</v>
      </c>
      <c r="V372" s="32">
        <f t="shared" si="53"/>
        <v>16189.059999999998</v>
      </c>
      <c r="W372" s="33">
        <f t="shared" si="61"/>
        <v>0</v>
      </c>
      <c r="X372" s="31">
        <f t="shared" si="59"/>
        <v>400</v>
      </c>
      <c r="Y372" s="32">
        <f t="shared" si="60"/>
        <v>-12404.499999998137</v>
      </c>
      <c r="Z372" s="32">
        <f t="shared" si="55"/>
        <v>10243</v>
      </c>
      <c r="AA372" s="33">
        <f t="shared" si="62"/>
        <v>0</v>
      </c>
    </row>
    <row r="373" spans="1:27" x14ac:dyDescent="0.2">
      <c r="A373" s="56" t="s">
        <v>183</v>
      </c>
      <c r="B373" s="57" t="s">
        <v>953</v>
      </c>
      <c r="C373" s="58" t="s">
        <v>954</v>
      </c>
      <c r="D373" s="31">
        <v>590</v>
      </c>
      <c r="E373" s="32">
        <v>490668.6</v>
      </c>
      <c r="F373" s="32">
        <v>0</v>
      </c>
      <c r="G373" s="33">
        <v>0</v>
      </c>
      <c r="H373" s="31">
        <v>523</v>
      </c>
      <c r="I373" s="32">
        <v>541069.80000000005</v>
      </c>
      <c r="J373" s="32">
        <v>495829.80000000005</v>
      </c>
      <c r="K373" s="32">
        <v>45240</v>
      </c>
      <c r="L373" s="32">
        <v>0</v>
      </c>
      <c r="M373" s="33">
        <v>0</v>
      </c>
      <c r="N373" s="31">
        <v>450</v>
      </c>
      <c r="O373" s="32">
        <v>482244.7</v>
      </c>
      <c r="P373" s="32">
        <v>435084.7</v>
      </c>
      <c r="Q373" s="32">
        <v>47160</v>
      </c>
      <c r="R373" s="32">
        <v>0</v>
      </c>
      <c r="S373" s="33">
        <v>0</v>
      </c>
      <c r="T373" s="31">
        <f t="shared" si="57"/>
        <v>-140</v>
      </c>
      <c r="U373" s="32">
        <f t="shared" si="58"/>
        <v>-8423.8999999999651</v>
      </c>
      <c r="V373" s="32">
        <f t="shared" si="53"/>
        <v>0</v>
      </c>
      <c r="W373" s="33">
        <f t="shared" si="61"/>
        <v>0</v>
      </c>
      <c r="X373" s="31">
        <f t="shared" si="59"/>
        <v>-73</v>
      </c>
      <c r="Y373" s="32">
        <f t="shared" si="60"/>
        <v>-58825.100000000035</v>
      </c>
      <c r="Z373" s="32">
        <f t="shared" si="55"/>
        <v>0</v>
      </c>
      <c r="AA373" s="33">
        <f t="shared" si="62"/>
        <v>0</v>
      </c>
    </row>
    <row r="374" spans="1:27" x14ac:dyDescent="0.2">
      <c r="A374" s="56" t="s">
        <v>183</v>
      </c>
      <c r="B374" s="57" t="s">
        <v>955</v>
      </c>
      <c r="C374" s="58" t="s">
        <v>205</v>
      </c>
      <c r="D374" s="31">
        <v>453</v>
      </c>
      <c r="E374" s="32">
        <v>296885.59999999998</v>
      </c>
      <c r="F374" s="32">
        <v>0</v>
      </c>
      <c r="G374" s="33">
        <v>0</v>
      </c>
      <c r="H374" s="31">
        <v>359</v>
      </c>
      <c r="I374" s="32">
        <v>400677.93999999994</v>
      </c>
      <c r="J374" s="32">
        <v>356757.93999999994</v>
      </c>
      <c r="K374" s="32">
        <v>43920</v>
      </c>
      <c r="L374" s="32">
        <v>0</v>
      </c>
      <c r="M374" s="33">
        <v>0</v>
      </c>
      <c r="N374" s="31">
        <v>440</v>
      </c>
      <c r="O374" s="32">
        <v>377865.5</v>
      </c>
      <c r="P374" s="32">
        <v>333945.5</v>
      </c>
      <c r="Q374" s="32">
        <v>43920</v>
      </c>
      <c r="R374" s="32">
        <v>0</v>
      </c>
      <c r="S374" s="33">
        <v>0</v>
      </c>
      <c r="T374" s="31">
        <f t="shared" si="57"/>
        <v>-13</v>
      </c>
      <c r="U374" s="32">
        <f t="shared" si="58"/>
        <v>80979.900000000023</v>
      </c>
      <c r="V374" s="32">
        <f t="shared" si="53"/>
        <v>0</v>
      </c>
      <c r="W374" s="33">
        <f t="shared" si="61"/>
        <v>0</v>
      </c>
      <c r="X374" s="31">
        <f t="shared" si="59"/>
        <v>81</v>
      </c>
      <c r="Y374" s="32">
        <f t="shared" si="60"/>
        <v>-22812.439999999944</v>
      </c>
      <c r="Z374" s="32">
        <f t="shared" si="55"/>
        <v>0</v>
      </c>
      <c r="AA374" s="33">
        <f t="shared" si="62"/>
        <v>0</v>
      </c>
    </row>
    <row r="375" spans="1:27" x14ac:dyDescent="0.2">
      <c r="A375" s="56" t="s">
        <v>183</v>
      </c>
      <c r="B375" s="57" t="s">
        <v>956</v>
      </c>
      <c r="C375" s="58" t="s">
        <v>206</v>
      </c>
      <c r="D375" s="31">
        <v>539</v>
      </c>
      <c r="E375" s="32">
        <v>497769.6</v>
      </c>
      <c r="F375" s="32">
        <v>0</v>
      </c>
      <c r="G375" s="33">
        <v>1889150.5599999998</v>
      </c>
      <c r="H375" s="31">
        <v>472</v>
      </c>
      <c r="I375" s="32">
        <v>528463.82000000007</v>
      </c>
      <c r="J375" s="32">
        <v>450103.82</v>
      </c>
      <c r="K375" s="32">
        <v>78360</v>
      </c>
      <c r="L375" s="32">
        <v>0</v>
      </c>
      <c r="M375" s="33">
        <v>1865678.8899999997</v>
      </c>
      <c r="N375" s="31">
        <v>569</v>
      </c>
      <c r="O375" s="32">
        <v>621144.91999999993</v>
      </c>
      <c r="P375" s="32">
        <v>548784.91999999993</v>
      </c>
      <c r="Q375" s="32">
        <v>72360</v>
      </c>
      <c r="R375" s="32">
        <v>0</v>
      </c>
      <c r="S375" s="33">
        <v>1907931.6800000002</v>
      </c>
      <c r="T375" s="31">
        <f t="shared" si="57"/>
        <v>30</v>
      </c>
      <c r="U375" s="32">
        <f t="shared" si="58"/>
        <v>123375.31999999995</v>
      </c>
      <c r="V375" s="32">
        <f t="shared" si="53"/>
        <v>0</v>
      </c>
      <c r="W375" s="33">
        <f t="shared" si="61"/>
        <v>18781.120000000345</v>
      </c>
      <c r="X375" s="31">
        <f t="shared" si="59"/>
        <v>97</v>
      </c>
      <c r="Y375" s="32">
        <f t="shared" si="60"/>
        <v>92681.09999999986</v>
      </c>
      <c r="Z375" s="32">
        <f t="shared" si="55"/>
        <v>0</v>
      </c>
      <c r="AA375" s="33">
        <f t="shared" si="62"/>
        <v>42252.790000000503</v>
      </c>
    </row>
    <row r="376" spans="1:27" x14ac:dyDescent="0.2">
      <c r="A376" s="56" t="s">
        <v>187</v>
      </c>
      <c r="B376" s="57" t="s">
        <v>957</v>
      </c>
      <c r="C376" s="58" t="s">
        <v>958</v>
      </c>
      <c r="D376" s="31">
        <v>356</v>
      </c>
      <c r="E376" s="32">
        <v>219527.1</v>
      </c>
      <c r="F376" s="32">
        <v>0</v>
      </c>
      <c r="G376" s="33">
        <v>0</v>
      </c>
      <c r="H376" s="31">
        <v>191</v>
      </c>
      <c r="I376" s="32">
        <v>192390.39999999999</v>
      </c>
      <c r="J376" s="32">
        <v>151230.39999999999</v>
      </c>
      <c r="K376" s="32">
        <v>41160</v>
      </c>
      <c r="L376" s="32">
        <v>0</v>
      </c>
      <c r="M376" s="33">
        <v>0</v>
      </c>
      <c r="N376" s="31">
        <v>254</v>
      </c>
      <c r="O376" s="32">
        <v>228313.90000000002</v>
      </c>
      <c r="P376" s="32">
        <v>184513.90000000002</v>
      </c>
      <c r="Q376" s="32">
        <v>43800</v>
      </c>
      <c r="R376" s="32">
        <v>0</v>
      </c>
      <c r="S376" s="33">
        <v>0</v>
      </c>
      <c r="T376" s="31">
        <f t="shared" si="57"/>
        <v>-102</v>
      </c>
      <c r="U376" s="32">
        <f t="shared" si="58"/>
        <v>8786.8000000000175</v>
      </c>
      <c r="V376" s="32">
        <f t="shared" si="53"/>
        <v>0</v>
      </c>
      <c r="W376" s="33">
        <f t="shared" si="61"/>
        <v>0</v>
      </c>
      <c r="X376" s="31">
        <f t="shared" si="59"/>
        <v>63</v>
      </c>
      <c r="Y376" s="32">
        <f t="shared" si="60"/>
        <v>35923.500000000029</v>
      </c>
      <c r="Z376" s="32">
        <f t="shared" si="55"/>
        <v>0</v>
      </c>
      <c r="AA376" s="33">
        <f t="shared" si="62"/>
        <v>0</v>
      </c>
    </row>
    <row r="377" spans="1:27" x14ac:dyDescent="0.2">
      <c r="A377" s="56" t="s">
        <v>187</v>
      </c>
      <c r="B377" s="57" t="s">
        <v>959</v>
      </c>
      <c r="C377" s="58" t="s">
        <v>960</v>
      </c>
      <c r="D377" s="31">
        <v>0</v>
      </c>
      <c r="E377" s="32">
        <v>0</v>
      </c>
      <c r="F377" s="32">
        <v>0</v>
      </c>
      <c r="G377" s="33">
        <v>0</v>
      </c>
      <c r="H377" s="31"/>
      <c r="I377" s="32"/>
      <c r="J377" s="32"/>
      <c r="K377" s="32"/>
      <c r="L377" s="32"/>
      <c r="M377" s="33"/>
      <c r="N377" s="31">
        <v>0</v>
      </c>
      <c r="O377" s="32">
        <v>0</v>
      </c>
      <c r="P377" s="32">
        <v>0</v>
      </c>
      <c r="Q377" s="32">
        <v>0</v>
      </c>
      <c r="R377" s="32">
        <v>0</v>
      </c>
      <c r="S377" s="33">
        <v>0</v>
      </c>
      <c r="T377" s="31">
        <f t="shared" si="57"/>
        <v>0</v>
      </c>
      <c r="U377" s="32">
        <f t="shared" si="58"/>
        <v>0</v>
      </c>
      <c r="V377" s="32">
        <f t="shared" si="53"/>
        <v>0</v>
      </c>
      <c r="W377" s="33">
        <f t="shared" si="61"/>
        <v>0</v>
      </c>
      <c r="X377" s="31">
        <f t="shared" si="59"/>
        <v>0</v>
      </c>
      <c r="Y377" s="32">
        <f t="shared" si="60"/>
        <v>0</v>
      </c>
      <c r="Z377" s="32">
        <f t="shared" si="55"/>
        <v>0</v>
      </c>
      <c r="AA377" s="33">
        <f t="shared" si="62"/>
        <v>0</v>
      </c>
    </row>
    <row r="378" spans="1:27" x14ac:dyDescent="0.2">
      <c r="A378" s="56" t="s">
        <v>187</v>
      </c>
      <c r="B378" s="57" t="s">
        <v>961</v>
      </c>
      <c r="C378" s="58" t="s">
        <v>962</v>
      </c>
      <c r="D378" s="31">
        <v>4343</v>
      </c>
      <c r="E378" s="32">
        <v>4467619.26</v>
      </c>
      <c r="F378" s="32">
        <v>38300.600000000006</v>
      </c>
      <c r="G378" s="33">
        <v>0</v>
      </c>
      <c r="H378" s="31">
        <v>4011</v>
      </c>
      <c r="I378" s="32">
        <v>5618016.3200000012</v>
      </c>
      <c r="J378" s="32">
        <v>5061576.3200000012</v>
      </c>
      <c r="K378" s="32">
        <v>556440</v>
      </c>
      <c r="L378" s="32">
        <v>23684</v>
      </c>
      <c r="M378" s="33">
        <v>0</v>
      </c>
      <c r="N378" s="31">
        <v>4072</v>
      </c>
      <c r="O378" s="32">
        <v>5368780.4799999995</v>
      </c>
      <c r="P378" s="32">
        <v>4805860.4799999995</v>
      </c>
      <c r="Q378" s="32">
        <v>562920</v>
      </c>
      <c r="R378" s="32">
        <v>36158</v>
      </c>
      <c r="S378" s="33">
        <v>0</v>
      </c>
      <c r="T378" s="31">
        <f t="shared" si="57"/>
        <v>-271</v>
      </c>
      <c r="U378" s="32">
        <f t="shared" si="58"/>
        <v>901161.21999999974</v>
      </c>
      <c r="V378" s="32">
        <f t="shared" si="53"/>
        <v>-2142.6000000000058</v>
      </c>
      <c r="W378" s="33">
        <f t="shared" si="61"/>
        <v>0</v>
      </c>
      <c r="X378" s="31">
        <f t="shared" si="59"/>
        <v>61</v>
      </c>
      <c r="Y378" s="32">
        <f t="shared" si="60"/>
        <v>-249235.84000000171</v>
      </c>
      <c r="Z378" s="32">
        <f t="shared" si="55"/>
        <v>12474</v>
      </c>
      <c r="AA378" s="33">
        <f t="shared" si="62"/>
        <v>0</v>
      </c>
    </row>
    <row r="379" spans="1:27" ht="12.75" customHeight="1" x14ac:dyDescent="0.2">
      <c r="A379" s="56" t="s">
        <v>187</v>
      </c>
      <c r="B379" s="57" t="s">
        <v>963</v>
      </c>
      <c r="C379" s="58" t="s">
        <v>964</v>
      </c>
      <c r="D379" s="31">
        <v>379</v>
      </c>
      <c r="E379" s="32">
        <v>978837.3</v>
      </c>
      <c r="F379" s="32">
        <v>240</v>
      </c>
      <c r="G379" s="33">
        <v>0</v>
      </c>
      <c r="H379" s="31">
        <v>425</v>
      </c>
      <c r="I379" s="32">
        <v>1149906.5999999999</v>
      </c>
      <c r="J379" s="32">
        <v>1108146.5999999999</v>
      </c>
      <c r="K379" s="32">
        <v>41760</v>
      </c>
      <c r="L379" s="32">
        <v>1920</v>
      </c>
      <c r="M379" s="33">
        <v>0</v>
      </c>
      <c r="N379" s="31">
        <v>422</v>
      </c>
      <c r="O379" s="32">
        <v>1086824.3</v>
      </c>
      <c r="P379" s="32">
        <v>1043144.3</v>
      </c>
      <c r="Q379" s="32">
        <v>43680</v>
      </c>
      <c r="R379" s="32">
        <v>3270</v>
      </c>
      <c r="S379" s="33">
        <v>0</v>
      </c>
      <c r="T379" s="31">
        <f t="shared" si="57"/>
        <v>43</v>
      </c>
      <c r="U379" s="32">
        <f t="shared" si="58"/>
        <v>107987</v>
      </c>
      <c r="V379" s="32">
        <f t="shared" si="53"/>
        <v>3030</v>
      </c>
      <c r="W379" s="33">
        <f t="shared" si="61"/>
        <v>0</v>
      </c>
      <c r="X379" s="31">
        <f t="shared" si="59"/>
        <v>-3</v>
      </c>
      <c r="Y379" s="32">
        <f t="shared" si="60"/>
        <v>-63082.299999999814</v>
      </c>
      <c r="Z379" s="32">
        <f t="shared" si="55"/>
        <v>1350</v>
      </c>
      <c r="AA379" s="33">
        <f t="shared" si="62"/>
        <v>0</v>
      </c>
    </row>
    <row r="380" spans="1:27" ht="12.75" customHeight="1" x14ac:dyDescent="0.2">
      <c r="A380" s="56" t="s">
        <v>187</v>
      </c>
      <c r="B380" s="57" t="s">
        <v>965</v>
      </c>
      <c r="C380" s="58" t="s">
        <v>966</v>
      </c>
      <c r="D380" s="31">
        <v>1998</v>
      </c>
      <c r="E380" s="32">
        <v>2854601.7</v>
      </c>
      <c r="F380" s="32">
        <v>0</v>
      </c>
      <c r="G380" s="33">
        <v>2834120.7900000005</v>
      </c>
      <c r="H380" s="31">
        <v>1888</v>
      </c>
      <c r="I380" s="32">
        <v>3173815.22</v>
      </c>
      <c r="J380" s="32">
        <v>2978575.22</v>
      </c>
      <c r="K380" s="32">
        <v>195240</v>
      </c>
      <c r="L380" s="32">
        <v>0</v>
      </c>
      <c r="M380" s="33">
        <v>2405158.4300000002</v>
      </c>
      <c r="N380" s="31">
        <v>2082</v>
      </c>
      <c r="O380" s="32">
        <v>3112351.8</v>
      </c>
      <c r="P380" s="32">
        <v>2913511.8</v>
      </c>
      <c r="Q380" s="32">
        <v>198840</v>
      </c>
      <c r="R380" s="32">
        <v>4704</v>
      </c>
      <c r="S380" s="33">
        <v>2531246.4699999997</v>
      </c>
      <c r="T380" s="31">
        <f t="shared" si="57"/>
        <v>84</v>
      </c>
      <c r="U380" s="32">
        <f t="shared" si="58"/>
        <v>257750.09999999963</v>
      </c>
      <c r="V380" s="32">
        <f t="shared" si="53"/>
        <v>4704</v>
      </c>
      <c r="W380" s="33">
        <f t="shared" si="61"/>
        <v>-302874.32000000076</v>
      </c>
      <c r="X380" s="31">
        <f t="shared" si="59"/>
        <v>194</v>
      </c>
      <c r="Y380" s="32">
        <f t="shared" si="60"/>
        <v>-61463.420000000391</v>
      </c>
      <c r="Z380" s="32">
        <f t="shared" si="55"/>
        <v>4704</v>
      </c>
      <c r="AA380" s="33">
        <f t="shared" si="62"/>
        <v>126088.03999999957</v>
      </c>
    </row>
    <row r="381" spans="1:27" x14ac:dyDescent="0.2">
      <c r="A381" s="56" t="s">
        <v>187</v>
      </c>
      <c r="B381" s="57" t="s">
        <v>967</v>
      </c>
      <c r="C381" s="58" t="s">
        <v>968</v>
      </c>
      <c r="D381" s="31">
        <v>0</v>
      </c>
      <c r="E381" s="32">
        <v>260610</v>
      </c>
      <c r="F381" s="32">
        <v>0</v>
      </c>
      <c r="G381" s="33">
        <v>0</v>
      </c>
      <c r="H381" s="31">
        <v>0</v>
      </c>
      <c r="I381" s="32">
        <v>252310</v>
      </c>
      <c r="J381" s="32">
        <v>242590</v>
      </c>
      <c r="K381" s="32">
        <v>9720</v>
      </c>
      <c r="L381" s="32">
        <v>0</v>
      </c>
      <c r="M381" s="33">
        <v>0</v>
      </c>
      <c r="N381" s="31">
        <v>0</v>
      </c>
      <c r="O381" s="32">
        <v>257070</v>
      </c>
      <c r="P381" s="32">
        <v>247350</v>
      </c>
      <c r="Q381" s="32">
        <v>9720</v>
      </c>
      <c r="R381" s="32">
        <v>0</v>
      </c>
      <c r="S381" s="33">
        <v>0</v>
      </c>
      <c r="T381" s="31">
        <f t="shared" si="57"/>
        <v>0</v>
      </c>
      <c r="U381" s="32">
        <f t="shared" si="58"/>
        <v>-3540</v>
      </c>
      <c r="V381" s="32">
        <f t="shared" si="53"/>
        <v>0</v>
      </c>
      <c r="W381" s="33">
        <f t="shared" si="61"/>
        <v>0</v>
      </c>
      <c r="X381" s="31">
        <f t="shared" si="59"/>
        <v>0</v>
      </c>
      <c r="Y381" s="32">
        <f t="shared" si="60"/>
        <v>4760</v>
      </c>
      <c r="Z381" s="32">
        <f t="shared" si="55"/>
        <v>0</v>
      </c>
      <c r="AA381" s="33">
        <f t="shared" si="62"/>
        <v>0</v>
      </c>
    </row>
    <row r="382" spans="1:27" ht="12.75" customHeight="1" x14ac:dyDescent="0.2">
      <c r="A382" s="56" t="s">
        <v>189</v>
      </c>
      <c r="B382" s="57" t="s">
        <v>969</v>
      </c>
      <c r="C382" s="58" t="s">
        <v>477</v>
      </c>
      <c r="D382" s="31">
        <v>297</v>
      </c>
      <c r="E382" s="32">
        <v>290807.59999999998</v>
      </c>
      <c r="F382" s="32">
        <v>0</v>
      </c>
      <c r="G382" s="33">
        <v>0</v>
      </c>
      <c r="H382" s="31">
        <v>227</v>
      </c>
      <c r="I382" s="32">
        <v>351640.7</v>
      </c>
      <c r="J382" s="32">
        <v>288520.7</v>
      </c>
      <c r="K382" s="32">
        <v>63120</v>
      </c>
      <c r="L382" s="32">
        <v>0</v>
      </c>
      <c r="M382" s="33">
        <v>0</v>
      </c>
      <c r="N382" s="31">
        <v>254</v>
      </c>
      <c r="O382" s="32">
        <v>362538.3</v>
      </c>
      <c r="P382" s="32">
        <v>299298.3</v>
      </c>
      <c r="Q382" s="32">
        <v>63240</v>
      </c>
      <c r="R382" s="32">
        <v>0</v>
      </c>
      <c r="S382" s="33">
        <v>0</v>
      </c>
      <c r="T382" s="31">
        <f t="shared" si="57"/>
        <v>-43</v>
      </c>
      <c r="U382" s="32">
        <f t="shared" si="58"/>
        <v>71730.700000000012</v>
      </c>
      <c r="V382" s="32">
        <f t="shared" si="53"/>
        <v>0</v>
      </c>
      <c r="W382" s="33">
        <f t="shared" si="61"/>
        <v>0</v>
      </c>
      <c r="X382" s="31">
        <f t="shared" si="59"/>
        <v>27</v>
      </c>
      <c r="Y382" s="32">
        <f t="shared" si="60"/>
        <v>10897.599999999977</v>
      </c>
      <c r="Z382" s="32">
        <f t="shared" si="55"/>
        <v>0</v>
      </c>
      <c r="AA382" s="33">
        <f t="shared" si="62"/>
        <v>0</v>
      </c>
    </row>
    <row r="383" spans="1:27" ht="12.75" customHeight="1" x14ac:dyDescent="0.2">
      <c r="A383" s="56" t="s">
        <v>189</v>
      </c>
      <c r="B383" s="57" t="s">
        <v>970</v>
      </c>
      <c r="C383" s="58" t="s">
        <v>971</v>
      </c>
      <c r="D383" s="31">
        <v>1839</v>
      </c>
      <c r="E383" s="32">
        <v>2572422.56</v>
      </c>
      <c r="F383" s="32">
        <v>10586</v>
      </c>
      <c r="G383" s="33">
        <v>0</v>
      </c>
      <c r="H383" s="31">
        <v>2085</v>
      </c>
      <c r="I383" s="32">
        <v>3315940.66</v>
      </c>
      <c r="J383" s="32">
        <v>2932180.66</v>
      </c>
      <c r="K383" s="32">
        <v>383760</v>
      </c>
      <c r="L383" s="32">
        <v>19412</v>
      </c>
      <c r="M383" s="33">
        <v>0</v>
      </c>
      <c r="N383" s="31">
        <v>2054</v>
      </c>
      <c r="O383" s="32">
        <v>3113443.72</v>
      </c>
      <c r="P383" s="32">
        <v>2724523.72</v>
      </c>
      <c r="Q383" s="32">
        <v>388920</v>
      </c>
      <c r="R383" s="32">
        <v>22036</v>
      </c>
      <c r="S383" s="33">
        <v>0</v>
      </c>
      <c r="T383" s="31">
        <f t="shared" si="57"/>
        <v>215</v>
      </c>
      <c r="U383" s="32">
        <f t="shared" si="58"/>
        <v>541021.16000000015</v>
      </c>
      <c r="V383" s="32">
        <f t="shared" si="53"/>
        <v>11450</v>
      </c>
      <c r="W383" s="33">
        <f t="shared" si="61"/>
        <v>0</v>
      </c>
      <c r="X383" s="31">
        <f t="shared" si="59"/>
        <v>-31</v>
      </c>
      <c r="Y383" s="32">
        <f t="shared" si="60"/>
        <v>-202496.93999999994</v>
      </c>
      <c r="Z383" s="32">
        <f t="shared" si="55"/>
        <v>2624</v>
      </c>
      <c r="AA383" s="33">
        <f t="shared" si="62"/>
        <v>0</v>
      </c>
    </row>
    <row r="384" spans="1:27" ht="12.75" customHeight="1" x14ac:dyDescent="0.2">
      <c r="A384" s="56" t="s">
        <v>189</v>
      </c>
      <c r="B384" s="57" t="s">
        <v>972</v>
      </c>
      <c r="C384" s="58" t="s">
        <v>973</v>
      </c>
      <c r="D384" s="31">
        <v>605</v>
      </c>
      <c r="E384" s="32">
        <v>461386.99999999994</v>
      </c>
      <c r="F384" s="32">
        <v>0</v>
      </c>
      <c r="G384" s="33">
        <v>0</v>
      </c>
      <c r="H384" s="31">
        <v>782</v>
      </c>
      <c r="I384" s="32">
        <v>562496.99999999988</v>
      </c>
      <c r="J384" s="32">
        <v>487616.99999999988</v>
      </c>
      <c r="K384" s="32">
        <v>74880</v>
      </c>
      <c r="L384" s="32">
        <v>0</v>
      </c>
      <c r="M384" s="33">
        <v>0</v>
      </c>
      <c r="N384" s="31">
        <v>695</v>
      </c>
      <c r="O384" s="32">
        <v>563749</v>
      </c>
      <c r="P384" s="32">
        <v>488029</v>
      </c>
      <c r="Q384" s="32">
        <v>75720</v>
      </c>
      <c r="R384" s="32">
        <v>0</v>
      </c>
      <c r="S384" s="33">
        <v>0</v>
      </c>
      <c r="T384" s="31">
        <f t="shared" si="57"/>
        <v>90</v>
      </c>
      <c r="U384" s="32">
        <f t="shared" si="58"/>
        <v>102362.00000000006</v>
      </c>
      <c r="V384" s="32">
        <f t="shared" si="53"/>
        <v>0</v>
      </c>
      <c r="W384" s="33">
        <f t="shared" ref="W384" si="63">S384-G384</f>
        <v>0</v>
      </c>
      <c r="X384" s="31">
        <f t="shared" si="59"/>
        <v>-87</v>
      </c>
      <c r="Y384" s="32">
        <f t="shared" si="60"/>
        <v>1252.0000000001164</v>
      </c>
      <c r="Z384" s="32">
        <f t="shared" si="55"/>
        <v>0</v>
      </c>
      <c r="AA384" s="33">
        <f t="shared" ref="AA384" si="64">IFERROR((S384-M384),"")</f>
        <v>0</v>
      </c>
    </row>
    <row r="385" spans="1:27" ht="13.5" thickBot="1" x14ac:dyDescent="0.25">
      <c r="A385" s="59" t="s">
        <v>189</v>
      </c>
      <c r="B385" s="60" t="s">
        <v>974</v>
      </c>
      <c r="C385" s="61" t="s">
        <v>975</v>
      </c>
      <c r="D385" s="34">
        <v>590</v>
      </c>
      <c r="E385" s="35">
        <v>1253578.9000000001</v>
      </c>
      <c r="F385" s="35">
        <v>120</v>
      </c>
      <c r="G385" s="36">
        <v>0</v>
      </c>
      <c r="H385" s="34">
        <v>779</v>
      </c>
      <c r="I385" s="35">
        <v>1699075.5</v>
      </c>
      <c r="J385" s="35">
        <v>1646155.5</v>
      </c>
      <c r="K385" s="35">
        <v>52920</v>
      </c>
      <c r="L385" s="35">
        <v>480</v>
      </c>
      <c r="M385" s="36">
        <v>0</v>
      </c>
      <c r="N385" s="34">
        <v>693</v>
      </c>
      <c r="O385" s="35">
        <v>1636940.4</v>
      </c>
      <c r="P385" s="35">
        <v>1583300.4</v>
      </c>
      <c r="Q385" s="35">
        <v>53640</v>
      </c>
      <c r="R385" s="35">
        <v>0</v>
      </c>
      <c r="S385" s="36">
        <v>0</v>
      </c>
      <c r="T385" s="34"/>
      <c r="U385" s="35"/>
      <c r="V385" s="35"/>
      <c r="W385" s="36"/>
      <c r="X385" s="34"/>
      <c r="Y385" s="35"/>
      <c r="Z385" s="35"/>
      <c r="AA385" s="36"/>
    </row>
  </sheetData>
  <sheetProtection algorithmName="SHA-512" hashValue="bU02GQlkJxsyGS9bq5Q2bPpUdmU2aoTvEj1s2+UgMlYrnqn3HzFeRSQqauF121W8IrsYwAF8TfMSubH8Dx2ENQ==" saltValue="p+46LjFUEXQ9bf+yVjImSQ==" spinCount="100000" sheet="1" objects="1" scenarios="1"/>
  <mergeCells count="34">
    <mergeCell ref="T3:W3"/>
    <mergeCell ref="X3:AA3"/>
    <mergeCell ref="D4:D5"/>
    <mergeCell ref="E4:E5"/>
    <mergeCell ref="F4:F5"/>
    <mergeCell ref="G4:G5"/>
    <mergeCell ref="H4:H5"/>
    <mergeCell ref="Y4:Y5"/>
    <mergeCell ref="B3:B5"/>
    <mergeCell ref="C3:C5"/>
    <mergeCell ref="D3:G3"/>
    <mergeCell ref="H3:M3"/>
    <mergeCell ref="N3:S3"/>
    <mergeCell ref="I4:I5"/>
    <mergeCell ref="L4:L5"/>
    <mergeCell ref="M4:M5"/>
    <mergeCell ref="O4:O5"/>
    <mergeCell ref="N4:N5"/>
    <mergeCell ref="A2:AA2"/>
    <mergeCell ref="J4:J5"/>
    <mergeCell ref="K4:K5"/>
    <mergeCell ref="A1:AA1"/>
    <mergeCell ref="P4:P5"/>
    <mergeCell ref="Q4:Q5"/>
    <mergeCell ref="R4:R5"/>
    <mergeCell ref="S4:S5"/>
    <mergeCell ref="A3:A5"/>
    <mergeCell ref="Z4:Z5"/>
    <mergeCell ref="AA4:AA5"/>
    <mergeCell ref="T4:T5"/>
    <mergeCell ref="U4:U5"/>
    <mergeCell ref="V4:V5"/>
    <mergeCell ref="W4:W5"/>
    <mergeCell ref="X4:X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12" orientation="portrait" horizontalDpi="300" verticalDpi="300" r:id="rId1"/>
  <headerFooter>
    <oddFooter>&amp;R&amp;P/&amp;N</oddFooter>
  </headerFooter>
  <rowBreaks count="6" manualBreakCount="6">
    <brk id="35" min="1" max="15" man="1"/>
    <brk id="72" min="1" max="15" man="1"/>
    <brk id="122" min="1" max="15" man="1"/>
    <brk id="176" min="1" max="15" man="1"/>
    <brk id="226" min="1" max="15" man="1"/>
    <brk id="330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държавни ЛЗПБ Q3</vt:lpstr>
      <vt:lpstr>общински ЛЗПБ Q3</vt:lpstr>
      <vt:lpstr>НЗОК Q3</vt:lpstr>
      <vt:lpstr>'общински ЛЗПБ Q3'!_FilterDatabase</vt:lpstr>
      <vt:lpstr>'държавни ЛЗПБ Q3'!Print_Area</vt:lpstr>
      <vt:lpstr>'НЗОК Q3'!Print_Area</vt:lpstr>
      <vt:lpstr>'общински ЛЗПБ Q3'!Print_Area</vt:lpstr>
      <vt:lpstr>'НЗОК Q3'!Print_Titles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George</cp:lastModifiedBy>
  <cp:lastPrinted>2020-11-23T11:48:11Z</cp:lastPrinted>
  <dcterms:created xsi:type="dcterms:W3CDTF">2020-02-13T09:19:22Z</dcterms:created>
  <dcterms:modified xsi:type="dcterms:W3CDTF">2021-11-23T09:17:51Z</dcterms:modified>
</cp:coreProperties>
</file>