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orge\Desktop\Работни\MASTER FILE\Export\"/>
    </mc:Choice>
  </mc:AlternateContent>
  <xr:revisionPtr revIDLastSave="0" documentId="13_ncr:1_{7DD27FE5-9770-4289-B69D-45C9B921126D}" xr6:coauthVersionLast="47" xr6:coauthVersionMax="47" xr10:uidLastSave="{00000000-0000-0000-0000-000000000000}"/>
  <bookViews>
    <workbookView xWindow="-120" yWindow="-120" windowWidth="29040" windowHeight="15840" xr2:uid="{D6D51877-57E7-4CD9-9245-3552898F1C93}"/>
  </bookViews>
  <sheets>
    <sheet name="Държавни ЛЗБП Q4" sheetId="1" r:id="rId1"/>
    <sheet name="Общински ЛЗБП Q4" sheetId="2" r:id="rId2"/>
    <sheet name="НЗОК Q4" sheetId="3" r:id="rId3"/>
  </sheets>
  <externalReferences>
    <externalReference r:id="rId4"/>
  </externalReferences>
  <definedNames>
    <definedName name="_xlnm._FilterDatabase" localSheetId="2" hidden="1">'НЗОК Q4'!$A$6:$U$386</definedName>
    <definedName name="curr">[1]Помощен!$K$2</definedName>
    <definedName name="lastq">[1]Помощен!$K$3</definedName>
    <definedName name="lasty">[1]Помощен!$K$4</definedName>
    <definedName name="_xlnm.Print_Area" localSheetId="2">'НЗОК Q4'!$A$1:$U$386</definedName>
    <definedName name="_xlnm.Print_Titles" localSheetId="2">'НЗОК Q4'!$2:$6</definedName>
    <definedName name="q">[1]Помощен!$E$1:$G$4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Z122" i="2" l="1"/>
  <c r="CB122" i="2" s="1"/>
  <c r="BW122" i="2"/>
  <c r="BY122" i="2" s="1"/>
  <c r="BT122" i="2"/>
  <c r="BV122" i="2" s="1"/>
  <c r="BQ122" i="2"/>
  <c r="BS122" i="2" s="1"/>
  <c r="BZ121" i="2"/>
  <c r="CB121" i="2" s="1"/>
  <c r="BY121" i="2"/>
  <c r="BX121" i="2"/>
  <c r="BW121" i="2"/>
  <c r="BT121" i="2"/>
  <c r="BV121" i="2" s="1"/>
  <c r="BQ121" i="2"/>
  <c r="BZ120" i="2"/>
  <c r="CB120" i="2" s="1"/>
  <c r="BY120" i="2"/>
  <c r="BW120" i="2"/>
  <c r="BX120" i="2" s="1"/>
  <c r="BT120" i="2"/>
  <c r="BV120" i="2" s="1"/>
  <c r="BR120" i="2"/>
  <c r="BQ120" i="2"/>
  <c r="BS120" i="2" s="1"/>
  <c r="BZ119" i="2"/>
  <c r="CB119" i="2" s="1"/>
  <c r="BY119" i="2"/>
  <c r="BX119" i="2"/>
  <c r="BW119" i="2"/>
  <c r="BT119" i="2"/>
  <c r="BV119" i="2" s="1"/>
  <c r="BQ119" i="2"/>
  <c r="BZ118" i="2"/>
  <c r="BY118" i="2"/>
  <c r="BW118" i="2"/>
  <c r="BX118" i="2" s="1"/>
  <c r="BT118" i="2"/>
  <c r="BV118" i="2" s="1"/>
  <c r="BQ118" i="2"/>
  <c r="BZ117" i="2"/>
  <c r="BY117" i="2"/>
  <c r="BX117" i="2"/>
  <c r="BW117" i="2"/>
  <c r="BT117" i="2"/>
  <c r="BV117" i="2" s="1"/>
  <c r="BQ117" i="2"/>
  <c r="BS117" i="2" s="1"/>
  <c r="BZ116" i="2"/>
  <c r="BY116" i="2"/>
  <c r="BW116" i="2"/>
  <c r="BX116" i="2" s="1"/>
  <c r="BT116" i="2"/>
  <c r="BV116" i="2" s="1"/>
  <c r="BQ116" i="2"/>
  <c r="BZ115" i="2"/>
  <c r="BY115" i="2"/>
  <c r="BX115" i="2"/>
  <c r="BW115" i="2"/>
  <c r="BT115" i="2"/>
  <c r="BV115" i="2" s="1"/>
  <c r="BQ115" i="2"/>
  <c r="BS115" i="2" s="1"/>
  <c r="BZ114" i="2"/>
  <c r="BW114" i="2"/>
  <c r="BY114" i="2" s="1"/>
  <c r="BT114" i="2"/>
  <c r="BR114" i="2"/>
  <c r="BQ114" i="2"/>
  <c r="BS114" i="2" s="1"/>
  <c r="BZ113" i="2"/>
  <c r="BW113" i="2"/>
  <c r="BY113" i="2" s="1"/>
  <c r="BT113" i="2"/>
  <c r="BQ113" i="2"/>
  <c r="BS113" i="2" s="1"/>
  <c r="BZ112" i="2"/>
  <c r="BW112" i="2"/>
  <c r="BY112" i="2" s="1"/>
  <c r="BT112" i="2"/>
  <c r="BV112" i="2" s="1"/>
  <c r="BR112" i="2"/>
  <c r="BQ112" i="2"/>
  <c r="BS112" i="2" s="1"/>
  <c r="BZ111" i="2"/>
  <c r="BX111" i="2"/>
  <c r="BW111" i="2"/>
  <c r="BY111" i="2" s="1"/>
  <c r="BV111" i="2"/>
  <c r="BU111" i="2"/>
  <c r="BT111" i="2"/>
  <c r="BR111" i="2"/>
  <c r="BQ111" i="2"/>
  <c r="BS111" i="2" s="1"/>
  <c r="BZ110" i="2"/>
  <c r="BW110" i="2"/>
  <c r="BV110" i="2"/>
  <c r="BU110" i="2"/>
  <c r="BT110" i="2"/>
  <c r="BR110" i="2"/>
  <c r="BQ110" i="2"/>
  <c r="BS110" i="2" s="1"/>
  <c r="BZ109" i="2"/>
  <c r="BX109" i="2"/>
  <c r="BW109" i="2"/>
  <c r="BY109" i="2" s="1"/>
  <c r="BV109" i="2"/>
  <c r="BU109" i="2"/>
  <c r="BT109" i="2"/>
  <c r="BR109" i="2"/>
  <c r="BQ109" i="2"/>
  <c r="BS109" i="2" s="1"/>
  <c r="BZ108" i="2"/>
  <c r="BY108" i="2"/>
  <c r="BX108" i="2"/>
  <c r="BW108" i="2"/>
  <c r="BV108" i="2"/>
  <c r="BT108" i="2"/>
  <c r="BU108" i="2" s="1"/>
  <c r="BR108" i="2"/>
  <c r="BQ108" i="2"/>
  <c r="BS108" i="2" s="1"/>
  <c r="BZ107" i="2"/>
  <c r="BY107" i="2"/>
  <c r="BX107" i="2"/>
  <c r="BW107" i="2"/>
  <c r="BV107" i="2"/>
  <c r="BU107" i="2"/>
  <c r="BT107" i="2"/>
  <c r="BQ107" i="2"/>
  <c r="BZ106" i="2"/>
  <c r="BY106" i="2"/>
  <c r="BX106" i="2"/>
  <c r="BW106" i="2"/>
  <c r="BV106" i="2"/>
  <c r="BU106" i="2"/>
  <c r="BT106" i="2"/>
  <c r="BQ106" i="2"/>
  <c r="BS106" i="2" s="1"/>
  <c r="BZ105" i="2"/>
  <c r="BY105" i="2"/>
  <c r="BW105" i="2"/>
  <c r="BX105" i="2" s="1"/>
  <c r="BT105" i="2"/>
  <c r="BR105" i="2"/>
  <c r="BQ105" i="2"/>
  <c r="BS105" i="2" s="1"/>
  <c r="BZ104" i="2"/>
  <c r="BW104" i="2"/>
  <c r="BX104" i="2" s="1"/>
  <c r="BT104" i="2"/>
  <c r="BR104" i="2"/>
  <c r="BQ104" i="2"/>
  <c r="BS104" i="2" s="1"/>
  <c r="BZ103" i="2"/>
  <c r="BX103" i="2"/>
  <c r="BW103" i="2"/>
  <c r="BY103" i="2" s="1"/>
  <c r="BT103" i="2"/>
  <c r="BV103" i="2" s="1"/>
  <c r="BQ103" i="2"/>
  <c r="BS103" i="2" s="1"/>
  <c r="BZ102" i="2"/>
  <c r="BW102" i="2"/>
  <c r="BX102" i="2" s="1"/>
  <c r="BT102" i="2"/>
  <c r="BR102" i="2"/>
  <c r="BQ102" i="2"/>
  <c r="BS102" i="2" s="1"/>
  <c r="BZ101" i="2"/>
  <c r="BX101" i="2"/>
  <c r="BW101" i="2"/>
  <c r="BY101" i="2" s="1"/>
  <c r="BT101" i="2"/>
  <c r="BQ101" i="2"/>
  <c r="BS101" i="2" s="1"/>
  <c r="BZ100" i="2"/>
  <c r="BY100" i="2"/>
  <c r="BW100" i="2"/>
  <c r="BX100" i="2" s="1"/>
  <c r="BT100" i="2"/>
  <c r="BQ100" i="2"/>
  <c r="BS100" i="2" s="1"/>
  <c r="BZ99" i="2"/>
  <c r="BY99" i="2"/>
  <c r="BX99" i="2"/>
  <c r="BW99" i="2"/>
  <c r="BV99" i="2"/>
  <c r="BU99" i="2"/>
  <c r="BT99" i="2"/>
  <c r="BQ99" i="2"/>
  <c r="BS99" i="2" s="1"/>
  <c r="BZ98" i="2"/>
  <c r="BW98" i="2"/>
  <c r="BX98" i="2" s="1"/>
  <c r="BT98" i="2"/>
  <c r="BV98" i="2" s="1"/>
  <c r="BQ98" i="2"/>
  <c r="BS98" i="2" s="1"/>
  <c r="BZ97" i="2"/>
  <c r="BY97" i="2"/>
  <c r="BX97" i="2"/>
  <c r="BW97" i="2"/>
  <c r="BV97" i="2"/>
  <c r="BU97" i="2"/>
  <c r="BT97" i="2"/>
  <c r="BR97" i="2"/>
  <c r="BQ97" i="2"/>
  <c r="BS97" i="2" s="1"/>
  <c r="BZ96" i="2"/>
  <c r="BY96" i="2"/>
  <c r="BW96" i="2"/>
  <c r="BX96" i="2" s="1"/>
  <c r="BV96" i="2"/>
  <c r="BU96" i="2"/>
  <c r="BT96" i="2"/>
  <c r="BR96" i="2"/>
  <c r="BQ96" i="2"/>
  <c r="BS96" i="2" s="1"/>
  <c r="BZ95" i="2"/>
  <c r="BW95" i="2"/>
  <c r="BV95" i="2"/>
  <c r="BT95" i="2"/>
  <c r="BU95" i="2" s="1"/>
  <c r="BQ95" i="2"/>
  <c r="BS95" i="2" s="1"/>
  <c r="BZ94" i="2"/>
  <c r="BY94" i="2"/>
  <c r="BW94" i="2"/>
  <c r="BX94" i="2" s="1"/>
  <c r="BV94" i="2"/>
  <c r="BU94" i="2"/>
  <c r="BT94" i="2"/>
  <c r="BR94" i="2"/>
  <c r="BQ94" i="2"/>
  <c r="BS94" i="2" s="1"/>
  <c r="BZ93" i="2"/>
  <c r="BW93" i="2"/>
  <c r="BV93" i="2"/>
  <c r="BT93" i="2"/>
  <c r="BU93" i="2" s="1"/>
  <c r="BR93" i="2"/>
  <c r="BQ93" i="2"/>
  <c r="BS93" i="2" s="1"/>
  <c r="BZ92" i="2"/>
  <c r="BW92" i="2"/>
  <c r="BV92" i="2"/>
  <c r="BT92" i="2"/>
  <c r="BU92" i="2" s="1"/>
  <c r="BR92" i="2"/>
  <c r="BQ92" i="2"/>
  <c r="BS92" i="2" s="1"/>
  <c r="BZ91" i="2"/>
  <c r="BX91" i="2"/>
  <c r="BW91" i="2"/>
  <c r="BY91" i="2" s="1"/>
  <c r="BU91" i="2"/>
  <c r="BT91" i="2"/>
  <c r="BV91" i="2" s="1"/>
  <c r="BR91" i="2"/>
  <c r="BQ91" i="2"/>
  <c r="BS91" i="2" s="1"/>
  <c r="BZ90" i="2"/>
  <c r="BW90" i="2"/>
  <c r="BU90" i="2"/>
  <c r="BT90" i="2"/>
  <c r="BV90" i="2" s="1"/>
  <c r="BR90" i="2"/>
  <c r="BQ90" i="2"/>
  <c r="BS90" i="2" s="1"/>
  <c r="BZ89" i="2"/>
  <c r="BY89" i="2"/>
  <c r="BX89" i="2"/>
  <c r="BW89" i="2"/>
  <c r="BV89" i="2"/>
  <c r="BU89" i="2"/>
  <c r="BT89" i="2"/>
  <c r="BQ89" i="2"/>
  <c r="BS89" i="2" s="1"/>
  <c r="BZ88" i="2"/>
  <c r="BY88" i="2"/>
  <c r="BW88" i="2"/>
  <c r="BX88" i="2" s="1"/>
  <c r="BV88" i="2"/>
  <c r="BU88" i="2"/>
  <c r="BT88" i="2"/>
  <c r="BQ88" i="2"/>
  <c r="BZ87" i="2"/>
  <c r="BX87" i="2"/>
  <c r="BW87" i="2"/>
  <c r="BY87" i="2" s="1"/>
  <c r="BV87" i="2"/>
  <c r="BT87" i="2"/>
  <c r="BU87" i="2" s="1"/>
  <c r="BR87" i="2"/>
  <c r="BQ87" i="2"/>
  <c r="BS87" i="2" s="1"/>
  <c r="BZ86" i="2"/>
  <c r="BY86" i="2"/>
  <c r="BX86" i="2"/>
  <c r="BW86" i="2"/>
  <c r="BT86" i="2"/>
  <c r="BR86" i="2"/>
  <c r="BQ86" i="2"/>
  <c r="BS86" i="2" s="1"/>
  <c r="BZ85" i="2"/>
  <c r="BY85" i="2"/>
  <c r="BX85" i="2"/>
  <c r="BW85" i="2"/>
  <c r="BU85" i="2"/>
  <c r="BT85" i="2"/>
  <c r="BV85" i="2" s="1"/>
  <c r="BQ85" i="2"/>
  <c r="BS85" i="2" s="1"/>
  <c r="BZ84" i="2"/>
  <c r="BY84" i="2"/>
  <c r="BW84" i="2"/>
  <c r="BX84" i="2" s="1"/>
  <c r="BV84" i="2"/>
  <c r="BU84" i="2"/>
  <c r="BT84" i="2"/>
  <c r="BR84" i="2"/>
  <c r="BQ84" i="2"/>
  <c r="BS84" i="2" s="1"/>
  <c r="BZ83" i="2"/>
  <c r="BW83" i="2"/>
  <c r="BV83" i="2"/>
  <c r="BT83" i="2"/>
  <c r="BU83" i="2" s="1"/>
  <c r="BR83" i="2"/>
  <c r="BQ83" i="2"/>
  <c r="BS83" i="2" s="1"/>
  <c r="BZ82" i="2"/>
  <c r="BX82" i="2"/>
  <c r="BW82" i="2"/>
  <c r="BY82" i="2" s="1"/>
  <c r="BU82" i="2"/>
  <c r="BT82" i="2"/>
  <c r="BV82" i="2" s="1"/>
  <c r="BR82" i="2"/>
  <c r="BQ82" i="2"/>
  <c r="BS82" i="2" s="1"/>
  <c r="BZ81" i="2"/>
  <c r="BY81" i="2"/>
  <c r="BX81" i="2"/>
  <c r="BW81" i="2"/>
  <c r="BV81" i="2"/>
  <c r="BU81" i="2"/>
  <c r="BT81" i="2"/>
  <c r="BQ81" i="2"/>
  <c r="BS81" i="2" s="1"/>
  <c r="BZ80" i="2"/>
  <c r="BY80" i="2"/>
  <c r="BW80" i="2"/>
  <c r="BX80" i="2" s="1"/>
  <c r="BV80" i="2"/>
  <c r="BU80" i="2"/>
  <c r="BT80" i="2"/>
  <c r="BQ80" i="2"/>
  <c r="BZ79" i="2"/>
  <c r="BX79" i="2"/>
  <c r="BW79" i="2"/>
  <c r="BY79" i="2" s="1"/>
  <c r="BV79" i="2"/>
  <c r="BT79" i="2"/>
  <c r="BU79" i="2" s="1"/>
  <c r="BQ79" i="2"/>
  <c r="BS79" i="2" s="1"/>
  <c r="BZ78" i="2"/>
  <c r="BY78" i="2"/>
  <c r="BX78" i="2"/>
  <c r="BW78" i="2"/>
  <c r="BT78" i="2"/>
  <c r="BR78" i="2"/>
  <c r="BQ78" i="2"/>
  <c r="BS78" i="2" s="1"/>
  <c r="BZ77" i="2"/>
  <c r="BY77" i="2"/>
  <c r="BX77" i="2"/>
  <c r="BW77" i="2"/>
  <c r="BT77" i="2"/>
  <c r="BQ77" i="2"/>
  <c r="BS77" i="2" s="1"/>
  <c r="BZ76" i="2"/>
  <c r="BY76" i="2"/>
  <c r="BW76" i="2"/>
  <c r="BX76" i="2" s="1"/>
  <c r="BV76" i="2"/>
  <c r="BU76" i="2"/>
  <c r="BT76" i="2"/>
  <c r="BR76" i="2"/>
  <c r="BQ76" i="2"/>
  <c r="BZ75" i="2"/>
  <c r="BW75" i="2"/>
  <c r="BV75" i="2"/>
  <c r="BT75" i="2"/>
  <c r="BU75" i="2" s="1"/>
  <c r="BR75" i="2"/>
  <c r="BQ75" i="2"/>
  <c r="BS75" i="2" s="1"/>
  <c r="BZ74" i="2"/>
  <c r="BX74" i="2"/>
  <c r="BW74" i="2"/>
  <c r="BY74" i="2" s="1"/>
  <c r="BU74" i="2"/>
  <c r="BT74" i="2"/>
  <c r="BV74" i="2" s="1"/>
  <c r="BR74" i="2"/>
  <c r="BQ74" i="2"/>
  <c r="BS74" i="2" s="1"/>
  <c r="BZ73" i="2"/>
  <c r="BY73" i="2"/>
  <c r="BX73" i="2"/>
  <c r="BW73" i="2"/>
  <c r="BV73" i="2"/>
  <c r="BU73" i="2"/>
  <c r="BT73" i="2"/>
  <c r="BQ73" i="2"/>
  <c r="BS73" i="2" s="1"/>
  <c r="BZ72" i="2"/>
  <c r="BY72" i="2"/>
  <c r="BW72" i="2"/>
  <c r="BX72" i="2" s="1"/>
  <c r="BV72" i="2"/>
  <c r="BU72" i="2"/>
  <c r="BT72" i="2"/>
  <c r="BQ72" i="2"/>
  <c r="BZ71" i="2"/>
  <c r="BX71" i="2"/>
  <c r="BW71" i="2"/>
  <c r="BY71" i="2" s="1"/>
  <c r="BV71" i="2"/>
  <c r="BT71" i="2"/>
  <c r="BU71" i="2" s="1"/>
  <c r="BR71" i="2"/>
  <c r="BQ71" i="2"/>
  <c r="BS71" i="2" s="1"/>
  <c r="BZ70" i="2"/>
  <c r="BY70" i="2"/>
  <c r="BX70" i="2"/>
  <c r="BW70" i="2"/>
  <c r="BT70" i="2"/>
  <c r="BR70" i="2"/>
  <c r="BQ70" i="2"/>
  <c r="BS70" i="2" s="1"/>
  <c r="BZ69" i="2"/>
  <c r="BY69" i="2"/>
  <c r="BX69" i="2"/>
  <c r="BW69" i="2"/>
  <c r="BU69" i="2"/>
  <c r="BT69" i="2"/>
  <c r="BV69" i="2" s="1"/>
  <c r="BQ69" i="2"/>
  <c r="BS69" i="2" s="1"/>
  <c r="BZ68" i="2"/>
  <c r="BY68" i="2"/>
  <c r="BW68" i="2"/>
  <c r="BX68" i="2" s="1"/>
  <c r="BV68" i="2"/>
  <c r="BU68" i="2"/>
  <c r="BT68" i="2"/>
  <c r="BQ68" i="2"/>
  <c r="BS68" i="2" s="1"/>
  <c r="BZ67" i="2"/>
  <c r="BW67" i="2"/>
  <c r="BV67" i="2"/>
  <c r="BT67" i="2"/>
  <c r="BU67" i="2" s="1"/>
  <c r="BR67" i="2"/>
  <c r="BQ67" i="2"/>
  <c r="BS67" i="2" s="1"/>
  <c r="BZ66" i="2"/>
  <c r="BX66" i="2"/>
  <c r="BW66" i="2"/>
  <c r="BY66" i="2" s="1"/>
  <c r="BT66" i="2"/>
  <c r="BV66" i="2" s="1"/>
  <c r="BR66" i="2"/>
  <c r="BQ66" i="2"/>
  <c r="BS66" i="2" s="1"/>
  <c r="BZ65" i="2"/>
  <c r="BY65" i="2"/>
  <c r="BX65" i="2"/>
  <c r="BW65" i="2"/>
  <c r="BV65" i="2"/>
  <c r="BU65" i="2"/>
  <c r="BT65" i="2"/>
  <c r="BQ65" i="2"/>
  <c r="BS65" i="2" s="1"/>
  <c r="BZ64" i="2"/>
  <c r="BY64" i="2"/>
  <c r="BW64" i="2"/>
  <c r="BX64" i="2" s="1"/>
  <c r="BV64" i="2"/>
  <c r="BU64" i="2"/>
  <c r="BT64" i="2"/>
  <c r="BQ64" i="2"/>
  <c r="BZ63" i="2"/>
  <c r="BW63" i="2"/>
  <c r="BY63" i="2" s="1"/>
  <c r="BV63" i="2"/>
  <c r="BT63" i="2"/>
  <c r="BU63" i="2" s="1"/>
  <c r="BQ63" i="2"/>
  <c r="BS63" i="2" s="1"/>
  <c r="BZ62" i="2"/>
  <c r="BW62" i="2"/>
  <c r="BX62" i="2" s="1"/>
  <c r="BV62" i="2"/>
  <c r="BU62" i="2"/>
  <c r="BT62" i="2"/>
  <c r="BQ62" i="2"/>
  <c r="BZ61" i="2"/>
  <c r="BW61" i="2"/>
  <c r="BY61" i="2" s="1"/>
  <c r="BV61" i="2"/>
  <c r="BT61" i="2"/>
  <c r="BU61" i="2" s="1"/>
  <c r="BQ61" i="2"/>
  <c r="BS61" i="2" s="1"/>
  <c r="BZ60" i="2"/>
  <c r="BW60" i="2"/>
  <c r="BX60" i="2" s="1"/>
  <c r="BV60" i="2"/>
  <c r="BU60" i="2"/>
  <c r="BT60" i="2"/>
  <c r="BQ60" i="2"/>
  <c r="BZ59" i="2"/>
  <c r="BW59" i="2"/>
  <c r="BX59" i="2" s="1"/>
  <c r="BV59" i="2"/>
  <c r="BU59" i="2"/>
  <c r="BT59" i="2"/>
  <c r="BQ59" i="2"/>
  <c r="BS59" i="2" s="1"/>
  <c r="BZ58" i="2"/>
  <c r="BY58" i="2"/>
  <c r="BW58" i="2"/>
  <c r="BX58" i="2" s="1"/>
  <c r="BV58" i="2"/>
  <c r="BU58" i="2"/>
  <c r="BT58" i="2"/>
  <c r="BQ58" i="2"/>
  <c r="BS58" i="2" s="1"/>
  <c r="BZ57" i="2"/>
  <c r="BY57" i="2"/>
  <c r="BW57" i="2"/>
  <c r="BX57" i="2" s="1"/>
  <c r="BV57" i="2"/>
  <c r="BU57" i="2"/>
  <c r="BT57" i="2"/>
  <c r="BQ57" i="2"/>
  <c r="BZ56" i="2"/>
  <c r="BW56" i="2"/>
  <c r="BX56" i="2" s="1"/>
  <c r="BV56" i="2"/>
  <c r="BU56" i="2"/>
  <c r="BT56" i="2"/>
  <c r="BQ56" i="2"/>
  <c r="BZ55" i="2"/>
  <c r="BW55" i="2"/>
  <c r="BY55" i="2" s="1"/>
  <c r="BV55" i="2"/>
  <c r="BT55" i="2"/>
  <c r="BU55" i="2" s="1"/>
  <c r="BQ55" i="2"/>
  <c r="BS55" i="2" s="1"/>
  <c r="BZ54" i="2"/>
  <c r="BW54" i="2"/>
  <c r="BX54" i="2" s="1"/>
  <c r="BV54" i="2"/>
  <c r="BU54" i="2"/>
  <c r="BT54" i="2"/>
  <c r="BQ54" i="2"/>
  <c r="BS54" i="2" s="1"/>
  <c r="BZ53" i="2"/>
  <c r="BY53" i="2"/>
  <c r="BW53" i="2"/>
  <c r="BX53" i="2" s="1"/>
  <c r="BV53" i="2"/>
  <c r="BU53" i="2"/>
  <c r="BT53" i="2"/>
  <c r="BQ53" i="2"/>
  <c r="BZ52" i="2"/>
  <c r="BW52" i="2"/>
  <c r="BX52" i="2" s="1"/>
  <c r="BV52" i="2"/>
  <c r="BU52" i="2"/>
  <c r="BT52" i="2"/>
  <c r="BQ52" i="2"/>
  <c r="BZ51" i="2"/>
  <c r="BW51" i="2"/>
  <c r="BY51" i="2" s="1"/>
  <c r="BV51" i="2"/>
  <c r="BT51" i="2"/>
  <c r="BU51" i="2" s="1"/>
  <c r="BQ51" i="2"/>
  <c r="BS51" i="2" s="1"/>
  <c r="BZ50" i="2"/>
  <c r="BW50" i="2"/>
  <c r="BX50" i="2" s="1"/>
  <c r="BV50" i="2"/>
  <c r="BT50" i="2"/>
  <c r="BU50" i="2" s="1"/>
  <c r="BQ50" i="2"/>
  <c r="BZ49" i="2"/>
  <c r="BY49" i="2"/>
  <c r="BX49" i="2"/>
  <c r="BW49" i="2"/>
  <c r="BT49" i="2"/>
  <c r="BR49" i="2"/>
  <c r="BQ49" i="2"/>
  <c r="BS49" i="2" s="1"/>
  <c r="BZ48" i="2"/>
  <c r="BY48" i="2"/>
  <c r="BW48" i="2"/>
  <c r="BX48" i="2" s="1"/>
  <c r="BT48" i="2"/>
  <c r="BR48" i="2"/>
  <c r="BQ48" i="2"/>
  <c r="BS48" i="2" s="1"/>
  <c r="BZ47" i="2"/>
  <c r="BY47" i="2"/>
  <c r="BX47" i="2"/>
  <c r="BW47" i="2"/>
  <c r="BT47" i="2"/>
  <c r="BV47" i="2" s="1"/>
  <c r="BQ47" i="2"/>
  <c r="BS47" i="2" s="1"/>
  <c r="BZ46" i="2"/>
  <c r="BY46" i="2"/>
  <c r="BW46" i="2"/>
  <c r="BX46" i="2" s="1"/>
  <c r="BT46" i="2"/>
  <c r="BQ46" i="2"/>
  <c r="BS46" i="2" s="1"/>
  <c r="BZ45" i="2"/>
  <c r="BY45" i="2"/>
  <c r="BX45" i="2"/>
  <c r="BW45" i="2"/>
  <c r="BT45" i="2"/>
  <c r="BQ45" i="2"/>
  <c r="BS45" i="2" s="1"/>
  <c r="BZ44" i="2"/>
  <c r="BY44" i="2"/>
  <c r="BX44" i="2"/>
  <c r="BW44" i="2"/>
  <c r="BT44" i="2"/>
  <c r="BQ44" i="2"/>
  <c r="BS44" i="2" s="1"/>
  <c r="BZ43" i="2"/>
  <c r="BY43" i="2"/>
  <c r="BX43" i="2"/>
  <c r="BW43" i="2"/>
  <c r="BT43" i="2"/>
  <c r="BR43" i="2"/>
  <c r="BQ43" i="2"/>
  <c r="BS43" i="2" s="1"/>
  <c r="BZ42" i="2"/>
  <c r="BY42" i="2"/>
  <c r="BX42" i="2"/>
  <c r="BW42" i="2"/>
  <c r="BT42" i="2"/>
  <c r="BV42" i="2" s="1"/>
  <c r="BQ42" i="2"/>
  <c r="BS42" i="2" s="1"/>
  <c r="BZ41" i="2"/>
  <c r="BY41" i="2"/>
  <c r="BX41" i="2"/>
  <c r="BW41" i="2"/>
  <c r="BU41" i="2"/>
  <c r="BT41" i="2"/>
  <c r="BV41" i="2" s="1"/>
  <c r="BQ41" i="2"/>
  <c r="BS41" i="2" s="1"/>
  <c r="CB40" i="2"/>
  <c r="BZ40" i="2"/>
  <c r="CA40" i="2" s="1"/>
  <c r="BW40" i="2"/>
  <c r="BV40" i="2"/>
  <c r="BT40" i="2"/>
  <c r="BU40" i="2" s="1"/>
  <c r="BR40" i="2"/>
  <c r="BQ40" i="2"/>
  <c r="BS40" i="2" s="1"/>
  <c r="BZ39" i="2"/>
  <c r="BX39" i="2"/>
  <c r="BW39" i="2"/>
  <c r="BY39" i="2" s="1"/>
  <c r="BV39" i="2"/>
  <c r="BU39" i="2"/>
  <c r="BT39" i="2"/>
  <c r="BQ39" i="2"/>
  <c r="BS39" i="2" s="1"/>
  <c r="BZ38" i="2"/>
  <c r="CA38" i="2" s="1"/>
  <c r="BW38" i="2"/>
  <c r="BY38" i="2" s="1"/>
  <c r="BT38" i="2"/>
  <c r="BU38" i="2" s="1"/>
  <c r="BR38" i="2"/>
  <c r="BQ38" i="2"/>
  <c r="BS38" i="2" s="1"/>
  <c r="BZ37" i="2"/>
  <c r="BY37" i="2"/>
  <c r="BW37" i="2"/>
  <c r="BX37" i="2" s="1"/>
  <c r="BT37" i="2"/>
  <c r="BV37" i="2" s="1"/>
  <c r="BS37" i="2"/>
  <c r="BR37" i="2"/>
  <c r="BQ37" i="2"/>
  <c r="BZ36" i="2"/>
  <c r="CB36" i="2" s="1"/>
  <c r="BY36" i="2"/>
  <c r="BW36" i="2"/>
  <c r="BX36" i="2" s="1"/>
  <c r="BV36" i="2"/>
  <c r="BT36" i="2"/>
  <c r="BU36" i="2" s="1"/>
  <c r="BR36" i="2"/>
  <c r="BQ36" i="2"/>
  <c r="BS36" i="2" s="1"/>
  <c r="CB35" i="2"/>
  <c r="CA35" i="2"/>
  <c r="BZ35" i="2"/>
  <c r="BY35" i="2"/>
  <c r="BX35" i="2"/>
  <c r="BW35" i="2"/>
  <c r="BT35" i="2"/>
  <c r="BV35" i="2" s="1"/>
  <c r="BQ35" i="2"/>
  <c r="BS35" i="2" s="1"/>
  <c r="BZ34" i="2"/>
  <c r="CB34" i="2" s="1"/>
  <c r="BX34" i="2"/>
  <c r="BW34" i="2"/>
  <c r="BY34" i="2" s="1"/>
  <c r="BV34" i="2"/>
  <c r="BT34" i="2"/>
  <c r="BU34" i="2" s="1"/>
  <c r="BQ34" i="2"/>
  <c r="CB33" i="2"/>
  <c r="CA33" i="2"/>
  <c r="BZ33" i="2"/>
  <c r="BY33" i="2"/>
  <c r="BX33" i="2"/>
  <c r="BW33" i="2"/>
  <c r="BT33" i="2"/>
  <c r="BV33" i="2" s="1"/>
  <c r="BS33" i="2"/>
  <c r="BR33" i="2"/>
  <c r="BQ33" i="2"/>
  <c r="BZ32" i="2"/>
  <c r="CB32" i="2" s="1"/>
  <c r="BX32" i="2"/>
  <c r="BW32" i="2"/>
  <c r="BY32" i="2" s="1"/>
  <c r="BV32" i="2"/>
  <c r="BT32" i="2"/>
  <c r="BU32" i="2" s="1"/>
  <c r="BR32" i="2"/>
  <c r="BQ32" i="2"/>
  <c r="BS32" i="2" s="1"/>
  <c r="CB31" i="2"/>
  <c r="CA31" i="2"/>
  <c r="BZ31" i="2"/>
  <c r="BY31" i="2"/>
  <c r="BX31" i="2"/>
  <c r="BW31" i="2"/>
  <c r="BT31" i="2"/>
  <c r="BV31" i="2" s="1"/>
  <c r="BQ31" i="2"/>
  <c r="BZ30" i="2"/>
  <c r="CB30" i="2" s="1"/>
  <c r="BX30" i="2"/>
  <c r="BW30" i="2"/>
  <c r="BY30" i="2" s="1"/>
  <c r="BT30" i="2"/>
  <c r="BR30" i="2"/>
  <c r="BQ30" i="2"/>
  <c r="BS30" i="2" s="1"/>
  <c r="CB29" i="2"/>
  <c r="CA29" i="2"/>
  <c r="BZ29" i="2"/>
  <c r="BW29" i="2"/>
  <c r="BT29" i="2"/>
  <c r="BV29" i="2" s="1"/>
  <c r="BS29" i="2"/>
  <c r="BR29" i="2"/>
  <c r="BQ29" i="2"/>
  <c r="BZ28" i="2"/>
  <c r="CB28" i="2" s="1"/>
  <c r="BX28" i="2"/>
  <c r="BW28" i="2"/>
  <c r="BY28" i="2" s="1"/>
  <c r="BV28" i="2"/>
  <c r="BT28" i="2"/>
  <c r="BU28" i="2" s="1"/>
  <c r="BQ28" i="2"/>
  <c r="BS28" i="2" s="1"/>
  <c r="CB27" i="2"/>
  <c r="CA27" i="2"/>
  <c r="BZ27" i="2"/>
  <c r="BW27" i="2"/>
  <c r="BT27" i="2"/>
  <c r="BV27" i="2" s="1"/>
  <c r="BS27" i="2"/>
  <c r="BR27" i="2"/>
  <c r="BQ27" i="2"/>
  <c r="BZ26" i="2"/>
  <c r="CB26" i="2" s="1"/>
  <c r="BW26" i="2"/>
  <c r="BT26" i="2"/>
  <c r="BQ26" i="2"/>
  <c r="BS26" i="2" s="1"/>
  <c r="CB25" i="2"/>
  <c r="CA25" i="2"/>
  <c r="BZ25" i="2"/>
  <c r="BW25" i="2"/>
  <c r="BT25" i="2"/>
  <c r="BV25" i="2" s="1"/>
  <c r="BS25" i="2"/>
  <c r="BR25" i="2"/>
  <c r="BQ25" i="2"/>
  <c r="BZ24" i="2"/>
  <c r="CB24" i="2" s="1"/>
  <c r="BX24" i="2"/>
  <c r="BW24" i="2"/>
  <c r="BY24" i="2" s="1"/>
  <c r="BV24" i="2"/>
  <c r="BT24" i="2"/>
  <c r="BU24" i="2" s="1"/>
  <c r="BR24" i="2"/>
  <c r="BQ24" i="2"/>
  <c r="BS24" i="2" s="1"/>
  <c r="BZ23" i="2"/>
  <c r="BY23" i="2"/>
  <c r="BX23" i="2"/>
  <c r="BW23" i="2"/>
  <c r="BT23" i="2"/>
  <c r="BV23" i="2" s="1"/>
  <c r="BS23" i="2"/>
  <c r="BR23" i="2"/>
  <c r="BQ23" i="2"/>
  <c r="BZ22" i="2"/>
  <c r="CB22" i="2" s="1"/>
  <c r="BW22" i="2"/>
  <c r="BT22" i="2"/>
  <c r="BR22" i="2"/>
  <c r="BQ22" i="2"/>
  <c r="BS22" i="2" s="1"/>
  <c r="BZ21" i="2"/>
  <c r="CB21" i="2" s="1"/>
  <c r="BY21" i="2"/>
  <c r="BX21" i="2"/>
  <c r="BW21" i="2"/>
  <c r="BT21" i="2"/>
  <c r="BV21" i="2" s="1"/>
  <c r="BQ21" i="2"/>
  <c r="BZ20" i="2"/>
  <c r="CB20" i="2" s="1"/>
  <c r="BW20" i="2"/>
  <c r="BY20" i="2" s="1"/>
  <c r="BV20" i="2"/>
  <c r="BT20" i="2"/>
  <c r="BU20" i="2" s="1"/>
  <c r="BR20" i="2"/>
  <c r="BQ20" i="2"/>
  <c r="BS20" i="2" s="1"/>
  <c r="CA19" i="2"/>
  <c r="BZ19" i="2"/>
  <c r="CB19" i="2" s="1"/>
  <c r="BY19" i="2"/>
  <c r="BX19" i="2"/>
  <c r="BW19" i="2"/>
  <c r="BT19" i="2"/>
  <c r="BV19" i="2" s="1"/>
  <c r="BR19" i="2"/>
  <c r="BQ19" i="2"/>
  <c r="BS19" i="2" s="1"/>
  <c r="BZ18" i="2"/>
  <c r="CB18" i="2" s="1"/>
  <c r="BW18" i="2"/>
  <c r="BY18" i="2" s="1"/>
  <c r="BV18" i="2"/>
  <c r="BT18" i="2"/>
  <c r="BU18" i="2" s="1"/>
  <c r="BQ18" i="2"/>
  <c r="CB17" i="2"/>
  <c r="BZ17" i="2"/>
  <c r="CA17" i="2" s="1"/>
  <c r="BY17" i="2"/>
  <c r="BX17" i="2"/>
  <c r="BW17" i="2"/>
  <c r="BT17" i="2"/>
  <c r="BV17" i="2" s="1"/>
  <c r="BS17" i="2"/>
  <c r="BR17" i="2"/>
  <c r="BQ17" i="2"/>
  <c r="BZ16" i="2"/>
  <c r="CB16" i="2" s="1"/>
  <c r="BX16" i="2"/>
  <c r="BW16" i="2"/>
  <c r="BY16" i="2" s="1"/>
  <c r="BV16" i="2"/>
  <c r="BT16" i="2"/>
  <c r="BU16" i="2" s="1"/>
  <c r="BQ16" i="2"/>
  <c r="CA15" i="2"/>
  <c r="BZ15" i="2"/>
  <c r="CB15" i="2" s="1"/>
  <c r="BY15" i="2"/>
  <c r="BX15" i="2"/>
  <c r="BW15" i="2"/>
  <c r="BT15" i="2"/>
  <c r="BV15" i="2" s="1"/>
  <c r="BS15" i="2"/>
  <c r="BQ15" i="2"/>
  <c r="BR15" i="2" s="1"/>
  <c r="BZ14" i="2"/>
  <c r="CB14" i="2" s="1"/>
  <c r="BX14" i="2"/>
  <c r="BW14" i="2"/>
  <c r="BY14" i="2" s="1"/>
  <c r="BT14" i="2"/>
  <c r="BQ14" i="2"/>
  <c r="CB13" i="2"/>
  <c r="CA13" i="2"/>
  <c r="BZ13" i="2"/>
  <c r="BW13" i="2"/>
  <c r="BT13" i="2"/>
  <c r="BV13" i="2" s="1"/>
  <c r="BS13" i="2"/>
  <c r="BQ13" i="2"/>
  <c r="BR13" i="2" s="1"/>
  <c r="BZ12" i="2"/>
  <c r="CB12" i="2" s="1"/>
  <c r="BX12" i="2"/>
  <c r="BW12" i="2"/>
  <c r="BY12" i="2" s="1"/>
  <c r="BT12" i="2"/>
  <c r="BU12" i="2" s="1"/>
  <c r="BR12" i="2"/>
  <c r="BQ12" i="2"/>
  <c r="BS12" i="2" s="1"/>
  <c r="BZ10" i="2"/>
  <c r="CB10" i="2" s="1"/>
  <c r="BX10" i="2"/>
  <c r="BW10" i="2"/>
  <c r="BY10" i="2" s="1"/>
  <c r="BT10" i="2"/>
  <c r="BQ10" i="2"/>
  <c r="BS10" i="2" s="1"/>
  <c r="CB9" i="2"/>
  <c r="BZ9" i="2"/>
  <c r="CA9" i="2" s="1"/>
  <c r="BW9" i="2"/>
  <c r="BT9" i="2"/>
  <c r="BV9" i="2" s="1"/>
  <c r="BQ9" i="2"/>
  <c r="BS9" i="2" s="1"/>
  <c r="BZ8" i="2"/>
  <c r="CB8" i="2" s="1"/>
  <c r="BX8" i="2"/>
  <c r="BW8" i="2"/>
  <c r="BY8" i="2" s="1"/>
  <c r="BT8" i="2"/>
  <c r="BU8" i="2" s="1"/>
  <c r="BQ8" i="2"/>
  <c r="BS8" i="2" s="1"/>
  <c r="CB7" i="2"/>
  <c r="CA7" i="2"/>
  <c r="BZ7" i="2"/>
  <c r="BX7" i="2"/>
  <c r="BW7" i="2"/>
  <c r="BY7" i="2" s="1"/>
  <c r="BT7" i="2"/>
  <c r="BV7" i="2" s="1"/>
  <c r="BQ7" i="2"/>
  <c r="BS7" i="2" s="1"/>
  <c r="BZ6" i="2"/>
  <c r="CB6" i="2" s="1"/>
  <c r="BW6" i="2"/>
  <c r="BV6" i="2"/>
  <c r="BT6" i="2"/>
  <c r="BU6" i="2" s="1"/>
  <c r="BR6" i="2"/>
  <c r="BQ6" i="2"/>
  <c r="BS6" i="2" s="1"/>
  <c r="CB5" i="2"/>
  <c r="CA5" i="2"/>
  <c r="BZ5" i="2"/>
  <c r="BY5" i="2"/>
  <c r="BX5" i="2"/>
  <c r="BW5" i="2"/>
  <c r="BT5" i="2"/>
  <c r="BV5" i="2" s="1"/>
  <c r="BQ5" i="2"/>
  <c r="BS5" i="2" s="1"/>
  <c r="BZ4" i="2"/>
  <c r="CB4" i="2" s="1"/>
  <c r="BW4" i="2"/>
  <c r="BT4" i="2"/>
  <c r="BU4" i="2" s="1"/>
  <c r="BQ4" i="2"/>
  <c r="BS4" i="2" s="1"/>
  <c r="BZ3" i="2"/>
  <c r="CB3" i="2" s="1"/>
  <c r="BW3" i="2"/>
  <c r="BT3" i="2"/>
  <c r="BV3" i="2" s="1"/>
  <c r="BQ3" i="2"/>
  <c r="BS3" i="2" s="1"/>
  <c r="BH122" i="2"/>
  <c r="BJ122" i="2" s="1"/>
  <c r="BE122" i="2"/>
  <c r="BG122" i="2" s="1"/>
  <c r="BH121" i="2"/>
  <c r="BJ121" i="2" s="1"/>
  <c r="BE121" i="2"/>
  <c r="BI120" i="2"/>
  <c r="BH120" i="2"/>
  <c r="BJ120" i="2" s="1"/>
  <c r="BG120" i="2"/>
  <c r="BE120" i="2"/>
  <c r="BF120" i="2" s="1"/>
  <c r="BJ119" i="2"/>
  <c r="BI119" i="2"/>
  <c r="BH119" i="2"/>
  <c r="BE119" i="2"/>
  <c r="BG119" i="2" s="1"/>
  <c r="BH118" i="2"/>
  <c r="BJ118" i="2" s="1"/>
  <c r="BE118" i="2"/>
  <c r="BG118" i="2" s="1"/>
  <c r="BI117" i="2"/>
  <c r="BH117" i="2"/>
  <c r="BJ117" i="2" s="1"/>
  <c r="BF117" i="2"/>
  <c r="BE117" i="2"/>
  <c r="BG117" i="2" s="1"/>
  <c r="BH116" i="2"/>
  <c r="BE116" i="2"/>
  <c r="BJ115" i="2"/>
  <c r="BI115" i="2"/>
  <c r="BH115" i="2"/>
  <c r="BE115" i="2"/>
  <c r="BG115" i="2" s="1"/>
  <c r="BH114" i="2"/>
  <c r="BJ114" i="2" s="1"/>
  <c r="BE114" i="2"/>
  <c r="BG114" i="2" s="1"/>
  <c r="BH113" i="2"/>
  <c r="BE113" i="2"/>
  <c r="BH112" i="2"/>
  <c r="BJ112" i="2" s="1"/>
  <c r="BE112" i="2"/>
  <c r="BH111" i="2"/>
  <c r="BE111" i="2"/>
  <c r="BG111" i="2" s="1"/>
  <c r="BH110" i="2"/>
  <c r="BJ110" i="2" s="1"/>
  <c r="BE110" i="2"/>
  <c r="BG110" i="2" s="1"/>
  <c r="BH109" i="2"/>
  <c r="BE109" i="2"/>
  <c r="BG109" i="2" s="1"/>
  <c r="BH108" i="2"/>
  <c r="BE108" i="2"/>
  <c r="BH107" i="2"/>
  <c r="BJ107" i="2" s="1"/>
  <c r="BE107" i="2"/>
  <c r="BG107" i="2" s="1"/>
  <c r="BH106" i="2"/>
  <c r="BJ106" i="2" s="1"/>
  <c r="BE106" i="2"/>
  <c r="BG106" i="2" s="1"/>
  <c r="BI105" i="2"/>
  <c r="BH105" i="2"/>
  <c r="BJ105" i="2" s="1"/>
  <c r="BE105" i="2"/>
  <c r="BH104" i="2"/>
  <c r="BJ104" i="2" s="1"/>
  <c r="BE104" i="2"/>
  <c r="BF104" i="2" s="1"/>
  <c r="BJ103" i="2"/>
  <c r="BI103" i="2"/>
  <c r="BH103" i="2"/>
  <c r="BE103" i="2"/>
  <c r="BG103" i="2" s="1"/>
  <c r="BH102" i="2"/>
  <c r="BJ102" i="2" s="1"/>
  <c r="BE102" i="2"/>
  <c r="BG102" i="2" s="1"/>
  <c r="BH101" i="2"/>
  <c r="BJ101" i="2" s="1"/>
  <c r="BE101" i="2"/>
  <c r="BH100" i="2"/>
  <c r="BG100" i="2"/>
  <c r="BE100" i="2"/>
  <c r="BF100" i="2" s="1"/>
  <c r="BJ99" i="2"/>
  <c r="BH99" i="2"/>
  <c r="BI99" i="2" s="1"/>
  <c r="BE99" i="2"/>
  <c r="BG99" i="2" s="1"/>
  <c r="BH98" i="2"/>
  <c r="BJ98" i="2" s="1"/>
  <c r="BE98" i="2"/>
  <c r="BG98" i="2" s="1"/>
  <c r="BI97" i="2"/>
  <c r="BH97" i="2"/>
  <c r="BJ97" i="2" s="1"/>
  <c r="BF97" i="2"/>
  <c r="BE97" i="2"/>
  <c r="BG97" i="2" s="1"/>
  <c r="BH96" i="2"/>
  <c r="BJ96" i="2" s="1"/>
  <c r="BE96" i="2"/>
  <c r="BJ95" i="2"/>
  <c r="BI95" i="2"/>
  <c r="BH95" i="2"/>
  <c r="BE95" i="2"/>
  <c r="BG95" i="2" s="1"/>
  <c r="BH94" i="2"/>
  <c r="BJ94" i="2" s="1"/>
  <c r="BE94" i="2"/>
  <c r="BG94" i="2" s="1"/>
  <c r="BH93" i="2"/>
  <c r="BF93" i="2"/>
  <c r="BE93" i="2"/>
  <c r="BG93" i="2" s="1"/>
  <c r="BI92" i="2"/>
  <c r="BH92" i="2"/>
  <c r="BJ92" i="2" s="1"/>
  <c r="BG92" i="2"/>
  <c r="BE92" i="2"/>
  <c r="BF92" i="2" s="1"/>
  <c r="BH91" i="2"/>
  <c r="BJ91" i="2" s="1"/>
  <c r="BE91" i="2"/>
  <c r="BG91" i="2" s="1"/>
  <c r="BH90" i="2"/>
  <c r="BJ90" i="2" s="1"/>
  <c r="BE90" i="2"/>
  <c r="BG90" i="2" s="1"/>
  <c r="BH89" i="2"/>
  <c r="BJ89" i="2" s="1"/>
  <c r="BE89" i="2"/>
  <c r="BH88" i="2"/>
  <c r="BJ88" i="2" s="1"/>
  <c r="BG88" i="2"/>
  <c r="BE88" i="2"/>
  <c r="BF88" i="2" s="1"/>
  <c r="BH87" i="2"/>
  <c r="BI87" i="2" s="1"/>
  <c r="BE87" i="2"/>
  <c r="BG87" i="2" s="1"/>
  <c r="BH86" i="2"/>
  <c r="BJ86" i="2" s="1"/>
  <c r="BE86" i="2"/>
  <c r="BG86" i="2" s="1"/>
  <c r="BI85" i="2"/>
  <c r="BH85" i="2"/>
  <c r="BJ85" i="2" s="1"/>
  <c r="BF85" i="2"/>
  <c r="BE85" i="2"/>
  <c r="BG85" i="2" s="1"/>
  <c r="BI84" i="2"/>
  <c r="BH84" i="2"/>
  <c r="BJ84" i="2" s="1"/>
  <c r="BE84" i="2"/>
  <c r="BJ83" i="2"/>
  <c r="BI83" i="2"/>
  <c r="BH83" i="2"/>
  <c r="BE83" i="2"/>
  <c r="BG83" i="2" s="1"/>
  <c r="BH82" i="2"/>
  <c r="BJ82" i="2" s="1"/>
  <c r="BE82" i="2"/>
  <c r="BG82" i="2" s="1"/>
  <c r="BH81" i="2"/>
  <c r="BE81" i="2"/>
  <c r="BH80" i="2"/>
  <c r="BJ80" i="2" s="1"/>
  <c r="BE80" i="2"/>
  <c r="BG80" i="2" s="1"/>
  <c r="BH79" i="2"/>
  <c r="BE79" i="2"/>
  <c r="BG79" i="2" s="1"/>
  <c r="BH78" i="2"/>
  <c r="BJ78" i="2" s="1"/>
  <c r="BE78" i="2"/>
  <c r="BG78" i="2" s="1"/>
  <c r="BH77" i="2"/>
  <c r="BJ77" i="2" s="1"/>
  <c r="BF77" i="2"/>
  <c r="BE77" i="2"/>
  <c r="BG77" i="2" s="1"/>
  <c r="BI76" i="2"/>
  <c r="BH76" i="2"/>
  <c r="BJ76" i="2" s="1"/>
  <c r="BG76" i="2"/>
  <c r="BE76" i="2"/>
  <c r="BF76" i="2" s="1"/>
  <c r="BJ75" i="2"/>
  <c r="BI75" i="2"/>
  <c r="BH75" i="2"/>
  <c r="BE75" i="2"/>
  <c r="BG75" i="2" s="1"/>
  <c r="BH74" i="2"/>
  <c r="BJ74" i="2" s="1"/>
  <c r="BE74" i="2"/>
  <c r="BG74" i="2" s="1"/>
  <c r="BH73" i="2"/>
  <c r="BJ73" i="2" s="1"/>
  <c r="BE73" i="2"/>
  <c r="BH72" i="2"/>
  <c r="BF72" i="2"/>
  <c r="BE72" i="2"/>
  <c r="BG72" i="2" s="1"/>
  <c r="BH71" i="2"/>
  <c r="BE71" i="2"/>
  <c r="BG71" i="2" s="1"/>
  <c r="BH70" i="2"/>
  <c r="BJ70" i="2" s="1"/>
  <c r="BE70" i="2"/>
  <c r="BG70" i="2" s="1"/>
  <c r="BI69" i="2"/>
  <c r="BH69" i="2"/>
  <c r="BJ69" i="2" s="1"/>
  <c r="BE69" i="2"/>
  <c r="BG69" i="2" s="1"/>
  <c r="BI68" i="2"/>
  <c r="BH68" i="2"/>
  <c r="BJ68" i="2" s="1"/>
  <c r="BG68" i="2"/>
  <c r="BE68" i="2"/>
  <c r="BF68" i="2" s="1"/>
  <c r="BH67" i="2"/>
  <c r="BJ67" i="2" s="1"/>
  <c r="BE67" i="2"/>
  <c r="BG67" i="2" s="1"/>
  <c r="BH66" i="2"/>
  <c r="BJ66" i="2" s="1"/>
  <c r="BE66" i="2"/>
  <c r="BG66" i="2" s="1"/>
  <c r="BH65" i="2"/>
  <c r="BJ65" i="2" s="1"/>
  <c r="BE65" i="2"/>
  <c r="BG65" i="2" s="1"/>
  <c r="BH64" i="2"/>
  <c r="BG64" i="2"/>
  <c r="BF64" i="2"/>
  <c r="BE64" i="2"/>
  <c r="BJ63" i="2"/>
  <c r="BH63" i="2"/>
  <c r="BI63" i="2" s="1"/>
  <c r="BE63" i="2"/>
  <c r="BG63" i="2" s="1"/>
  <c r="BH62" i="2"/>
  <c r="BJ62" i="2" s="1"/>
  <c r="BE62" i="2"/>
  <c r="BG62" i="2" s="1"/>
  <c r="BI61" i="2"/>
  <c r="BH61" i="2"/>
  <c r="BJ61" i="2" s="1"/>
  <c r="BF61" i="2"/>
  <c r="BE61" i="2"/>
  <c r="BG61" i="2" s="1"/>
  <c r="BH60" i="2"/>
  <c r="BJ60" i="2" s="1"/>
  <c r="BE60" i="2"/>
  <c r="BI59" i="2"/>
  <c r="BH59" i="2"/>
  <c r="BJ59" i="2" s="1"/>
  <c r="BE59" i="2"/>
  <c r="BG59" i="2" s="1"/>
  <c r="BH58" i="2"/>
  <c r="BJ58" i="2" s="1"/>
  <c r="BE58" i="2"/>
  <c r="BG58" i="2" s="1"/>
  <c r="BH57" i="2"/>
  <c r="BE57" i="2"/>
  <c r="BG57" i="2" s="1"/>
  <c r="BH56" i="2"/>
  <c r="BJ56" i="2" s="1"/>
  <c r="BG56" i="2"/>
  <c r="BF56" i="2"/>
  <c r="BE56" i="2"/>
  <c r="BJ55" i="2"/>
  <c r="BH55" i="2"/>
  <c r="BI55" i="2" s="1"/>
  <c r="BE55" i="2"/>
  <c r="BG55" i="2" s="1"/>
  <c r="BH54" i="2"/>
  <c r="BJ54" i="2" s="1"/>
  <c r="BE54" i="2"/>
  <c r="BG54" i="2" s="1"/>
  <c r="BI53" i="2"/>
  <c r="BH53" i="2"/>
  <c r="BJ53" i="2" s="1"/>
  <c r="BF53" i="2"/>
  <c r="BE53" i="2"/>
  <c r="BG53" i="2" s="1"/>
  <c r="BI52" i="2"/>
  <c r="BH52" i="2"/>
  <c r="BJ52" i="2" s="1"/>
  <c r="BE52" i="2"/>
  <c r="BJ51" i="2"/>
  <c r="BI51" i="2"/>
  <c r="BH51" i="2"/>
  <c r="BE51" i="2"/>
  <c r="BG51" i="2" s="1"/>
  <c r="BH50" i="2"/>
  <c r="BJ50" i="2" s="1"/>
  <c r="BE50" i="2"/>
  <c r="BG50" i="2" s="1"/>
  <c r="BH49" i="2"/>
  <c r="BE49" i="2"/>
  <c r="BH48" i="2"/>
  <c r="BJ48" i="2" s="1"/>
  <c r="BE48" i="2"/>
  <c r="BG48" i="2" s="1"/>
  <c r="BJ47" i="2"/>
  <c r="BH47" i="2"/>
  <c r="BI47" i="2" s="1"/>
  <c r="BE47" i="2"/>
  <c r="BG47" i="2" s="1"/>
  <c r="BH46" i="2"/>
  <c r="BJ46" i="2" s="1"/>
  <c r="BE46" i="2"/>
  <c r="BG46" i="2" s="1"/>
  <c r="BH45" i="2"/>
  <c r="BJ45" i="2" s="1"/>
  <c r="BF45" i="2"/>
  <c r="BE45" i="2"/>
  <c r="BG45" i="2" s="1"/>
  <c r="BI44" i="2"/>
  <c r="BH44" i="2"/>
  <c r="BJ44" i="2" s="1"/>
  <c r="BG44" i="2"/>
  <c r="BE44" i="2"/>
  <c r="BF44" i="2" s="1"/>
  <c r="BJ43" i="2"/>
  <c r="BI43" i="2"/>
  <c r="BH43" i="2"/>
  <c r="BE43" i="2"/>
  <c r="BG43" i="2" s="1"/>
  <c r="BH42" i="2"/>
  <c r="BJ42" i="2" s="1"/>
  <c r="BE42" i="2"/>
  <c r="BG42" i="2" s="1"/>
  <c r="BH41" i="2"/>
  <c r="BJ41" i="2" s="1"/>
  <c r="BF41" i="2"/>
  <c r="BE41" i="2"/>
  <c r="BG41" i="2" s="1"/>
  <c r="BH40" i="2"/>
  <c r="BF40" i="2"/>
  <c r="BE40" i="2"/>
  <c r="BG40" i="2" s="1"/>
  <c r="BI39" i="2"/>
  <c r="BH39" i="2"/>
  <c r="BJ39" i="2" s="1"/>
  <c r="BE39" i="2"/>
  <c r="BG39" i="2" s="1"/>
  <c r="BH38" i="2"/>
  <c r="BJ38" i="2" s="1"/>
  <c r="BE38" i="2"/>
  <c r="BG38" i="2" s="1"/>
  <c r="BI37" i="2"/>
  <c r="BH37" i="2"/>
  <c r="BJ37" i="2" s="1"/>
  <c r="BE37" i="2"/>
  <c r="BI36" i="2"/>
  <c r="BH36" i="2"/>
  <c r="BJ36" i="2" s="1"/>
  <c r="BE36" i="2"/>
  <c r="BF36" i="2" s="1"/>
  <c r="BH35" i="2"/>
  <c r="BE35" i="2"/>
  <c r="BG35" i="2" s="1"/>
  <c r="BH34" i="2"/>
  <c r="BJ34" i="2" s="1"/>
  <c r="BE34" i="2"/>
  <c r="BG34" i="2" s="1"/>
  <c r="BH33" i="2"/>
  <c r="BE33" i="2"/>
  <c r="BG33" i="2" s="1"/>
  <c r="BH32" i="2"/>
  <c r="BJ32" i="2" s="1"/>
  <c r="BG32" i="2"/>
  <c r="BF32" i="2"/>
  <c r="BE32" i="2"/>
  <c r="BJ31" i="2"/>
  <c r="BH31" i="2"/>
  <c r="BI31" i="2" s="1"/>
  <c r="BE31" i="2"/>
  <c r="BG31" i="2" s="1"/>
  <c r="BH30" i="2"/>
  <c r="BJ30" i="2" s="1"/>
  <c r="BE30" i="2"/>
  <c r="BG30" i="2" s="1"/>
  <c r="BI29" i="2"/>
  <c r="BH29" i="2"/>
  <c r="BJ29" i="2" s="1"/>
  <c r="BF29" i="2"/>
  <c r="BE29" i="2"/>
  <c r="BG29" i="2" s="1"/>
  <c r="BH28" i="2"/>
  <c r="BG28" i="2"/>
  <c r="BE28" i="2"/>
  <c r="BF28" i="2" s="1"/>
  <c r="BI27" i="2"/>
  <c r="BH27" i="2"/>
  <c r="BJ27" i="2" s="1"/>
  <c r="BE27" i="2"/>
  <c r="BG27" i="2" s="1"/>
  <c r="BH26" i="2"/>
  <c r="BJ26" i="2" s="1"/>
  <c r="BE26" i="2"/>
  <c r="BG26" i="2" s="1"/>
  <c r="BH25" i="2"/>
  <c r="BE25" i="2"/>
  <c r="BH24" i="2"/>
  <c r="BJ24" i="2" s="1"/>
  <c r="BG24" i="2"/>
  <c r="BF24" i="2"/>
  <c r="BE24" i="2"/>
  <c r="BJ23" i="2"/>
  <c r="BH23" i="2"/>
  <c r="BI23" i="2" s="1"/>
  <c r="BE23" i="2"/>
  <c r="BG23" i="2" s="1"/>
  <c r="BH22" i="2"/>
  <c r="BJ22" i="2" s="1"/>
  <c r="BE22" i="2"/>
  <c r="BG22" i="2" s="1"/>
  <c r="BI21" i="2"/>
  <c r="BH21" i="2"/>
  <c r="BJ21" i="2" s="1"/>
  <c r="BF21" i="2"/>
  <c r="BE21" i="2"/>
  <c r="BG21" i="2" s="1"/>
  <c r="BI20" i="2"/>
  <c r="BH20" i="2"/>
  <c r="BJ20" i="2" s="1"/>
  <c r="BF20" i="2"/>
  <c r="BE20" i="2"/>
  <c r="BG20" i="2" s="1"/>
  <c r="BJ19" i="2"/>
  <c r="BI19" i="2"/>
  <c r="BH19" i="2"/>
  <c r="BE19" i="2"/>
  <c r="BG19" i="2" s="1"/>
  <c r="BH18" i="2"/>
  <c r="BJ18" i="2" s="1"/>
  <c r="BE18" i="2"/>
  <c r="BG18" i="2" s="1"/>
  <c r="BI17" i="2"/>
  <c r="BH17" i="2"/>
  <c r="BJ17" i="2" s="1"/>
  <c r="BE17" i="2"/>
  <c r="BH16" i="2"/>
  <c r="BE16" i="2"/>
  <c r="BJ15" i="2"/>
  <c r="BH15" i="2"/>
  <c r="BI15" i="2" s="1"/>
  <c r="BE15" i="2"/>
  <c r="BG15" i="2" s="1"/>
  <c r="BH14" i="2"/>
  <c r="BJ14" i="2" s="1"/>
  <c r="BE14" i="2"/>
  <c r="BG14" i="2" s="1"/>
  <c r="BH13" i="2"/>
  <c r="BF13" i="2"/>
  <c r="BE13" i="2"/>
  <c r="BG13" i="2" s="1"/>
  <c r="BI12" i="2"/>
  <c r="BH12" i="2"/>
  <c r="BJ12" i="2" s="1"/>
  <c r="BG12" i="2"/>
  <c r="BE12" i="2"/>
  <c r="BF12" i="2" s="1"/>
  <c r="BH10" i="2"/>
  <c r="BJ10" i="2" s="1"/>
  <c r="BE10" i="2"/>
  <c r="BG10" i="2" s="1"/>
  <c r="BH9" i="2"/>
  <c r="BE9" i="2"/>
  <c r="BH8" i="2"/>
  <c r="BJ8" i="2" s="1"/>
  <c r="BG8" i="2"/>
  <c r="BF8" i="2"/>
  <c r="BE8" i="2"/>
  <c r="BH7" i="2"/>
  <c r="BI7" i="2" s="1"/>
  <c r="BE7" i="2"/>
  <c r="BG7" i="2" s="1"/>
  <c r="BH6" i="2"/>
  <c r="BJ6" i="2" s="1"/>
  <c r="BE6" i="2"/>
  <c r="BG6" i="2" s="1"/>
  <c r="BI5" i="2"/>
  <c r="BH5" i="2"/>
  <c r="BJ5" i="2" s="1"/>
  <c r="BF5" i="2"/>
  <c r="BE5" i="2"/>
  <c r="BG5" i="2" s="1"/>
  <c r="BI4" i="2"/>
  <c r="BH4" i="2"/>
  <c r="BJ4" i="2" s="1"/>
  <c r="BE4" i="2"/>
  <c r="BH3" i="2"/>
  <c r="BJ3" i="2" s="1"/>
  <c r="BE3" i="2"/>
  <c r="BG3" i="2" s="1"/>
  <c r="AS122" i="2"/>
  <c r="AU122" i="2" s="1"/>
  <c r="AP122" i="2"/>
  <c r="AR122" i="2" s="1"/>
  <c r="AM122" i="2"/>
  <c r="AO122" i="2" s="1"/>
  <c r="AL122" i="2"/>
  <c r="AK122" i="2"/>
  <c r="AS121" i="2"/>
  <c r="AU121" i="2" s="1"/>
  <c r="AQ121" i="2"/>
  <c r="AP121" i="2"/>
  <c r="AR121" i="2" s="1"/>
  <c r="AM121" i="2"/>
  <c r="AO121" i="2" s="1"/>
  <c r="AL121" i="2"/>
  <c r="AK121" i="2"/>
  <c r="AS120" i="2"/>
  <c r="AU120" i="2" s="1"/>
  <c r="AP120" i="2"/>
  <c r="AR120" i="2" s="1"/>
  <c r="AM120" i="2"/>
  <c r="AO120" i="2" s="1"/>
  <c r="AL120" i="2"/>
  <c r="AK120" i="2"/>
  <c r="AS119" i="2"/>
  <c r="AU119" i="2" s="1"/>
  <c r="AP119" i="2"/>
  <c r="AR119" i="2" s="1"/>
  <c r="AM119" i="2"/>
  <c r="AL119" i="2"/>
  <c r="AK119" i="2"/>
  <c r="AS118" i="2"/>
  <c r="AU118" i="2" s="1"/>
  <c r="AP118" i="2"/>
  <c r="AN118" i="2"/>
  <c r="AM118" i="2"/>
  <c r="AO118" i="2" s="1"/>
  <c r="AL118" i="2"/>
  <c r="AK118" i="2"/>
  <c r="AU117" i="2"/>
  <c r="AS117" i="2"/>
  <c r="AT117" i="2" s="1"/>
  <c r="AQ117" i="2"/>
  <c r="AP117" i="2"/>
  <c r="AR117" i="2" s="1"/>
  <c r="AM117" i="2"/>
  <c r="AL117" i="2"/>
  <c r="AK117" i="2"/>
  <c r="AT116" i="2"/>
  <c r="AS116" i="2"/>
  <c r="AU116" i="2" s="1"/>
  <c r="AP116" i="2"/>
  <c r="AM116" i="2"/>
  <c r="AO116" i="2" s="1"/>
  <c r="AL116" i="2"/>
  <c r="AK116" i="2"/>
  <c r="AS115" i="2"/>
  <c r="AP115" i="2"/>
  <c r="AQ115" i="2" s="1"/>
  <c r="AO115" i="2"/>
  <c r="AM115" i="2"/>
  <c r="AN115" i="2" s="1"/>
  <c r="AL115" i="2"/>
  <c r="AK115" i="2"/>
  <c r="AS114" i="2"/>
  <c r="AP114" i="2"/>
  <c r="AQ114" i="2" s="1"/>
  <c r="AN114" i="2"/>
  <c r="AM114" i="2"/>
  <c r="AO114" i="2" s="1"/>
  <c r="AL114" i="2"/>
  <c r="AK114" i="2"/>
  <c r="AS113" i="2"/>
  <c r="AP113" i="2"/>
  <c r="AR113" i="2" s="1"/>
  <c r="AM113" i="2"/>
  <c r="AO113" i="2" s="1"/>
  <c r="AL113" i="2"/>
  <c r="AK113" i="2"/>
  <c r="AT112" i="2"/>
  <c r="AS112" i="2"/>
  <c r="AU112" i="2" s="1"/>
  <c r="AP112" i="2"/>
  <c r="AR112" i="2" s="1"/>
  <c r="AM112" i="2"/>
  <c r="AO112" i="2" s="1"/>
  <c r="AL112" i="2"/>
  <c r="AK112" i="2"/>
  <c r="AS111" i="2"/>
  <c r="AU111" i="2" s="1"/>
  <c r="AP111" i="2"/>
  <c r="AR111" i="2" s="1"/>
  <c r="AM111" i="2"/>
  <c r="AL111" i="2"/>
  <c r="AK111" i="2"/>
  <c r="AS110" i="2"/>
  <c r="AU110" i="2" s="1"/>
  <c r="AP110" i="2"/>
  <c r="AM110" i="2"/>
  <c r="AL110" i="2"/>
  <c r="AK110" i="2"/>
  <c r="AU109" i="2"/>
  <c r="AT109" i="2"/>
  <c r="AS109" i="2"/>
  <c r="AQ109" i="2"/>
  <c r="AP109" i="2"/>
  <c r="AR109" i="2" s="1"/>
  <c r="AM109" i="2"/>
  <c r="AL109" i="2"/>
  <c r="AK109" i="2"/>
  <c r="AS108" i="2"/>
  <c r="AU108" i="2" s="1"/>
  <c r="AP108" i="2"/>
  <c r="AO108" i="2"/>
  <c r="AM108" i="2"/>
  <c r="AN108" i="2" s="1"/>
  <c r="AL108" i="2"/>
  <c r="AK108" i="2"/>
  <c r="AS107" i="2"/>
  <c r="AP107" i="2"/>
  <c r="AQ107" i="2" s="1"/>
  <c r="AO107" i="2"/>
  <c r="AN107" i="2"/>
  <c r="AM107" i="2"/>
  <c r="AL107" i="2"/>
  <c r="AK107" i="2"/>
  <c r="AS106" i="2"/>
  <c r="AR106" i="2"/>
  <c r="AQ106" i="2"/>
  <c r="AP106" i="2"/>
  <c r="AM106" i="2"/>
  <c r="AL106" i="2"/>
  <c r="AK106" i="2"/>
  <c r="AU105" i="2"/>
  <c r="AT105" i="2"/>
  <c r="AS105" i="2"/>
  <c r="AQ105" i="2"/>
  <c r="AP105" i="2"/>
  <c r="AR105" i="2" s="1"/>
  <c r="AM105" i="2"/>
  <c r="AO105" i="2" s="1"/>
  <c r="AL105" i="2"/>
  <c r="AK105" i="2"/>
  <c r="AT104" i="2"/>
  <c r="AS104" i="2"/>
  <c r="AU104" i="2" s="1"/>
  <c r="AP104" i="2"/>
  <c r="AR104" i="2" s="1"/>
  <c r="AO104" i="2"/>
  <c r="AM104" i="2"/>
  <c r="AN104" i="2" s="1"/>
  <c r="AL104" i="2"/>
  <c r="AK104" i="2"/>
  <c r="AS103" i="2"/>
  <c r="AU103" i="2" s="1"/>
  <c r="AR103" i="2"/>
  <c r="AQ103" i="2"/>
  <c r="AP103" i="2"/>
  <c r="AN103" i="2"/>
  <c r="AM103" i="2"/>
  <c r="AO103" i="2" s="1"/>
  <c r="AL103" i="2"/>
  <c r="AK103" i="2"/>
  <c r="AT102" i="2"/>
  <c r="AS102" i="2"/>
  <c r="AU102" i="2" s="1"/>
  <c r="AQ102" i="2"/>
  <c r="AP102" i="2"/>
  <c r="AR102" i="2" s="1"/>
  <c r="AM102" i="2"/>
  <c r="AL102" i="2"/>
  <c r="AK102" i="2"/>
  <c r="AS101" i="2"/>
  <c r="AP101" i="2"/>
  <c r="AR101" i="2" s="1"/>
  <c r="AM101" i="2"/>
  <c r="AL101" i="2"/>
  <c r="AK101" i="2"/>
  <c r="AT100" i="2"/>
  <c r="AS100" i="2"/>
  <c r="AU100" i="2" s="1"/>
  <c r="AP100" i="2"/>
  <c r="AM100" i="2"/>
  <c r="AN100" i="2" s="1"/>
  <c r="AL100" i="2"/>
  <c r="AK100" i="2"/>
  <c r="AS99" i="2"/>
  <c r="AR99" i="2"/>
  <c r="AP99" i="2"/>
  <c r="AQ99" i="2" s="1"/>
  <c r="AO99" i="2"/>
  <c r="AM99" i="2"/>
  <c r="AN99" i="2" s="1"/>
  <c r="AL99" i="2"/>
  <c r="AK99" i="2"/>
  <c r="AS98" i="2"/>
  <c r="AT98" i="2" s="1"/>
  <c r="AQ98" i="2"/>
  <c r="AP98" i="2"/>
  <c r="AR98" i="2" s="1"/>
  <c r="AM98" i="2"/>
  <c r="AL98" i="2"/>
  <c r="AK98" i="2"/>
  <c r="AU97" i="2"/>
  <c r="AS97" i="2"/>
  <c r="AT97" i="2" s="1"/>
  <c r="AP97" i="2"/>
  <c r="AR97" i="2" s="1"/>
  <c r="AM97" i="2"/>
  <c r="AO97" i="2" s="1"/>
  <c r="AL97" i="2"/>
  <c r="AK97" i="2"/>
  <c r="AT96" i="2"/>
  <c r="AS96" i="2"/>
  <c r="AU96" i="2" s="1"/>
  <c r="AP96" i="2"/>
  <c r="AR96" i="2" s="1"/>
  <c r="AM96" i="2"/>
  <c r="AL96" i="2"/>
  <c r="AK96" i="2"/>
  <c r="AS95" i="2"/>
  <c r="AU95" i="2" s="1"/>
  <c r="AQ95" i="2"/>
  <c r="AP95" i="2"/>
  <c r="AR95" i="2" s="1"/>
  <c r="AN95" i="2"/>
  <c r="AM95" i="2"/>
  <c r="AO95" i="2" s="1"/>
  <c r="AL95" i="2"/>
  <c r="AK95" i="2"/>
  <c r="AT94" i="2"/>
  <c r="AS94" i="2"/>
  <c r="AU94" i="2" s="1"/>
  <c r="AQ94" i="2"/>
  <c r="AP94" i="2"/>
  <c r="AR94" i="2" s="1"/>
  <c r="AN94" i="2"/>
  <c r="AM94" i="2"/>
  <c r="AO94" i="2" s="1"/>
  <c r="AL94" i="2"/>
  <c r="AK94" i="2"/>
  <c r="AS93" i="2"/>
  <c r="AP93" i="2"/>
  <c r="AM93" i="2"/>
  <c r="AL93" i="2"/>
  <c r="AK93" i="2"/>
  <c r="AS92" i="2"/>
  <c r="AU92" i="2" s="1"/>
  <c r="AP92" i="2"/>
  <c r="AM92" i="2"/>
  <c r="AN92" i="2" s="1"/>
  <c r="AL92" i="2"/>
  <c r="AK92" i="2"/>
  <c r="AS91" i="2"/>
  <c r="AP91" i="2"/>
  <c r="AQ91" i="2" s="1"/>
  <c r="AO91" i="2"/>
  <c r="AN91" i="2"/>
  <c r="AM91" i="2"/>
  <c r="AL91" i="2"/>
  <c r="AK91" i="2"/>
  <c r="AU90" i="2"/>
  <c r="AS90" i="2"/>
  <c r="AT90" i="2" s="1"/>
  <c r="AQ90" i="2"/>
  <c r="AP90" i="2"/>
  <c r="AR90" i="2" s="1"/>
  <c r="AN90" i="2"/>
  <c r="AM90" i="2"/>
  <c r="AO90" i="2" s="1"/>
  <c r="AL90" i="2"/>
  <c r="AK90" i="2"/>
  <c r="AS89" i="2"/>
  <c r="AQ89" i="2"/>
  <c r="AP89" i="2"/>
  <c r="AR89" i="2" s="1"/>
  <c r="AM89" i="2"/>
  <c r="AO89" i="2" s="1"/>
  <c r="AL89" i="2"/>
  <c r="AK89" i="2"/>
  <c r="AS88" i="2"/>
  <c r="AU88" i="2" s="1"/>
  <c r="AP88" i="2"/>
  <c r="AR88" i="2" s="1"/>
  <c r="AM88" i="2"/>
  <c r="AL88" i="2"/>
  <c r="AK88" i="2"/>
  <c r="AS87" i="2"/>
  <c r="AU87" i="2" s="1"/>
  <c r="AP87" i="2"/>
  <c r="AO87" i="2"/>
  <c r="AN87" i="2"/>
  <c r="AM87" i="2"/>
  <c r="AL87" i="2"/>
  <c r="AK87" i="2"/>
  <c r="AU86" i="2"/>
  <c r="AS86" i="2"/>
  <c r="AT86" i="2" s="1"/>
  <c r="AP86" i="2"/>
  <c r="AM86" i="2"/>
  <c r="AL86" i="2"/>
  <c r="AK86" i="2"/>
  <c r="AT85" i="2"/>
  <c r="AS85" i="2"/>
  <c r="AU85" i="2" s="1"/>
  <c r="AP85" i="2"/>
  <c r="AM85" i="2"/>
  <c r="AL85" i="2"/>
  <c r="AK85" i="2"/>
  <c r="AS84" i="2"/>
  <c r="AP84" i="2"/>
  <c r="AM84" i="2"/>
  <c r="AN84" i="2" s="1"/>
  <c r="AL84" i="2"/>
  <c r="AK84" i="2"/>
  <c r="AS83" i="2"/>
  <c r="AP83" i="2"/>
  <c r="AO83" i="2"/>
  <c r="AN83" i="2"/>
  <c r="AM83" i="2"/>
  <c r="AL83" i="2"/>
  <c r="AK83" i="2"/>
  <c r="AU82" i="2"/>
  <c r="AS82" i="2"/>
  <c r="AT82" i="2" s="1"/>
  <c r="AP82" i="2"/>
  <c r="AR82" i="2" s="1"/>
  <c r="AM82" i="2"/>
  <c r="AO82" i="2" s="1"/>
  <c r="AL82" i="2"/>
  <c r="AK82" i="2"/>
  <c r="AT81" i="2"/>
  <c r="AS81" i="2"/>
  <c r="AU81" i="2" s="1"/>
  <c r="AP81" i="2"/>
  <c r="AR81" i="2" s="1"/>
  <c r="AM81" i="2"/>
  <c r="AO81" i="2" s="1"/>
  <c r="AL81" i="2"/>
  <c r="AK81" i="2"/>
  <c r="AS80" i="2"/>
  <c r="AP80" i="2"/>
  <c r="AR80" i="2" s="1"/>
  <c r="AO80" i="2"/>
  <c r="AM80" i="2"/>
  <c r="AN80" i="2" s="1"/>
  <c r="AL80" i="2"/>
  <c r="AK80" i="2"/>
  <c r="AS79" i="2"/>
  <c r="AU79" i="2" s="1"/>
  <c r="AP79" i="2"/>
  <c r="AN79" i="2"/>
  <c r="AM79" i="2"/>
  <c r="AO79" i="2" s="1"/>
  <c r="AL79" i="2"/>
  <c r="AK79" i="2"/>
  <c r="AU78" i="2"/>
  <c r="AS78" i="2"/>
  <c r="AT78" i="2" s="1"/>
  <c r="AP78" i="2"/>
  <c r="AQ78" i="2" s="1"/>
  <c r="AN78" i="2"/>
  <c r="AM78" i="2"/>
  <c r="AO78" i="2" s="1"/>
  <c r="AL78" i="2"/>
  <c r="AK78" i="2"/>
  <c r="AS77" i="2"/>
  <c r="AP77" i="2"/>
  <c r="AM77" i="2"/>
  <c r="AL77" i="2"/>
  <c r="AK77" i="2"/>
  <c r="AS76" i="2"/>
  <c r="AP76" i="2"/>
  <c r="AO76" i="2"/>
  <c r="AM76" i="2"/>
  <c r="AN76" i="2" s="1"/>
  <c r="AL76" i="2"/>
  <c r="AK76" i="2"/>
  <c r="AS75" i="2"/>
  <c r="AP75" i="2"/>
  <c r="AM75" i="2"/>
  <c r="AL75" i="2"/>
  <c r="AK75" i="2"/>
  <c r="AU74" i="2"/>
  <c r="AS74" i="2"/>
  <c r="AT74" i="2" s="1"/>
  <c r="AP74" i="2"/>
  <c r="AR74" i="2" s="1"/>
  <c r="AN74" i="2"/>
  <c r="AM74" i="2"/>
  <c r="AO74" i="2" s="1"/>
  <c r="AL74" i="2"/>
  <c r="AK74" i="2"/>
  <c r="AS73" i="2"/>
  <c r="AU73" i="2" s="1"/>
  <c r="AP73" i="2"/>
  <c r="AR73" i="2" s="1"/>
  <c r="AM73" i="2"/>
  <c r="AO73" i="2" s="1"/>
  <c r="AL73" i="2"/>
  <c r="AK73" i="2"/>
  <c r="AS72" i="2"/>
  <c r="AP72" i="2"/>
  <c r="AR72" i="2" s="1"/>
  <c r="AO72" i="2"/>
  <c r="AM72" i="2"/>
  <c r="AN72" i="2" s="1"/>
  <c r="AL72" i="2"/>
  <c r="AK72" i="2"/>
  <c r="AS71" i="2"/>
  <c r="AU71" i="2" s="1"/>
  <c r="AP71" i="2"/>
  <c r="AM71" i="2"/>
  <c r="AO71" i="2" s="1"/>
  <c r="AL71" i="2"/>
  <c r="AK71" i="2"/>
  <c r="AU70" i="2"/>
  <c r="AS70" i="2"/>
  <c r="AT70" i="2" s="1"/>
  <c r="AR70" i="2"/>
  <c r="AQ70" i="2"/>
  <c r="AP70" i="2"/>
  <c r="AN70" i="2"/>
  <c r="AM70" i="2"/>
  <c r="AO70" i="2" s="1"/>
  <c r="AL70" i="2"/>
  <c r="AK70" i="2"/>
  <c r="AS69" i="2"/>
  <c r="AQ69" i="2"/>
  <c r="AP69" i="2"/>
  <c r="AR69" i="2" s="1"/>
  <c r="AM69" i="2"/>
  <c r="AL69" i="2"/>
  <c r="AK69" i="2"/>
  <c r="AS68" i="2"/>
  <c r="AP68" i="2"/>
  <c r="AO68" i="2"/>
  <c r="AN68" i="2"/>
  <c r="AM68" i="2"/>
  <c r="AL68" i="2"/>
  <c r="AK68" i="2"/>
  <c r="AS67" i="2"/>
  <c r="AR67" i="2"/>
  <c r="AP67" i="2"/>
  <c r="AQ67" i="2" s="1"/>
  <c r="AO67" i="2"/>
  <c r="AN67" i="2"/>
  <c r="AM67" i="2"/>
  <c r="AL67" i="2"/>
  <c r="AK67" i="2"/>
  <c r="AU66" i="2"/>
  <c r="AS66" i="2"/>
  <c r="AT66" i="2" s="1"/>
  <c r="AR66" i="2"/>
  <c r="AQ66" i="2"/>
  <c r="AP66" i="2"/>
  <c r="AN66" i="2"/>
  <c r="AM66" i="2"/>
  <c r="AO66" i="2" s="1"/>
  <c r="AL66" i="2"/>
  <c r="AK66" i="2"/>
  <c r="AU65" i="2"/>
  <c r="AT65" i="2"/>
  <c r="AS65" i="2"/>
  <c r="AP65" i="2"/>
  <c r="AM65" i="2"/>
  <c r="AO65" i="2" s="1"/>
  <c r="AL65" i="2"/>
  <c r="AK65" i="2"/>
  <c r="AS64" i="2"/>
  <c r="AP64" i="2"/>
  <c r="AR64" i="2" s="1"/>
  <c r="AM64" i="2"/>
  <c r="AL64" i="2"/>
  <c r="AK64" i="2"/>
  <c r="AS63" i="2"/>
  <c r="AU63" i="2" s="1"/>
  <c r="AR63" i="2"/>
  <c r="AP63" i="2"/>
  <c r="AQ63" i="2" s="1"/>
  <c r="AO63" i="2"/>
  <c r="AM63" i="2"/>
  <c r="AN63" i="2" s="1"/>
  <c r="AL63" i="2"/>
  <c r="AK63" i="2"/>
  <c r="AS62" i="2"/>
  <c r="AT62" i="2" s="1"/>
  <c r="AR62" i="2"/>
  <c r="AQ62" i="2"/>
  <c r="AP62" i="2"/>
  <c r="AM62" i="2"/>
  <c r="AO62" i="2" s="1"/>
  <c r="AL62" i="2"/>
  <c r="AK62" i="2"/>
  <c r="AS61" i="2"/>
  <c r="AP61" i="2"/>
  <c r="AR61" i="2" s="1"/>
  <c r="AM61" i="2"/>
  <c r="AL61" i="2"/>
  <c r="AK61" i="2"/>
  <c r="AS60" i="2"/>
  <c r="AU60" i="2" s="1"/>
  <c r="AP60" i="2"/>
  <c r="AM60" i="2"/>
  <c r="AL60" i="2"/>
  <c r="AK60" i="2"/>
  <c r="AS59" i="2"/>
  <c r="AP59" i="2"/>
  <c r="AM59" i="2"/>
  <c r="AO59" i="2" s="1"/>
  <c r="AL59" i="2"/>
  <c r="AK59" i="2"/>
  <c r="AU58" i="2"/>
  <c r="AS58" i="2"/>
  <c r="AT58" i="2" s="1"/>
  <c r="AR58" i="2"/>
  <c r="AQ58" i="2"/>
  <c r="AP58" i="2"/>
  <c r="AM58" i="2"/>
  <c r="AL58" i="2"/>
  <c r="AK58" i="2"/>
  <c r="AT57" i="2"/>
  <c r="AS57" i="2"/>
  <c r="AU57" i="2" s="1"/>
  <c r="AQ57" i="2"/>
  <c r="AP57" i="2"/>
  <c r="AR57" i="2" s="1"/>
  <c r="AM57" i="2"/>
  <c r="AO57" i="2" s="1"/>
  <c r="AL57" i="2"/>
  <c r="AK57" i="2"/>
  <c r="AS56" i="2"/>
  <c r="AP56" i="2"/>
  <c r="AR56" i="2" s="1"/>
  <c r="AM56" i="2"/>
  <c r="AN56" i="2" s="1"/>
  <c r="AL56" i="2"/>
  <c r="AK56" i="2"/>
  <c r="AS55" i="2"/>
  <c r="AU55" i="2" s="1"/>
  <c r="AP55" i="2"/>
  <c r="AO55" i="2"/>
  <c r="AN55" i="2"/>
  <c r="AM55" i="2"/>
  <c r="AL55" i="2"/>
  <c r="AK55" i="2"/>
  <c r="AU54" i="2"/>
  <c r="AS54" i="2"/>
  <c r="AT54" i="2" s="1"/>
  <c r="AQ54" i="2"/>
  <c r="AP54" i="2"/>
  <c r="AR54" i="2" s="1"/>
  <c r="AM54" i="2"/>
  <c r="AO54" i="2" s="1"/>
  <c r="AL54" i="2"/>
  <c r="AK54" i="2"/>
  <c r="AS53" i="2"/>
  <c r="AP53" i="2"/>
  <c r="AR53" i="2" s="1"/>
  <c r="AM53" i="2"/>
  <c r="AL53" i="2"/>
  <c r="AK53" i="2"/>
  <c r="AS52" i="2"/>
  <c r="AU52" i="2" s="1"/>
  <c r="AP52" i="2"/>
  <c r="AM52" i="2"/>
  <c r="AL52" i="2"/>
  <c r="AK52" i="2"/>
  <c r="AS51" i="2"/>
  <c r="AQ51" i="2"/>
  <c r="AP51" i="2"/>
  <c r="AR51" i="2" s="1"/>
  <c r="AM51" i="2"/>
  <c r="AL51" i="2"/>
  <c r="AK51" i="2"/>
  <c r="AT50" i="2"/>
  <c r="AS50" i="2"/>
  <c r="AU50" i="2" s="1"/>
  <c r="AP50" i="2"/>
  <c r="AR50" i="2" s="1"/>
  <c r="AN50" i="2"/>
  <c r="AM50" i="2"/>
  <c r="AO50" i="2" s="1"/>
  <c r="AL50" i="2"/>
  <c r="AK50" i="2"/>
  <c r="AS49" i="2"/>
  <c r="AU49" i="2" s="1"/>
  <c r="AP49" i="2"/>
  <c r="AR49" i="2" s="1"/>
  <c r="AM49" i="2"/>
  <c r="AO49" i="2" s="1"/>
  <c r="AL49" i="2"/>
  <c r="AK49" i="2"/>
  <c r="AS48" i="2"/>
  <c r="AP48" i="2"/>
  <c r="AR48" i="2" s="1"/>
  <c r="AO48" i="2"/>
  <c r="AM48" i="2"/>
  <c r="AN48" i="2" s="1"/>
  <c r="AL48" i="2"/>
  <c r="AK48" i="2"/>
  <c r="AS47" i="2"/>
  <c r="AU47" i="2" s="1"/>
  <c r="AP47" i="2"/>
  <c r="AM47" i="2"/>
  <c r="AO47" i="2" s="1"/>
  <c r="AL47" i="2"/>
  <c r="AK47" i="2"/>
  <c r="AU46" i="2"/>
  <c r="AS46" i="2"/>
  <c r="AT46" i="2" s="1"/>
  <c r="AR46" i="2"/>
  <c r="AQ46" i="2"/>
  <c r="AP46" i="2"/>
  <c r="AM46" i="2"/>
  <c r="AO46" i="2" s="1"/>
  <c r="AL46" i="2"/>
  <c r="AK46" i="2"/>
  <c r="AU45" i="2"/>
  <c r="AS45" i="2"/>
  <c r="AT45" i="2" s="1"/>
  <c r="AP45" i="2"/>
  <c r="AR45" i="2" s="1"/>
  <c r="AM45" i="2"/>
  <c r="AL45" i="2"/>
  <c r="AK45" i="2"/>
  <c r="AS44" i="2"/>
  <c r="AU44" i="2" s="1"/>
  <c r="AP44" i="2"/>
  <c r="AN44" i="2"/>
  <c r="AM44" i="2"/>
  <c r="AO44" i="2" s="1"/>
  <c r="AL44" i="2"/>
  <c r="AK44" i="2"/>
  <c r="AS43" i="2"/>
  <c r="AQ43" i="2"/>
  <c r="AP43" i="2"/>
  <c r="AR43" i="2" s="1"/>
  <c r="AO43" i="2"/>
  <c r="AN43" i="2"/>
  <c r="AM43" i="2"/>
  <c r="AL43" i="2"/>
  <c r="AK43" i="2"/>
  <c r="AT42" i="2"/>
  <c r="AS42" i="2"/>
  <c r="AU42" i="2" s="1"/>
  <c r="AP42" i="2"/>
  <c r="AM42" i="2"/>
  <c r="AL42" i="2"/>
  <c r="AK42" i="2"/>
  <c r="AT41" i="2"/>
  <c r="AS41" i="2"/>
  <c r="AU41" i="2" s="1"/>
  <c r="AP41" i="2"/>
  <c r="AM41" i="2"/>
  <c r="AO41" i="2" s="1"/>
  <c r="AL41" i="2"/>
  <c r="AK41" i="2"/>
  <c r="AS40" i="2"/>
  <c r="AP40" i="2"/>
  <c r="AR40" i="2" s="1"/>
  <c r="AM40" i="2"/>
  <c r="AN40" i="2" s="1"/>
  <c r="AL40" i="2"/>
  <c r="AK40" i="2"/>
  <c r="AS39" i="2"/>
  <c r="AU39" i="2" s="1"/>
  <c r="AP39" i="2"/>
  <c r="AO39" i="2"/>
  <c r="AN39" i="2"/>
  <c r="AM39" i="2"/>
  <c r="AL39" i="2"/>
  <c r="AK39" i="2"/>
  <c r="AU38" i="2"/>
  <c r="AS38" i="2"/>
  <c r="AT38" i="2" s="1"/>
  <c r="AP38" i="2"/>
  <c r="AR38" i="2" s="1"/>
  <c r="AM38" i="2"/>
  <c r="AO38" i="2" s="1"/>
  <c r="AL38" i="2"/>
  <c r="AK38" i="2"/>
  <c r="AS37" i="2"/>
  <c r="AP37" i="2"/>
  <c r="AR37" i="2" s="1"/>
  <c r="AM37" i="2"/>
  <c r="AL37" i="2"/>
  <c r="AK37" i="2"/>
  <c r="AS36" i="2"/>
  <c r="AU36" i="2" s="1"/>
  <c r="AP36" i="2"/>
  <c r="AM36" i="2"/>
  <c r="AL36" i="2"/>
  <c r="AK36" i="2"/>
  <c r="AS35" i="2"/>
  <c r="AQ35" i="2"/>
  <c r="AP35" i="2"/>
  <c r="AR35" i="2" s="1"/>
  <c r="AM35" i="2"/>
  <c r="AN35" i="2" s="1"/>
  <c r="AL35" i="2"/>
  <c r="AK35" i="2"/>
  <c r="AT34" i="2"/>
  <c r="AS34" i="2"/>
  <c r="AU34" i="2" s="1"/>
  <c r="AR34" i="2"/>
  <c r="AQ34" i="2"/>
  <c r="AP34" i="2"/>
  <c r="AN34" i="2"/>
  <c r="AM34" i="2"/>
  <c r="AO34" i="2" s="1"/>
  <c r="AL34" i="2"/>
  <c r="AK34" i="2"/>
  <c r="AS33" i="2"/>
  <c r="AQ33" i="2"/>
  <c r="AP33" i="2"/>
  <c r="AR33" i="2" s="1"/>
  <c r="AM33" i="2"/>
  <c r="AO33" i="2" s="1"/>
  <c r="AL33" i="2"/>
  <c r="AK33" i="2"/>
  <c r="AS32" i="2"/>
  <c r="AP32" i="2"/>
  <c r="AR32" i="2" s="1"/>
  <c r="AM32" i="2"/>
  <c r="AN32" i="2" s="1"/>
  <c r="AL32" i="2"/>
  <c r="AK32" i="2"/>
  <c r="AS31" i="2"/>
  <c r="AU31" i="2" s="1"/>
  <c r="AP31" i="2"/>
  <c r="AM31" i="2"/>
  <c r="AL31" i="2"/>
  <c r="AK31" i="2"/>
  <c r="AU30" i="2"/>
  <c r="AS30" i="2"/>
  <c r="AT30" i="2" s="1"/>
  <c r="AR30" i="2"/>
  <c r="AQ30" i="2"/>
  <c r="AP30" i="2"/>
  <c r="AM30" i="2"/>
  <c r="AO30" i="2" s="1"/>
  <c r="AL30" i="2"/>
  <c r="AK30" i="2"/>
  <c r="AU29" i="2"/>
  <c r="AS29" i="2"/>
  <c r="AT29" i="2" s="1"/>
  <c r="AP29" i="2"/>
  <c r="AR29" i="2" s="1"/>
  <c r="AM29" i="2"/>
  <c r="AL29" i="2"/>
  <c r="AK29" i="2"/>
  <c r="AS28" i="2"/>
  <c r="AU28" i="2" s="1"/>
  <c r="AP28" i="2"/>
  <c r="AN28" i="2"/>
  <c r="AM28" i="2"/>
  <c r="AO28" i="2" s="1"/>
  <c r="AL28" i="2"/>
  <c r="AK28" i="2"/>
  <c r="AS27" i="2"/>
  <c r="AP27" i="2"/>
  <c r="AO27" i="2"/>
  <c r="AM27" i="2"/>
  <c r="AN27" i="2" s="1"/>
  <c r="AL27" i="2"/>
  <c r="AK27" i="2"/>
  <c r="AU26" i="2"/>
  <c r="AS26" i="2"/>
  <c r="AT26" i="2" s="1"/>
  <c r="AR26" i="2"/>
  <c r="AQ26" i="2"/>
  <c r="AP26" i="2"/>
  <c r="AM26" i="2"/>
  <c r="AO26" i="2" s="1"/>
  <c r="AL26" i="2"/>
  <c r="AK26" i="2"/>
  <c r="AU25" i="2"/>
  <c r="AS25" i="2"/>
  <c r="AT25" i="2" s="1"/>
  <c r="AP25" i="2"/>
  <c r="AR25" i="2" s="1"/>
  <c r="AM25" i="2"/>
  <c r="AL25" i="2"/>
  <c r="AK25" i="2"/>
  <c r="AS24" i="2"/>
  <c r="AU24" i="2" s="1"/>
  <c r="AP24" i="2"/>
  <c r="AM24" i="2"/>
  <c r="AL24" i="2"/>
  <c r="AK24" i="2"/>
  <c r="AS23" i="2"/>
  <c r="AR23" i="2"/>
  <c r="AP23" i="2"/>
  <c r="AQ23" i="2" s="1"/>
  <c r="AN23" i="2"/>
  <c r="AM23" i="2"/>
  <c r="AO23" i="2" s="1"/>
  <c r="AL23" i="2"/>
  <c r="AK23" i="2"/>
  <c r="AS22" i="2"/>
  <c r="AR22" i="2"/>
  <c r="AP22" i="2"/>
  <c r="AQ22" i="2" s="1"/>
  <c r="AM22" i="2"/>
  <c r="AO22" i="2" s="1"/>
  <c r="AL22" i="2"/>
  <c r="AK22" i="2"/>
  <c r="AS21" i="2"/>
  <c r="AT21" i="2" s="1"/>
  <c r="AP21" i="2"/>
  <c r="AM21" i="2"/>
  <c r="AL21" i="2"/>
  <c r="AK21" i="2"/>
  <c r="AS20" i="2"/>
  <c r="AU20" i="2" s="1"/>
  <c r="AP20" i="2"/>
  <c r="AM20" i="2"/>
  <c r="AL20" i="2"/>
  <c r="AK20" i="2"/>
  <c r="AS19" i="2"/>
  <c r="AP19" i="2"/>
  <c r="AR19" i="2" s="1"/>
  <c r="AM19" i="2"/>
  <c r="AL19" i="2"/>
  <c r="AK19" i="2"/>
  <c r="AS18" i="2"/>
  <c r="AQ18" i="2"/>
  <c r="AP18" i="2"/>
  <c r="AR18" i="2" s="1"/>
  <c r="AN18" i="2"/>
  <c r="AM18" i="2"/>
  <c r="AO18" i="2" s="1"/>
  <c r="AL18" i="2"/>
  <c r="AK18" i="2"/>
  <c r="AS17" i="2"/>
  <c r="AP17" i="2"/>
  <c r="AR17" i="2" s="1"/>
  <c r="AM17" i="2"/>
  <c r="AL17" i="2"/>
  <c r="AK17" i="2"/>
  <c r="AS16" i="2"/>
  <c r="AP16" i="2"/>
  <c r="AM16" i="2"/>
  <c r="AN16" i="2" s="1"/>
  <c r="AL16" i="2"/>
  <c r="AK16" i="2"/>
  <c r="AS15" i="2"/>
  <c r="AP15" i="2"/>
  <c r="AM15" i="2"/>
  <c r="AL15" i="2"/>
  <c r="AK15" i="2"/>
  <c r="AU14" i="2"/>
  <c r="AS14" i="2"/>
  <c r="AT14" i="2" s="1"/>
  <c r="AP14" i="2"/>
  <c r="AM14" i="2"/>
  <c r="AL14" i="2"/>
  <c r="AK14" i="2"/>
  <c r="AU13" i="2"/>
  <c r="AT13" i="2"/>
  <c r="AS13" i="2"/>
  <c r="AP13" i="2"/>
  <c r="AR13" i="2" s="1"/>
  <c r="AM13" i="2"/>
  <c r="AO13" i="2" s="1"/>
  <c r="AL13" i="2"/>
  <c r="AK13" i="2"/>
  <c r="AS12" i="2"/>
  <c r="AU12" i="2" s="1"/>
  <c r="AP12" i="2"/>
  <c r="AR12" i="2" s="1"/>
  <c r="AO12" i="2"/>
  <c r="AM12" i="2"/>
  <c r="AN12" i="2" s="1"/>
  <c r="AL12" i="2"/>
  <c r="AK12" i="2"/>
  <c r="AU10" i="2"/>
  <c r="AT10" i="2"/>
  <c r="AS10" i="2"/>
  <c r="AR10" i="2"/>
  <c r="AP10" i="2"/>
  <c r="AQ10" i="2" s="1"/>
  <c r="AM10" i="2"/>
  <c r="AN10" i="2" s="1"/>
  <c r="AL10" i="2"/>
  <c r="AK10" i="2"/>
  <c r="AU9" i="2"/>
  <c r="AT9" i="2"/>
  <c r="AS9" i="2"/>
  <c r="AP9" i="2"/>
  <c r="AQ9" i="2" s="1"/>
  <c r="AM9" i="2"/>
  <c r="AN9" i="2" s="1"/>
  <c r="AL9" i="2"/>
  <c r="AK9" i="2"/>
  <c r="AS8" i="2"/>
  <c r="AU8" i="2" s="1"/>
  <c r="AR8" i="2"/>
  <c r="AP8" i="2"/>
  <c r="AQ8" i="2" s="1"/>
  <c r="AN8" i="2"/>
  <c r="AM8" i="2"/>
  <c r="AO8" i="2" s="1"/>
  <c r="AL8" i="2"/>
  <c r="AK8" i="2"/>
  <c r="AU7" i="2"/>
  <c r="AS7" i="2"/>
  <c r="AT7" i="2" s="1"/>
  <c r="AQ7" i="2"/>
  <c r="AP7" i="2"/>
  <c r="AR7" i="2" s="1"/>
  <c r="AM7" i="2"/>
  <c r="AN7" i="2" s="1"/>
  <c r="AL7" i="2"/>
  <c r="AK7" i="2"/>
  <c r="AS6" i="2"/>
  <c r="AP6" i="2"/>
  <c r="AR6" i="2" s="1"/>
  <c r="AM6" i="2"/>
  <c r="AO6" i="2" s="1"/>
  <c r="AL6" i="2"/>
  <c r="AK6" i="2"/>
  <c r="AS5" i="2"/>
  <c r="AT5" i="2" s="1"/>
  <c r="AP5" i="2"/>
  <c r="AM5" i="2"/>
  <c r="AO5" i="2" s="1"/>
  <c r="AL5" i="2"/>
  <c r="AK5" i="2"/>
  <c r="AT4" i="2"/>
  <c r="AS4" i="2"/>
  <c r="AU4" i="2" s="1"/>
  <c r="AP4" i="2"/>
  <c r="AR4" i="2" s="1"/>
  <c r="AO4" i="2"/>
  <c r="AN4" i="2"/>
  <c r="AM4" i="2"/>
  <c r="AL4" i="2"/>
  <c r="AK4" i="2"/>
  <c r="AS3" i="2"/>
  <c r="AU3" i="2" s="1"/>
  <c r="AP3" i="2"/>
  <c r="AR3" i="2" s="1"/>
  <c r="AO3" i="2"/>
  <c r="AM3" i="2"/>
  <c r="AN3" i="2" s="1"/>
  <c r="AL3" i="2"/>
  <c r="AK3" i="2"/>
  <c r="AG122" i="2"/>
  <c r="AF122" i="2"/>
  <c r="AG121" i="2"/>
  <c r="AF121" i="2"/>
  <c r="AG120" i="2"/>
  <c r="AF120" i="2"/>
  <c r="AG119" i="2"/>
  <c r="AF119" i="2"/>
  <c r="AG118" i="2"/>
  <c r="AF118" i="2"/>
  <c r="AG117" i="2"/>
  <c r="AF117" i="2"/>
  <c r="AG116" i="2"/>
  <c r="AF116" i="2"/>
  <c r="AG115" i="2"/>
  <c r="AF115" i="2"/>
  <c r="AG114" i="2"/>
  <c r="AF114" i="2"/>
  <c r="AG113" i="2"/>
  <c r="AF113" i="2"/>
  <c r="AG112" i="2"/>
  <c r="AF112" i="2"/>
  <c r="AG111" i="2"/>
  <c r="AF111" i="2"/>
  <c r="AG110" i="2"/>
  <c r="AF110" i="2"/>
  <c r="AG109" i="2"/>
  <c r="AF109" i="2"/>
  <c r="AG108" i="2"/>
  <c r="AF108" i="2"/>
  <c r="AG107" i="2"/>
  <c r="AF107" i="2"/>
  <c r="AG106" i="2"/>
  <c r="AF106" i="2"/>
  <c r="AG105" i="2"/>
  <c r="AF105" i="2"/>
  <c r="AG104" i="2"/>
  <c r="AF104" i="2"/>
  <c r="AG103" i="2"/>
  <c r="AF103" i="2"/>
  <c r="AG102" i="2"/>
  <c r="AF102" i="2"/>
  <c r="AG101" i="2"/>
  <c r="AF101" i="2"/>
  <c r="AG100" i="2"/>
  <c r="AF100" i="2"/>
  <c r="AG99" i="2"/>
  <c r="AF99" i="2"/>
  <c r="AG98" i="2"/>
  <c r="AF98" i="2"/>
  <c r="AG97" i="2"/>
  <c r="AF97" i="2"/>
  <c r="AG96" i="2"/>
  <c r="AF96" i="2"/>
  <c r="AG95" i="2"/>
  <c r="AF95" i="2"/>
  <c r="AG94" i="2"/>
  <c r="AF94" i="2"/>
  <c r="AG93" i="2"/>
  <c r="AF93" i="2"/>
  <c r="AG92" i="2"/>
  <c r="AF92" i="2"/>
  <c r="AG91" i="2"/>
  <c r="AF91" i="2"/>
  <c r="AG90" i="2"/>
  <c r="AF90" i="2"/>
  <c r="AG89" i="2"/>
  <c r="AF89" i="2"/>
  <c r="AG88" i="2"/>
  <c r="AF88" i="2"/>
  <c r="AG87" i="2"/>
  <c r="AF87" i="2"/>
  <c r="AG86" i="2"/>
  <c r="AF86" i="2"/>
  <c r="AG85" i="2"/>
  <c r="AF85" i="2"/>
  <c r="AG84" i="2"/>
  <c r="AF84" i="2"/>
  <c r="AG83" i="2"/>
  <c r="AF83" i="2"/>
  <c r="AG82" i="2"/>
  <c r="AF82" i="2"/>
  <c r="AG81" i="2"/>
  <c r="AF81" i="2"/>
  <c r="AG80" i="2"/>
  <c r="AF80" i="2"/>
  <c r="AG79" i="2"/>
  <c r="AF79" i="2"/>
  <c r="AG78" i="2"/>
  <c r="AF78" i="2"/>
  <c r="AG77" i="2"/>
  <c r="AF77" i="2"/>
  <c r="AG76" i="2"/>
  <c r="AF76" i="2"/>
  <c r="AG75" i="2"/>
  <c r="AF75" i="2"/>
  <c r="AG74" i="2"/>
  <c r="AF74" i="2"/>
  <c r="AG73" i="2"/>
  <c r="AF73" i="2"/>
  <c r="AG72" i="2"/>
  <c r="AF72" i="2"/>
  <c r="AG71" i="2"/>
  <c r="AF71" i="2"/>
  <c r="AG70" i="2"/>
  <c r="AF70" i="2"/>
  <c r="AG69" i="2"/>
  <c r="AF69" i="2"/>
  <c r="AG68" i="2"/>
  <c r="AF68" i="2"/>
  <c r="AG67" i="2"/>
  <c r="AF67" i="2"/>
  <c r="AG66" i="2"/>
  <c r="AF66" i="2"/>
  <c r="AG65" i="2"/>
  <c r="AF65" i="2"/>
  <c r="AG64" i="2"/>
  <c r="AF64" i="2"/>
  <c r="AG63" i="2"/>
  <c r="AF63" i="2"/>
  <c r="AG62" i="2"/>
  <c r="AF62" i="2"/>
  <c r="AG61" i="2"/>
  <c r="AF61" i="2"/>
  <c r="AG60" i="2"/>
  <c r="AF60" i="2"/>
  <c r="AG59" i="2"/>
  <c r="AF59" i="2"/>
  <c r="AG58" i="2"/>
  <c r="AF58" i="2"/>
  <c r="AG57" i="2"/>
  <c r="AF57" i="2"/>
  <c r="AG56" i="2"/>
  <c r="AF56" i="2"/>
  <c r="AG55" i="2"/>
  <c r="AF55" i="2"/>
  <c r="AG54" i="2"/>
  <c r="AF54" i="2"/>
  <c r="AG53" i="2"/>
  <c r="AF53" i="2"/>
  <c r="AG52" i="2"/>
  <c r="AF52" i="2"/>
  <c r="AG51" i="2"/>
  <c r="AF51" i="2"/>
  <c r="AG50" i="2"/>
  <c r="AF50" i="2"/>
  <c r="AG49" i="2"/>
  <c r="AF49" i="2"/>
  <c r="AG48" i="2"/>
  <c r="AF48" i="2"/>
  <c r="AG47" i="2"/>
  <c r="AF47" i="2"/>
  <c r="AG46" i="2"/>
  <c r="AF46" i="2"/>
  <c r="AG45" i="2"/>
  <c r="AF45" i="2"/>
  <c r="AG44" i="2"/>
  <c r="AF44" i="2"/>
  <c r="AG43" i="2"/>
  <c r="AF43" i="2"/>
  <c r="AG42" i="2"/>
  <c r="AF42" i="2"/>
  <c r="AG41" i="2"/>
  <c r="AF41" i="2"/>
  <c r="AG40" i="2"/>
  <c r="AF40" i="2"/>
  <c r="AG39" i="2"/>
  <c r="AF39" i="2"/>
  <c r="AG38" i="2"/>
  <c r="AF38" i="2"/>
  <c r="AG37" i="2"/>
  <c r="AF37" i="2"/>
  <c r="AG36" i="2"/>
  <c r="AF36" i="2"/>
  <c r="AG35" i="2"/>
  <c r="AF35" i="2"/>
  <c r="AG34" i="2"/>
  <c r="AF34" i="2"/>
  <c r="AG33" i="2"/>
  <c r="AF33" i="2"/>
  <c r="AG32" i="2"/>
  <c r="AF32" i="2"/>
  <c r="AG31" i="2"/>
  <c r="AF31" i="2"/>
  <c r="AG30" i="2"/>
  <c r="AF30" i="2"/>
  <c r="AG29" i="2"/>
  <c r="AF29" i="2"/>
  <c r="AG28" i="2"/>
  <c r="AF28" i="2"/>
  <c r="AG27" i="2"/>
  <c r="AF27" i="2"/>
  <c r="AG26" i="2"/>
  <c r="AF26" i="2"/>
  <c r="AG25" i="2"/>
  <c r="AF25" i="2"/>
  <c r="AG24" i="2"/>
  <c r="AF24" i="2"/>
  <c r="AG23" i="2"/>
  <c r="AF23" i="2"/>
  <c r="AG22" i="2"/>
  <c r="AF22" i="2"/>
  <c r="AG21" i="2"/>
  <c r="AF21" i="2"/>
  <c r="AG20" i="2"/>
  <c r="AF20" i="2"/>
  <c r="AG19" i="2"/>
  <c r="AF19" i="2"/>
  <c r="AG18" i="2"/>
  <c r="AF18" i="2"/>
  <c r="AG17" i="2"/>
  <c r="AF17" i="2"/>
  <c r="AG16" i="2"/>
  <c r="AF16" i="2"/>
  <c r="AG15" i="2"/>
  <c r="AF15" i="2"/>
  <c r="AG14" i="2"/>
  <c r="AF14" i="2"/>
  <c r="AG13" i="2"/>
  <c r="AF13" i="2"/>
  <c r="AG12" i="2"/>
  <c r="AF12" i="2"/>
  <c r="AG10" i="2"/>
  <c r="AF10" i="2"/>
  <c r="AG9" i="2"/>
  <c r="AF9" i="2"/>
  <c r="AG8" i="2"/>
  <c r="AF8" i="2"/>
  <c r="AG7" i="2"/>
  <c r="AF7" i="2"/>
  <c r="AG6" i="2"/>
  <c r="AF6" i="2"/>
  <c r="AG5" i="2"/>
  <c r="AF5" i="2"/>
  <c r="AG4" i="2"/>
  <c r="AF4" i="2"/>
  <c r="AG3" i="2"/>
  <c r="AF3" i="2"/>
  <c r="Z122" i="2"/>
  <c r="AB122" i="2" s="1"/>
  <c r="Z121" i="2"/>
  <c r="AB121" i="2" s="1"/>
  <c r="AB120" i="2"/>
  <c r="AA120" i="2"/>
  <c r="Z120" i="2"/>
  <c r="AA119" i="2"/>
  <c r="Z119" i="2"/>
  <c r="AB119" i="2" s="1"/>
  <c r="Z118" i="2"/>
  <c r="AB118" i="2" s="1"/>
  <c r="Z117" i="2"/>
  <c r="AA117" i="2" s="1"/>
  <c r="Z116" i="2"/>
  <c r="AA116" i="2" s="1"/>
  <c r="Z115" i="2"/>
  <c r="AB115" i="2" s="1"/>
  <c r="Z114" i="2"/>
  <c r="AB114" i="2" s="1"/>
  <c r="AB113" i="2"/>
  <c r="Z113" i="2"/>
  <c r="AA113" i="2" s="1"/>
  <c r="AB112" i="2"/>
  <c r="AA112" i="2"/>
  <c r="Z112" i="2"/>
  <c r="AA111" i="2"/>
  <c r="Z111" i="2"/>
  <c r="AB111" i="2" s="1"/>
  <c r="Z110" i="2"/>
  <c r="AB110" i="2" s="1"/>
  <c r="AB109" i="2"/>
  <c r="Z109" i="2"/>
  <c r="AA109" i="2" s="1"/>
  <c r="Z108" i="2"/>
  <c r="AA108" i="2" s="1"/>
  <c r="Z107" i="2"/>
  <c r="AB107" i="2" s="1"/>
  <c r="Z106" i="2"/>
  <c r="AB106" i="2" s="1"/>
  <c r="AB105" i="2"/>
  <c r="Z105" i="2"/>
  <c r="AA105" i="2" s="1"/>
  <c r="AB104" i="2"/>
  <c r="AA104" i="2"/>
  <c r="Z104" i="2"/>
  <c r="AA103" i="2"/>
  <c r="Z103" i="2"/>
  <c r="AB103" i="2" s="1"/>
  <c r="Z102" i="2"/>
  <c r="AB102" i="2" s="1"/>
  <c r="AB101" i="2"/>
  <c r="Z101" i="2"/>
  <c r="AA101" i="2" s="1"/>
  <c r="AB100" i="2"/>
  <c r="Z100" i="2"/>
  <c r="AA100" i="2" s="1"/>
  <c r="Z99" i="2"/>
  <c r="AB99" i="2" s="1"/>
  <c r="Z98" i="2"/>
  <c r="AB98" i="2" s="1"/>
  <c r="AB97" i="2"/>
  <c r="Z97" i="2"/>
  <c r="AA97" i="2" s="1"/>
  <c r="AB96" i="2"/>
  <c r="AA96" i="2"/>
  <c r="Z96" i="2"/>
  <c r="AA95" i="2"/>
  <c r="Z95" i="2"/>
  <c r="AB95" i="2" s="1"/>
  <c r="Z94" i="2"/>
  <c r="AB94" i="2" s="1"/>
  <c r="Z93" i="2"/>
  <c r="AA93" i="2" s="1"/>
  <c r="AB92" i="2"/>
  <c r="Z92" i="2"/>
  <c r="AA92" i="2" s="1"/>
  <c r="Z91" i="2"/>
  <c r="AB91" i="2" s="1"/>
  <c r="Z90" i="2"/>
  <c r="AB90" i="2" s="1"/>
  <c r="Z89" i="2"/>
  <c r="Z88" i="2"/>
  <c r="AB88" i="2" s="1"/>
  <c r="Z87" i="2"/>
  <c r="Z86" i="2"/>
  <c r="AB86" i="2" s="1"/>
  <c r="AB85" i="2"/>
  <c r="AA85" i="2"/>
  <c r="Z85" i="2"/>
  <c r="Z84" i="2"/>
  <c r="AA84" i="2" s="1"/>
  <c r="Z83" i="2"/>
  <c r="AB83" i="2" s="1"/>
  <c r="Z82" i="2"/>
  <c r="AB82" i="2" s="1"/>
  <c r="AA81" i="2"/>
  <c r="Z81" i="2"/>
  <c r="AB81" i="2" s="1"/>
  <c r="AB80" i="2"/>
  <c r="Z80" i="2"/>
  <c r="AA80" i="2" s="1"/>
  <c r="AA79" i="2"/>
  <c r="Z79" i="2"/>
  <c r="AB79" i="2" s="1"/>
  <c r="Z78" i="2"/>
  <c r="AB78" i="2" s="1"/>
  <c r="Z77" i="2"/>
  <c r="Z76" i="2"/>
  <c r="Z75" i="2"/>
  <c r="AB75" i="2" s="1"/>
  <c r="Z74" i="2"/>
  <c r="AB74" i="2" s="1"/>
  <c r="AA73" i="2"/>
  <c r="Z73" i="2"/>
  <c r="AB73" i="2" s="1"/>
  <c r="AB72" i="2"/>
  <c r="AA72" i="2"/>
  <c r="Z72" i="2"/>
  <c r="AA71" i="2"/>
  <c r="Z71" i="2"/>
  <c r="AB71" i="2" s="1"/>
  <c r="Z70" i="2"/>
  <c r="AB70" i="2" s="1"/>
  <c r="AB69" i="2"/>
  <c r="AA69" i="2"/>
  <c r="Z69" i="2"/>
  <c r="AB68" i="2"/>
  <c r="Z68" i="2"/>
  <c r="AA68" i="2" s="1"/>
  <c r="Z67" i="2"/>
  <c r="AB67" i="2" s="1"/>
  <c r="Z66" i="2"/>
  <c r="AB66" i="2" s="1"/>
  <c r="Z65" i="2"/>
  <c r="Z64" i="2"/>
  <c r="Z63" i="2"/>
  <c r="Z62" i="2"/>
  <c r="AB62" i="2" s="1"/>
  <c r="Z61" i="2"/>
  <c r="AB60" i="2"/>
  <c r="Z60" i="2"/>
  <c r="AA60" i="2" s="1"/>
  <c r="Z59" i="2"/>
  <c r="AB59" i="2" s="1"/>
  <c r="Z58" i="2"/>
  <c r="AB58" i="2" s="1"/>
  <c r="Z57" i="2"/>
  <c r="AB57" i="2" s="1"/>
  <c r="AA56" i="2"/>
  <c r="Z56" i="2"/>
  <c r="AB56" i="2" s="1"/>
  <c r="AA55" i="2"/>
  <c r="Z55" i="2"/>
  <c r="AB55" i="2" s="1"/>
  <c r="Z54" i="2"/>
  <c r="AB54" i="2" s="1"/>
  <c r="AB53" i="2"/>
  <c r="Z53" i="2"/>
  <c r="AA53" i="2" s="1"/>
  <c r="AB52" i="2"/>
  <c r="Z52" i="2"/>
  <c r="AA52" i="2" s="1"/>
  <c r="Z51" i="2"/>
  <c r="AB51" i="2" s="1"/>
  <c r="Z50" i="2"/>
  <c r="AB50" i="2" s="1"/>
  <c r="Z49" i="2"/>
  <c r="AB49" i="2" s="1"/>
  <c r="Z48" i="2"/>
  <c r="Z47" i="2"/>
  <c r="Z46" i="2"/>
  <c r="AB46" i="2" s="1"/>
  <c r="Z45" i="2"/>
  <c r="AB44" i="2"/>
  <c r="Z44" i="2"/>
  <c r="AA44" i="2" s="1"/>
  <c r="Z43" i="2"/>
  <c r="AB43" i="2" s="1"/>
  <c r="Z42" i="2"/>
  <c r="AB42" i="2" s="1"/>
  <c r="Z41" i="2"/>
  <c r="AB41" i="2" s="1"/>
  <c r="AA40" i="2"/>
  <c r="Z40" i="2"/>
  <c r="AB40" i="2" s="1"/>
  <c r="AA39" i="2"/>
  <c r="Z39" i="2"/>
  <c r="AB39" i="2" s="1"/>
  <c r="Z38" i="2"/>
  <c r="AB38" i="2" s="1"/>
  <c r="AB37" i="2"/>
  <c r="Z37" i="2"/>
  <c r="AA37" i="2" s="1"/>
  <c r="AB36" i="2"/>
  <c r="Z36" i="2"/>
  <c r="AA36" i="2" s="1"/>
  <c r="Z35" i="2"/>
  <c r="AB35" i="2" s="1"/>
  <c r="Z34" i="2"/>
  <c r="AB34" i="2" s="1"/>
  <c r="Z33" i="2"/>
  <c r="AB33" i="2" s="1"/>
  <c r="Z32" i="2"/>
  <c r="Z31" i="2"/>
  <c r="Z30" i="2"/>
  <c r="AB30" i="2" s="1"/>
  <c r="Z29" i="2"/>
  <c r="AB28" i="2"/>
  <c r="Z28" i="2"/>
  <c r="AA28" i="2" s="1"/>
  <c r="Z27" i="2"/>
  <c r="AB27" i="2" s="1"/>
  <c r="Z26" i="2"/>
  <c r="AB26" i="2" s="1"/>
  <c r="Z25" i="2"/>
  <c r="AB25" i="2" s="1"/>
  <c r="AA24" i="2"/>
  <c r="Z24" i="2"/>
  <c r="AB24" i="2" s="1"/>
  <c r="AA23" i="2"/>
  <c r="Z23" i="2"/>
  <c r="AB23" i="2" s="1"/>
  <c r="Z22" i="2"/>
  <c r="AB22" i="2" s="1"/>
  <c r="AB21" i="2"/>
  <c r="Z21" i="2"/>
  <c r="AA21" i="2" s="1"/>
  <c r="Z20" i="2"/>
  <c r="AA20" i="2" s="1"/>
  <c r="Z19" i="2"/>
  <c r="AB19" i="2" s="1"/>
  <c r="Z18" i="2"/>
  <c r="AB18" i="2" s="1"/>
  <c r="Z17" i="2"/>
  <c r="AB17" i="2" s="1"/>
  <c r="Z16" i="2"/>
  <c r="Z15" i="2"/>
  <c r="Z14" i="2"/>
  <c r="AB14" i="2" s="1"/>
  <c r="Z13" i="2"/>
  <c r="AB12" i="2"/>
  <c r="Z12" i="2"/>
  <c r="AA12" i="2" s="1"/>
  <c r="Z10" i="2"/>
  <c r="AB10" i="2" s="1"/>
  <c r="Z9" i="2"/>
  <c r="AB9" i="2" s="1"/>
  <c r="AA8" i="2"/>
  <c r="Z8" i="2"/>
  <c r="AB8" i="2" s="1"/>
  <c r="Z7" i="2"/>
  <c r="Z6" i="2"/>
  <c r="AB6" i="2" s="1"/>
  <c r="Z5" i="2"/>
  <c r="Z4" i="2"/>
  <c r="Z3" i="2"/>
  <c r="AB3" i="2" s="1"/>
  <c r="T122" i="2"/>
  <c r="V122" i="2" s="1"/>
  <c r="T121" i="2"/>
  <c r="V121" i="2" s="1"/>
  <c r="T120" i="2"/>
  <c r="T119" i="2"/>
  <c r="T118" i="2"/>
  <c r="V118" i="2" s="1"/>
  <c r="U117" i="2"/>
  <c r="T117" i="2"/>
  <c r="V117" i="2" s="1"/>
  <c r="V116" i="2"/>
  <c r="U116" i="2"/>
  <c r="T116" i="2"/>
  <c r="T115" i="2"/>
  <c r="U115" i="2" s="1"/>
  <c r="T114" i="2"/>
  <c r="V114" i="2" s="1"/>
  <c r="T113" i="2"/>
  <c r="V113" i="2" s="1"/>
  <c r="V112" i="2"/>
  <c r="U112" i="2"/>
  <c r="T112" i="2"/>
  <c r="U111" i="2"/>
  <c r="T111" i="2"/>
  <c r="V111" i="2" s="1"/>
  <c r="T110" i="2"/>
  <c r="V110" i="2" s="1"/>
  <c r="T109" i="2"/>
  <c r="U109" i="2" s="1"/>
  <c r="T108" i="2"/>
  <c r="T107" i="2"/>
  <c r="U107" i="2" s="1"/>
  <c r="T106" i="2"/>
  <c r="V106" i="2" s="1"/>
  <c r="T105" i="2"/>
  <c r="V105" i="2" s="1"/>
  <c r="U104" i="2"/>
  <c r="T104" i="2"/>
  <c r="V104" i="2" s="1"/>
  <c r="T103" i="2"/>
  <c r="T102" i="2"/>
  <c r="V102" i="2" s="1"/>
  <c r="V101" i="2"/>
  <c r="U101" i="2"/>
  <c r="T101" i="2"/>
  <c r="V100" i="2"/>
  <c r="U100" i="2"/>
  <c r="T100" i="2"/>
  <c r="T99" i="2"/>
  <c r="U99" i="2" s="1"/>
  <c r="T98" i="2"/>
  <c r="V98" i="2" s="1"/>
  <c r="T97" i="2"/>
  <c r="V97" i="2" s="1"/>
  <c r="T96" i="2"/>
  <c r="U96" i="2" s="1"/>
  <c r="U95" i="2"/>
  <c r="T95" i="2"/>
  <c r="V95" i="2" s="1"/>
  <c r="T94" i="2"/>
  <c r="V94" i="2" s="1"/>
  <c r="T93" i="2"/>
  <c r="V93" i="2" s="1"/>
  <c r="T92" i="2"/>
  <c r="T91" i="2"/>
  <c r="U91" i="2" s="1"/>
  <c r="T90" i="2"/>
  <c r="V90" i="2" s="1"/>
  <c r="T89" i="2"/>
  <c r="U89" i="2" s="1"/>
  <c r="V88" i="2"/>
  <c r="T88" i="2"/>
  <c r="U88" i="2" s="1"/>
  <c r="U87" i="2"/>
  <c r="T87" i="2"/>
  <c r="V87" i="2" s="1"/>
  <c r="T86" i="2"/>
  <c r="V86" i="2" s="1"/>
  <c r="U85" i="2"/>
  <c r="T85" i="2"/>
  <c r="V85" i="2" s="1"/>
  <c r="T84" i="2"/>
  <c r="T83" i="2"/>
  <c r="V83" i="2" s="1"/>
  <c r="T82" i="2"/>
  <c r="V82" i="2" s="1"/>
  <c r="T81" i="2"/>
  <c r="U81" i="2" s="1"/>
  <c r="T80" i="2"/>
  <c r="U80" i="2" s="1"/>
  <c r="U79" i="2"/>
  <c r="T79" i="2"/>
  <c r="V79" i="2" s="1"/>
  <c r="T78" i="2"/>
  <c r="V78" i="2" s="1"/>
  <c r="T77" i="2"/>
  <c r="V77" i="2" s="1"/>
  <c r="T76" i="2"/>
  <c r="T75" i="2"/>
  <c r="U75" i="2" s="1"/>
  <c r="T74" i="2"/>
  <c r="V74" i="2" s="1"/>
  <c r="U73" i="2"/>
  <c r="T73" i="2"/>
  <c r="V73" i="2" s="1"/>
  <c r="V72" i="2"/>
  <c r="U72" i="2"/>
  <c r="T72" i="2"/>
  <c r="U71" i="2"/>
  <c r="T71" i="2"/>
  <c r="V71" i="2" s="1"/>
  <c r="T70" i="2"/>
  <c r="V70" i="2" s="1"/>
  <c r="T69" i="2"/>
  <c r="U69" i="2" s="1"/>
  <c r="V68" i="2"/>
  <c r="T68" i="2"/>
  <c r="U68" i="2" s="1"/>
  <c r="T67" i="2"/>
  <c r="U67" i="2" s="1"/>
  <c r="T66" i="2"/>
  <c r="V66" i="2" s="1"/>
  <c r="V65" i="2"/>
  <c r="U65" i="2"/>
  <c r="T65" i="2"/>
  <c r="V64" i="2"/>
  <c r="U64" i="2"/>
  <c r="T64" i="2"/>
  <c r="U63" i="2"/>
  <c r="T63" i="2"/>
  <c r="V63" i="2" s="1"/>
  <c r="T62" i="2"/>
  <c r="V62" i="2" s="1"/>
  <c r="V61" i="2"/>
  <c r="T61" i="2"/>
  <c r="U61" i="2" s="1"/>
  <c r="V60" i="2"/>
  <c r="T60" i="2"/>
  <c r="U60" i="2" s="1"/>
  <c r="T59" i="2"/>
  <c r="V59" i="2" s="1"/>
  <c r="T58" i="2"/>
  <c r="V58" i="2" s="1"/>
  <c r="T57" i="2"/>
  <c r="T56" i="2"/>
  <c r="V56" i="2" s="1"/>
  <c r="T55" i="2"/>
  <c r="T54" i="2"/>
  <c r="V54" i="2" s="1"/>
  <c r="V53" i="2"/>
  <c r="U53" i="2"/>
  <c r="T53" i="2"/>
  <c r="T52" i="2"/>
  <c r="U52" i="2" s="1"/>
  <c r="T51" i="2"/>
  <c r="U51" i="2" s="1"/>
  <c r="T50" i="2"/>
  <c r="V50" i="2" s="1"/>
  <c r="T49" i="2"/>
  <c r="U48" i="2"/>
  <c r="T48" i="2"/>
  <c r="V48" i="2" s="1"/>
  <c r="T47" i="2"/>
  <c r="T46" i="2"/>
  <c r="V46" i="2" s="1"/>
  <c r="V45" i="2"/>
  <c r="U45" i="2"/>
  <c r="T45" i="2"/>
  <c r="T44" i="2"/>
  <c r="V44" i="2" s="1"/>
  <c r="T43" i="2"/>
  <c r="U43" i="2" s="1"/>
  <c r="T42" i="2"/>
  <c r="V42" i="2" s="1"/>
  <c r="V41" i="2"/>
  <c r="U41" i="2"/>
  <c r="T41" i="2"/>
  <c r="V40" i="2"/>
  <c r="T40" i="2"/>
  <c r="U40" i="2" s="1"/>
  <c r="U39" i="2"/>
  <c r="T39" i="2"/>
  <c r="V39" i="2" s="1"/>
  <c r="T38" i="2"/>
  <c r="V38" i="2" s="1"/>
  <c r="T37" i="2"/>
  <c r="U37" i="2" s="1"/>
  <c r="T36" i="2"/>
  <c r="T35" i="2"/>
  <c r="U35" i="2" s="1"/>
  <c r="T34" i="2"/>
  <c r="V34" i="2" s="1"/>
  <c r="V33" i="2"/>
  <c r="U33" i="2"/>
  <c r="T33" i="2"/>
  <c r="T32" i="2"/>
  <c r="U32" i="2" s="1"/>
  <c r="U31" i="2"/>
  <c r="T31" i="2"/>
  <c r="V31" i="2" s="1"/>
  <c r="T30" i="2"/>
  <c r="V30" i="2" s="1"/>
  <c r="V29" i="2"/>
  <c r="T29" i="2"/>
  <c r="U29" i="2" s="1"/>
  <c r="T28" i="2"/>
  <c r="T27" i="2"/>
  <c r="U27" i="2" s="1"/>
  <c r="T26" i="2"/>
  <c r="V26" i="2" s="1"/>
  <c r="V25" i="2"/>
  <c r="U25" i="2"/>
  <c r="T25" i="2"/>
  <c r="V24" i="2"/>
  <c r="T24" i="2"/>
  <c r="U24" i="2" s="1"/>
  <c r="U23" i="2"/>
  <c r="T23" i="2"/>
  <c r="V23" i="2" s="1"/>
  <c r="T22" i="2"/>
  <c r="V22" i="2" s="1"/>
  <c r="T21" i="2"/>
  <c r="U21" i="2" s="1"/>
  <c r="T20" i="2"/>
  <c r="T19" i="2"/>
  <c r="U19" i="2" s="1"/>
  <c r="T18" i="2"/>
  <c r="V18" i="2" s="1"/>
  <c r="V17" i="2"/>
  <c r="U17" i="2"/>
  <c r="T17" i="2"/>
  <c r="T16" i="2"/>
  <c r="U16" i="2" s="1"/>
  <c r="U15" i="2"/>
  <c r="T15" i="2"/>
  <c r="V15" i="2" s="1"/>
  <c r="T14" i="2"/>
  <c r="V14" i="2" s="1"/>
  <c r="T13" i="2"/>
  <c r="U13" i="2" s="1"/>
  <c r="T12" i="2"/>
  <c r="T10" i="2"/>
  <c r="V10" i="2" s="1"/>
  <c r="U9" i="2"/>
  <c r="T9" i="2"/>
  <c r="V9" i="2" s="1"/>
  <c r="V8" i="2"/>
  <c r="U8" i="2"/>
  <c r="T8" i="2"/>
  <c r="T7" i="2"/>
  <c r="V7" i="2" s="1"/>
  <c r="T6" i="2"/>
  <c r="V6" i="2" s="1"/>
  <c r="V5" i="2"/>
  <c r="U5" i="2"/>
  <c r="T5" i="2"/>
  <c r="V4" i="2"/>
  <c r="T4" i="2"/>
  <c r="U4" i="2" s="1"/>
  <c r="T3" i="2"/>
  <c r="U3" i="2" s="1"/>
  <c r="N122" i="2"/>
  <c r="P122" i="2" s="1"/>
  <c r="N121" i="2"/>
  <c r="P121" i="2" s="1"/>
  <c r="P120" i="2"/>
  <c r="O120" i="2"/>
  <c r="N120" i="2"/>
  <c r="O119" i="2"/>
  <c r="N119" i="2"/>
  <c r="P119" i="2" s="1"/>
  <c r="N118" i="2"/>
  <c r="P118" i="2" s="1"/>
  <c r="N117" i="2"/>
  <c r="P117" i="2" s="1"/>
  <c r="N116" i="2"/>
  <c r="O116" i="2" s="1"/>
  <c r="N115" i="2"/>
  <c r="P115" i="2" s="1"/>
  <c r="N114" i="2"/>
  <c r="P114" i="2" s="1"/>
  <c r="N113" i="2"/>
  <c r="P113" i="2" s="1"/>
  <c r="N112" i="2"/>
  <c r="P112" i="2" s="1"/>
  <c r="N111" i="2"/>
  <c r="P111" i="2" s="1"/>
  <c r="N110" i="2"/>
  <c r="P110" i="2" s="1"/>
  <c r="O109" i="2"/>
  <c r="N109" i="2"/>
  <c r="P109" i="2" s="1"/>
  <c r="N108" i="2"/>
  <c r="P108" i="2" s="1"/>
  <c r="N107" i="2"/>
  <c r="P107" i="2" s="1"/>
  <c r="N106" i="2"/>
  <c r="P106" i="2" s="1"/>
  <c r="N105" i="2"/>
  <c r="N104" i="2"/>
  <c r="P104" i="2" s="1"/>
  <c r="N103" i="2"/>
  <c r="P103" i="2" s="1"/>
  <c r="N102" i="2"/>
  <c r="P102" i="2" s="1"/>
  <c r="N101" i="2"/>
  <c r="P101" i="2" s="1"/>
  <c r="N100" i="2"/>
  <c r="P100" i="2" s="1"/>
  <c r="N99" i="2"/>
  <c r="P99" i="2" s="1"/>
  <c r="N98" i="2"/>
  <c r="P98" i="2" s="1"/>
  <c r="N97" i="2"/>
  <c r="P96" i="2"/>
  <c r="O96" i="2"/>
  <c r="N96" i="2"/>
  <c r="N95" i="2"/>
  <c r="P95" i="2" s="1"/>
  <c r="N94" i="2"/>
  <c r="P94" i="2" s="1"/>
  <c r="N93" i="2"/>
  <c r="O93" i="2" s="1"/>
  <c r="N92" i="2"/>
  <c r="P92" i="2" s="1"/>
  <c r="N91" i="2"/>
  <c r="P91" i="2" s="1"/>
  <c r="N90" i="2"/>
  <c r="P90" i="2" s="1"/>
  <c r="P89" i="2"/>
  <c r="N89" i="2"/>
  <c r="O89" i="2" s="1"/>
  <c r="O88" i="2"/>
  <c r="N88" i="2"/>
  <c r="P88" i="2" s="1"/>
  <c r="N87" i="2"/>
  <c r="P87" i="2" s="1"/>
  <c r="N86" i="2"/>
  <c r="P86" i="2" s="1"/>
  <c r="P85" i="2"/>
  <c r="O85" i="2"/>
  <c r="N85" i="2"/>
  <c r="O84" i="2"/>
  <c r="N84" i="2"/>
  <c r="P84" i="2" s="1"/>
  <c r="N83" i="2"/>
  <c r="P83" i="2" s="1"/>
  <c r="N82" i="2"/>
  <c r="P82" i="2" s="1"/>
  <c r="N81" i="2"/>
  <c r="O81" i="2" s="1"/>
  <c r="N80" i="2"/>
  <c r="P80" i="2" s="1"/>
  <c r="N79" i="2"/>
  <c r="P79" i="2" s="1"/>
  <c r="N78" i="2"/>
  <c r="P78" i="2" s="1"/>
  <c r="P77" i="2"/>
  <c r="N77" i="2"/>
  <c r="O77" i="2" s="1"/>
  <c r="N76" i="2"/>
  <c r="O76" i="2" s="1"/>
  <c r="N75" i="2"/>
  <c r="P75" i="2" s="1"/>
  <c r="N74" i="2"/>
  <c r="P74" i="2" s="1"/>
  <c r="P73" i="2"/>
  <c r="N73" i="2"/>
  <c r="O73" i="2" s="1"/>
  <c r="P72" i="2"/>
  <c r="O72" i="2"/>
  <c r="N72" i="2"/>
  <c r="N71" i="2"/>
  <c r="P71" i="2" s="1"/>
  <c r="N70" i="2"/>
  <c r="P70" i="2" s="1"/>
  <c r="N69" i="2"/>
  <c r="O69" i="2" s="1"/>
  <c r="P68" i="2"/>
  <c r="O68" i="2"/>
  <c r="N68" i="2"/>
  <c r="N67" i="2"/>
  <c r="P67" i="2" s="1"/>
  <c r="N66" i="2"/>
  <c r="P66" i="2" s="1"/>
  <c r="N65" i="2"/>
  <c r="O65" i="2" s="1"/>
  <c r="N64" i="2"/>
  <c r="P64" i="2" s="1"/>
  <c r="N63" i="2"/>
  <c r="P63" i="2" s="1"/>
  <c r="N62" i="2"/>
  <c r="P62" i="2" s="1"/>
  <c r="N61" i="2"/>
  <c r="O61" i="2" s="1"/>
  <c r="O60" i="2"/>
  <c r="N60" i="2"/>
  <c r="P60" i="2" s="1"/>
  <c r="N59" i="2"/>
  <c r="P59" i="2" s="1"/>
  <c r="N58" i="2"/>
  <c r="P58" i="2" s="1"/>
  <c r="N57" i="2"/>
  <c r="N56" i="2"/>
  <c r="P56" i="2" s="1"/>
  <c r="N55" i="2"/>
  <c r="P55" i="2" s="1"/>
  <c r="N54" i="2"/>
  <c r="P54" i="2" s="1"/>
  <c r="P53" i="2"/>
  <c r="N53" i="2"/>
  <c r="O53" i="2" s="1"/>
  <c r="N52" i="2"/>
  <c r="P52" i="2" s="1"/>
  <c r="N51" i="2"/>
  <c r="P51" i="2" s="1"/>
  <c r="N50" i="2"/>
  <c r="P50" i="2" s="1"/>
  <c r="N49" i="2"/>
  <c r="O49" i="2" s="1"/>
  <c r="O48" i="2"/>
  <c r="N48" i="2"/>
  <c r="P48" i="2" s="1"/>
  <c r="N47" i="2"/>
  <c r="P47" i="2" s="1"/>
  <c r="N46" i="2"/>
  <c r="P46" i="2" s="1"/>
  <c r="N45" i="2"/>
  <c r="O45" i="2" s="1"/>
  <c r="N44" i="2"/>
  <c r="O44" i="2" s="1"/>
  <c r="N43" i="2"/>
  <c r="P43" i="2" s="1"/>
  <c r="N42" i="2"/>
  <c r="P42" i="2" s="1"/>
  <c r="N41" i="2"/>
  <c r="P41" i="2" s="1"/>
  <c r="P40" i="2"/>
  <c r="N40" i="2"/>
  <c r="O40" i="2" s="1"/>
  <c r="N39" i="2"/>
  <c r="P39" i="2" s="1"/>
  <c r="N38" i="2"/>
  <c r="P38" i="2" s="1"/>
  <c r="N37" i="2"/>
  <c r="O37" i="2" s="1"/>
  <c r="P36" i="2"/>
  <c r="O36" i="2"/>
  <c r="N36" i="2"/>
  <c r="N35" i="2"/>
  <c r="P35" i="2" s="1"/>
  <c r="N34" i="2"/>
  <c r="P34" i="2" s="1"/>
  <c r="N33" i="2"/>
  <c r="P33" i="2" s="1"/>
  <c r="P32" i="2"/>
  <c r="O32" i="2"/>
  <c r="N32" i="2"/>
  <c r="N31" i="2"/>
  <c r="P31" i="2" s="1"/>
  <c r="N30" i="2"/>
  <c r="P30" i="2" s="1"/>
  <c r="P29" i="2"/>
  <c r="N29" i="2"/>
  <c r="O29" i="2" s="1"/>
  <c r="N28" i="2"/>
  <c r="P28" i="2" s="1"/>
  <c r="N27" i="2"/>
  <c r="P27" i="2" s="1"/>
  <c r="N26" i="2"/>
  <c r="P26" i="2" s="1"/>
  <c r="P25" i="2"/>
  <c r="N25" i="2"/>
  <c r="O25" i="2" s="1"/>
  <c r="N24" i="2"/>
  <c r="P24" i="2" s="1"/>
  <c r="N23" i="2"/>
  <c r="P23" i="2" s="1"/>
  <c r="N22" i="2"/>
  <c r="P22" i="2" s="1"/>
  <c r="N21" i="2"/>
  <c r="O21" i="2" s="1"/>
  <c r="P20" i="2"/>
  <c r="N20" i="2"/>
  <c r="O20" i="2" s="1"/>
  <c r="N19" i="2"/>
  <c r="P19" i="2" s="1"/>
  <c r="N18" i="2"/>
  <c r="P18" i="2" s="1"/>
  <c r="N17" i="2"/>
  <c r="P16" i="2"/>
  <c r="O16" i="2"/>
  <c r="N16" i="2"/>
  <c r="N15" i="2"/>
  <c r="P15" i="2" s="1"/>
  <c r="N14" i="2"/>
  <c r="P14" i="2" s="1"/>
  <c r="P13" i="2"/>
  <c r="N13" i="2"/>
  <c r="O13" i="2" s="1"/>
  <c r="N12" i="2"/>
  <c r="P12" i="2" s="1"/>
  <c r="N10" i="2"/>
  <c r="P10" i="2" s="1"/>
  <c r="N9" i="2"/>
  <c r="O9" i="2" s="1"/>
  <c r="N8" i="2"/>
  <c r="O8" i="2" s="1"/>
  <c r="N7" i="2"/>
  <c r="P7" i="2" s="1"/>
  <c r="N6" i="2"/>
  <c r="P6" i="2" s="1"/>
  <c r="P5" i="2"/>
  <c r="N5" i="2"/>
  <c r="O5" i="2" s="1"/>
  <c r="P4" i="2"/>
  <c r="O4" i="2"/>
  <c r="N4" i="2"/>
  <c r="N3" i="2"/>
  <c r="P3" i="2" s="1"/>
  <c r="H122" i="2"/>
  <c r="J122" i="2" s="1"/>
  <c r="H121" i="2"/>
  <c r="J121" i="2" s="1"/>
  <c r="I120" i="2"/>
  <c r="H120" i="2"/>
  <c r="J120" i="2" s="1"/>
  <c r="H119" i="2"/>
  <c r="J119" i="2" s="1"/>
  <c r="H118" i="2"/>
  <c r="J118" i="2" s="1"/>
  <c r="I117" i="2"/>
  <c r="H117" i="2"/>
  <c r="J117" i="2" s="1"/>
  <c r="J116" i="2"/>
  <c r="I116" i="2"/>
  <c r="H116" i="2"/>
  <c r="H115" i="2"/>
  <c r="J115" i="2" s="1"/>
  <c r="H114" i="2"/>
  <c r="J114" i="2" s="1"/>
  <c r="H113" i="2"/>
  <c r="J113" i="2" s="1"/>
  <c r="I112" i="2"/>
  <c r="H112" i="2"/>
  <c r="J112" i="2" s="1"/>
  <c r="I111" i="2"/>
  <c r="H111" i="2"/>
  <c r="J111" i="2" s="1"/>
  <c r="H110" i="2"/>
  <c r="J110" i="2" s="1"/>
  <c r="H109" i="2"/>
  <c r="I109" i="2" s="1"/>
  <c r="I108" i="2"/>
  <c r="H108" i="2"/>
  <c r="J108" i="2" s="1"/>
  <c r="H107" i="2"/>
  <c r="J107" i="2" s="1"/>
  <c r="H106" i="2"/>
  <c r="J106" i="2" s="1"/>
  <c r="H105" i="2"/>
  <c r="J105" i="2" s="1"/>
  <c r="H104" i="2"/>
  <c r="H103" i="2"/>
  <c r="J103" i="2" s="1"/>
  <c r="H102" i="2"/>
  <c r="J102" i="2" s="1"/>
  <c r="J101" i="2"/>
  <c r="I101" i="2"/>
  <c r="H101" i="2"/>
  <c r="H100" i="2"/>
  <c r="J100" i="2" s="1"/>
  <c r="H99" i="2"/>
  <c r="J99" i="2" s="1"/>
  <c r="H98" i="2"/>
  <c r="J98" i="2" s="1"/>
  <c r="J97" i="2"/>
  <c r="H97" i="2"/>
  <c r="I97" i="2" s="1"/>
  <c r="I96" i="2"/>
  <c r="H96" i="2"/>
  <c r="J96" i="2" s="1"/>
  <c r="H95" i="2"/>
  <c r="J95" i="2" s="1"/>
  <c r="H94" i="2"/>
  <c r="J94" i="2" s="1"/>
  <c r="I93" i="2"/>
  <c r="H93" i="2"/>
  <c r="J93" i="2" s="1"/>
  <c r="J92" i="2"/>
  <c r="H92" i="2"/>
  <c r="I92" i="2" s="1"/>
  <c r="H91" i="2"/>
  <c r="J91" i="2" s="1"/>
  <c r="H90" i="2"/>
  <c r="J90" i="2" s="1"/>
  <c r="H89" i="2"/>
  <c r="J89" i="2" s="1"/>
  <c r="H88" i="2"/>
  <c r="J88" i="2" s="1"/>
  <c r="I87" i="2"/>
  <c r="H87" i="2"/>
  <c r="J87" i="2" s="1"/>
  <c r="H86" i="2"/>
  <c r="J86" i="2" s="1"/>
  <c r="H85" i="2"/>
  <c r="J85" i="2" s="1"/>
  <c r="I84" i="2"/>
  <c r="H84" i="2"/>
  <c r="J84" i="2" s="1"/>
  <c r="H83" i="2"/>
  <c r="J83" i="2" s="1"/>
  <c r="H82" i="2"/>
  <c r="J82" i="2" s="1"/>
  <c r="H81" i="2"/>
  <c r="J81" i="2" s="1"/>
  <c r="H80" i="2"/>
  <c r="J80" i="2" s="1"/>
  <c r="H79" i="2"/>
  <c r="J79" i="2" s="1"/>
  <c r="H78" i="2"/>
  <c r="J78" i="2" s="1"/>
  <c r="I77" i="2"/>
  <c r="H77" i="2"/>
  <c r="J77" i="2" s="1"/>
  <c r="H76" i="2"/>
  <c r="J76" i="2" s="1"/>
  <c r="H75" i="2"/>
  <c r="J75" i="2" s="1"/>
  <c r="H74" i="2"/>
  <c r="J74" i="2" s="1"/>
  <c r="H73" i="2"/>
  <c r="I72" i="2"/>
  <c r="H72" i="2"/>
  <c r="J72" i="2" s="1"/>
  <c r="H71" i="2"/>
  <c r="J71" i="2" s="1"/>
  <c r="H70" i="2"/>
  <c r="J70" i="2" s="1"/>
  <c r="H69" i="2"/>
  <c r="I69" i="2" s="1"/>
  <c r="J68" i="2"/>
  <c r="I68" i="2"/>
  <c r="H68" i="2"/>
  <c r="H67" i="2"/>
  <c r="J67" i="2" s="1"/>
  <c r="H66" i="2"/>
  <c r="J66" i="2" s="1"/>
  <c r="J65" i="2"/>
  <c r="H65" i="2"/>
  <c r="I65" i="2" s="1"/>
  <c r="I64" i="2"/>
  <c r="H64" i="2"/>
  <c r="J64" i="2" s="1"/>
  <c r="I63" i="2"/>
  <c r="H63" i="2"/>
  <c r="J63" i="2" s="1"/>
  <c r="H62" i="2"/>
  <c r="J62" i="2" s="1"/>
  <c r="J61" i="2"/>
  <c r="I61" i="2"/>
  <c r="H61" i="2"/>
  <c r="H60" i="2"/>
  <c r="J60" i="2" s="1"/>
  <c r="H59" i="2"/>
  <c r="J59" i="2" s="1"/>
  <c r="H58" i="2"/>
  <c r="J58" i="2" s="1"/>
  <c r="H57" i="2"/>
  <c r="I57" i="2" s="1"/>
  <c r="H56" i="2"/>
  <c r="I55" i="2"/>
  <c r="H55" i="2"/>
  <c r="J55" i="2" s="1"/>
  <c r="H54" i="2"/>
  <c r="J54" i="2" s="1"/>
  <c r="J53" i="2"/>
  <c r="H53" i="2"/>
  <c r="I53" i="2" s="1"/>
  <c r="H52" i="2"/>
  <c r="J52" i="2" s="1"/>
  <c r="H51" i="2"/>
  <c r="J51" i="2" s="1"/>
  <c r="H50" i="2"/>
  <c r="J50" i="2" s="1"/>
  <c r="J49" i="2"/>
  <c r="H49" i="2"/>
  <c r="I49" i="2" s="1"/>
  <c r="I48" i="2"/>
  <c r="H48" i="2"/>
  <c r="J48" i="2" s="1"/>
  <c r="H47" i="2"/>
  <c r="J47" i="2" s="1"/>
  <c r="H46" i="2"/>
  <c r="J46" i="2" s="1"/>
  <c r="J45" i="2"/>
  <c r="I45" i="2"/>
  <c r="H45" i="2"/>
  <c r="H44" i="2"/>
  <c r="I44" i="2" s="1"/>
  <c r="H43" i="2"/>
  <c r="J43" i="2" s="1"/>
  <c r="H42" i="2"/>
  <c r="J42" i="2" s="1"/>
  <c r="J41" i="2"/>
  <c r="H41" i="2"/>
  <c r="I41" i="2" s="1"/>
  <c r="I40" i="2"/>
  <c r="H40" i="2"/>
  <c r="J40" i="2" s="1"/>
  <c r="H39" i="2"/>
  <c r="H38" i="2"/>
  <c r="J38" i="2" s="1"/>
  <c r="H37" i="2"/>
  <c r="J37" i="2" s="1"/>
  <c r="J36" i="2"/>
  <c r="I36" i="2"/>
  <c r="H36" i="2"/>
  <c r="H35" i="2"/>
  <c r="J35" i="2" s="1"/>
  <c r="H34" i="2"/>
  <c r="I34" i="2" s="1"/>
  <c r="H33" i="2"/>
  <c r="I33" i="2" s="1"/>
  <c r="H32" i="2"/>
  <c r="J32" i="2" s="1"/>
  <c r="I31" i="2"/>
  <c r="H31" i="2"/>
  <c r="J31" i="2" s="1"/>
  <c r="H30" i="2"/>
  <c r="J30" i="2" s="1"/>
  <c r="H29" i="2"/>
  <c r="J29" i="2" s="1"/>
  <c r="J28" i="2"/>
  <c r="I28" i="2"/>
  <c r="H28" i="2"/>
  <c r="H27" i="2"/>
  <c r="J27" i="2" s="1"/>
  <c r="H26" i="2"/>
  <c r="I26" i="2" s="1"/>
  <c r="H25" i="2"/>
  <c r="I25" i="2" s="1"/>
  <c r="H24" i="2"/>
  <c r="J24" i="2" s="1"/>
  <c r="I23" i="2"/>
  <c r="H23" i="2"/>
  <c r="J23" i="2" s="1"/>
  <c r="H22" i="2"/>
  <c r="J22" i="2" s="1"/>
  <c r="H21" i="2"/>
  <c r="J21" i="2" s="1"/>
  <c r="J20" i="2"/>
  <c r="I20" i="2"/>
  <c r="H20" i="2"/>
  <c r="H19" i="2"/>
  <c r="J19" i="2" s="1"/>
  <c r="H18" i="2"/>
  <c r="I18" i="2" s="1"/>
  <c r="H17" i="2"/>
  <c r="I17" i="2" s="1"/>
  <c r="H16" i="2"/>
  <c r="J16" i="2" s="1"/>
  <c r="I15" i="2"/>
  <c r="H15" i="2"/>
  <c r="J15" i="2" s="1"/>
  <c r="H14" i="2"/>
  <c r="J14" i="2" s="1"/>
  <c r="H13" i="2"/>
  <c r="J13" i="2" s="1"/>
  <c r="J12" i="2"/>
  <c r="I12" i="2"/>
  <c r="H12" i="2"/>
  <c r="H10" i="2"/>
  <c r="I10" i="2" s="1"/>
  <c r="H9" i="2"/>
  <c r="I9" i="2" s="1"/>
  <c r="I8" i="2"/>
  <c r="H8" i="2"/>
  <c r="J8" i="2" s="1"/>
  <c r="I7" i="2"/>
  <c r="H7" i="2"/>
  <c r="J7" i="2" s="1"/>
  <c r="H6" i="2"/>
  <c r="J6" i="2" s="1"/>
  <c r="H5" i="2"/>
  <c r="J5" i="2" s="1"/>
  <c r="H4" i="2"/>
  <c r="J4" i="2" s="1"/>
  <c r="H3" i="2"/>
  <c r="J3" i="2" s="1"/>
  <c r="AC6" i="3"/>
  <c r="AB6" i="3"/>
  <c r="AA6" i="3"/>
  <c r="Z6" i="3"/>
  <c r="Y6" i="3"/>
  <c r="X6" i="3"/>
  <c r="W6" i="3"/>
  <c r="U6" i="3"/>
  <c r="T6" i="3"/>
  <c r="S6" i="3"/>
  <c r="R6" i="3"/>
  <c r="Q6" i="3"/>
  <c r="P6" i="3"/>
  <c r="V6" i="3"/>
  <c r="AC386" i="3"/>
  <c r="AB386" i="3"/>
  <c r="Z386" i="3"/>
  <c r="Y386" i="3"/>
  <c r="X386" i="3"/>
  <c r="V386" i="3"/>
  <c r="AC385" i="3"/>
  <c r="AB385" i="3"/>
  <c r="Z385" i="3"/>
  <c r="Y385" i="3"/>
  <c r="X385" i="3"/>
  <c r="V385" i="3"/>
  <c r="AC384" i="3"/>
  <c r="AB384" i="3"/>
  <c r="Z384" i="3"/>
  <c r="Y384" i="3"/>
  <c r="X384" i="3"/>
  <c r="V384" i="3"/>
  <c r="AC383" i="3"/>
  <c r="AB383" i="3"/>
  <c r="Z383" i="3"/>
  <c r="Y383" i="3"/>
  <c r="X383" i="3"/>
  <c r="V383" i="3"/>
  <c r="AC382" i="3"/>
  <c r="AB382" i="3"/>
  <c r="Z382" i="3"/>
  <c r="Y382" i="3"/>
  <c r="X382" i="3"/>
  <c r="V382" i="3"/>
  <c r="AC381" i="3"/>
  <c r="AB381" i="3"/>
  <c r="Z381" i="3"/>
  <c r="Y381" i="3"/>
  <c r="X381" i="3"/>
  <c r="V381" i="3"/>
  <c r="AC380" i="3"/>
  <c r="AB380" i="3"/>
  <c r="Z380" i="3"/>
  <c r="Y380" i="3"/>
  <c r="X380" i="3"/>
  <c r="V380" i="3"/>
  <c r="AC379" i="3"/>
  <c r="AB379" i="3"/>
  <c r="Z379" i="3"/>
  <c r="Y379" i="3"/>
  <c r="X379" i="3"/>
  <c r="V379" i="3"/>
  <c r="AC378" i="3"/>
  <c r="AB378" i="3"/>
  <c r="Z378" i="3"/>
  <c r="Y378" i="3"/>
  <c r="X378" i="3"/>
  <c r="V378" i="3"/>
  <c r="AC377" i="3"/>
  <c r="AB377" i="3"/>
  <c r="Z377" i="3"/>
  <c r="Y377" i="3"/>
  <c r="X377" i="3"/>
  <c r="V377" i="3"/>
  <c r="AC376" i="3"/>
  <c r="AB376" i="3"/>
  <c r="Z376" i="3"/>
  <c r="Y376" i="3"/>
  <c r="X376" i="3"/>
  <c r="V376" i="3"/>
  <c r="AC375" i="3"/>
  <c r="AB375" i="3"/>
  <c r="Z375" i="3"/>
  <c r="Y375" i="3"/>
  <c r="X375" i="3"/>
  <c r="V375" i="3"/>
  <c r="AC374" i="3"/>
  <c r="AB374" i="3"/>
  <c r="Z374" i="3"/>
  <c r="Y374" i="3"/>
  <c r="X374" i="3"/>
  <c r="V374" i="3"/>
  <c r="AC373" i="3"/>
  <c r="AB373" i="3"/>
  <c r="Z373" i="3"/>
  <c r="Y373" i="3"/>
  <c r="X373" i="3"/>
  <c r="V373" i="3"/>
  <c r="AC372" i="3"/>
  <c r="AB372" i="3"/>
  <c r="Z372" i="3"/>
  <c r="Y372" i="3"/>
  <c r="X372" i="3"/>
  <c r="V372" i="3"/>
  <c r="AC371" i="3"/>
  <c r="AB371" i="3"/>
  <c r="Z371" i="3"/>
  <c r="Y371" i="3"/>
  <c r="X371" i="3"/>
  <c r="V371" i="3"/>
  <c r="AC370" i="3"/>
  <c r="AB370" i="3"/>
  <c r="Z370" i="3"/>
  <c r="Y370" i="3"/>
  <c r="X370" i="3"/>
  <c r="V370" i="3"/>
  <c r="AC369" i="3"/>
  <c r="AB369" i="3"/>
  <c r="Z369" i="3"/>
  <c r="Y369" i="3"/>
  <c r="X369" i="3"/>
  <c r="V369" i="3"/>
  <c r="AC368" i="3"/>
  <c r="AB368" i="3"/>
  <c r="Z368" i="3"/>
  <c r="Y368" i="3"/>
  <c r="X368" i="3"/>
  <c r="V368" i="3"/>
  <c r="AC367" i="3"/>
  <c r="AB367" i="3"/>
  <c r="Z367" i="3"/>
  <c r="Y367" i="3"/>
  <c r="X367" i="3"/>
  <c r="V367" i="3"/>
  <c r="AC366" i="3"/>
  <c r="AB366" i="3"/>
  <c r="Z366" i="3"/>
  <c r="Y366" i="3"/>
  <c r="X366" i="3"/>
  <c r="V366" i="3"/>
  <c r="AC365" i="3"/>
  <c r="AB365" i="3"/>
  <c r="Z365" i="3"/>
  <c r="Y365" i="3"/>
  <c r="X365" i="3"/>
  <c r="V365" i="3"/>
  <c r="AC364" i="3"/>
  <c r="AB364" i="3"/>
  <c r="Z364" i="3"/>
  <c r="Y364" i="3"/>
  <c r="X364" i="3"/>
  <c r="V364" i="3"/>
  <c r="AC363" i="3"/>
  <c r="AB363" i="3"/>
  <c r="Z363" i="3"/>
  <c r="Y363" i="3"/>
  <c r="X363" i="3"/>
  <c r="V363" i="3"/>
  <c r="AC362" i="3"/>
  <c r="AB362" i="3"/>
  <c r="Z362" i="3"/>
  <c r="Y362" i="3"/>
  <c r="X362" i="3"/>
  <c r="V362" i="3"/>
  <c r="AC361" i="3"/>
  <c r="AB361" i="3"/>
  <c r="Z361" i="3"/>
  <c r="Y361" i="3"/>
  <c r="X361" i="3"/>
  <c r="V361" i="3"/>
  <c r="AC360" i="3"/>
  <c r="AB360" i="3"/>
  <c r="Z360" i="3"/>
  <c r="Y360" i="3"/>
  <c r="X360" i="3"/>
  <c r="V360" i="3"/>
  <c r="AC359" i="3"/>
  <c r="AB359" i="3"/>
  <c r="Z359" i="3"/>
  <c r="Y359" i="3"/>
  <c r="X359" i="3"/>
  <c r="V359" i="3"/>
  <c r="AC358" i="3"/>
  <c r="AB358" i="3"/>
  <c r="Z358" i="3"/>
  <c r="Y358" i="3"/>
  <c r="X358" i="3"/>
  <c r="V358" i="3"/>
  <c r="AC357" i="3"/>
  <c r="AB357" i="3"/>
  <c r="Z357" i="3"/>
  <c r="Y357" i="3"/>
  <c r="X357" i="3"/>
  <c r="V357" i="3"/>
  <c r="AC356" i="3"/>
  <c r="AB356" i="3"/>
  <c r="Z356" i="3"/>
  <c r="Y356" i="3"/>
  <c r="X356" i="3"/>
  <c r="V356" i="3"/>
  <c r="AC355" i="3"/>
  <c r="AB355" i="3"/>
  <c r="Z355" i="3"/>
  <c r="Y355" i="3"/>
  <c r="X355" i="3"/>
  <c r="V355" i="3"/>
  <c r="AC354" i="3"/>
  <c r="AB354" i="3"/>
  <c r="Z354" i="3"/>
  <c r="Y354" i="3"/>
  <c r="X354" i="3"/>
  <c r="V354" i="3"/>
  <c r="AC353" i="3"/>
  <c r="AB353" i="3"/>
  <c r="Z353" i="3"/>
  <c r="Y353" i="3"/>
  <c r="X353" i="3"/>
  <c r="V353" i="3"/>
  <c r="AC352" i="3"/>
  <c r="AB352" i="3"/>
  <c r="Z352" i="3"/>
  <c r="Y352" i="3"/>
  <c r="X352" i="3"/>
  <c r="V352" i="3"/>
  <c r="AC351" i="3"/>
  <c r="AB351" i="3"/>
  <c r="Z351" i="3"/>
  <c r="Y351" i="3"/>
  <c r="X351" i="3"/>
  <c r="V351" i="3"/>
  <c r="AC350" i="3"/>
  <c r="AB350" i="3"/>
  <c r="Z350" i="3"/>
  <c r="Y350" i="3"/>
  <c r="X350" i="3"/>
  <c r="V350" i="3"/>
  <c r="AC349" i="3"/>
  <c r="AB349" i="3"/>
  <c r="Z349" i="3"/>
  <c r="Y349" i="3"/>
  <c r="X349" i="3"/>
  <c r="V349" i="3"/>
  <c r="AC348" i="3"/>
  <c r="AB348" i="3"/>
  <c r="Z348" i="3"/>
  <c r="Y348" i="3"/>
  <c r="X348" i="3"/>
  <c r="V348" i="3"/>
  <c r="AC347" i="3"/>
  <c r="AB347" i="3"/>
  <c r="Z347" i="3"/>
  <c r="Y347" i="3"/>
  <c r="X347" i="3"/>
  <c r="V347" i="3"/>
  <c r="AC346" i="3"/>
  <c r="AB346" i="3"/>
  <c r="Z346" i="3"/>
  <c r="Y346" i="3"/>
  <c r="X346" i="3"/>
  <c r="V346" i="3"/>
  <c r="AC345" i="3"/>
  <c r="AB345" i="3"/>
  <c r="Z345" i="3"/>
  <c r="Y345" i="3"/>
  <c r="X345" i="3"/>
  <c r="V345" i="3"/>
  <c r="AC344" i="3"/>
  <c r="AB344" i="3"/>
  <c r="Z344" i="3"/>
  <c r="Y344" i="3"/>
  <c r="X344" i="3"/>
  <c r="V344" i="3"/>
  <c r="AC343" i="3"/>
  <c r="AB343" i="3"/>
  <c r="Z343" i="3"/>
  <c r="Y343" i="3"/>
  <c r="X343" i="3"/>
  <c r="V343" i="3"/>
  <c r="AC342" i="3"/>
  <c r="AB342" i="3"/>
  <c r="Z342" i="3"/>
  <c r="Y342" i="3"/>
  <c r="X342" i="3"/>
  <c r="V342" i="3"/>
  <c r="AC341" i="3"/>
  <c r="AB341" i="3"/>
  <c r="Z341" i="3"/>
  <c r="Y341" i="3"/>
  <c r="X341" i="3"/>
  <c r="V341" i="3"/>
  <c r="AC340" i="3"/>
  <c r="AB340" i="3"/>
  <c r="Z340" i="3"/>
  <c r="Y340" i="3"/>
  <c r="X340" i="3"/>
  <c r="V340" i="3"/>
  <c r="AC339" i="3"/>
  <c r="AB339" i="3"/>
  <c r="Z339" i="3"/>
  <c r="Y339" i="3"/>
  <c r="X339" i="3"/>
  <c r="V339" i="3"/>
  <c r="AC338" i="3"/>
  <c r="AB338" i="3"/>
  <c r="Z338" i="3"/>
  <c r="Y338" i="3"/>
  <c r="X338" i="3"/>
  <c r="V338" i="3"/>
  <c r="AC337" i="3"/>
  <c r="AB337" i="3"/>
  <c r="Z337" i="3"/>
  <c r="Y337" i="3"/>
  <c r="X337" i="3"/>
  <c r="V337" i="3"/>
  <c r="AC336" i="3"/>
  <c r="AB336" i="3"/>
  <c r="Z336" i="3"/>
  <c r="Y336" i="3"/>
  <c r="X336" i="3"/>
  <c r="V336" i="3"/>
  <c r="AC335" i="3"/>
  <c r="AB335" i="3"/>
  <c r="Z335" i="3"/>
  <c r="Y335" i="3"/>
  <c r="X335" i="3"/>
  <c r="V335" i="3"/>
  <c r="AC334" i="3"/>
  <c r="AB334" i="3"/>
  <c r="Z334" i="3"/>
  <c r="Y334" i="3"/>
  <c r="X334" i="3"/>
  <c r="V334" i="3"/>
  <c r="AC333" i="3"/>
  <c r="AB333" i="3"/>
  <c r="Z333" i="3"/>
  <c r="Y333" i="3"/>
  <c r="X333" i="3"/>
  <c r="V333" i="3"/>
  <c r="AC332" i="3"/>
  <c r="AB332" i="3"/>
  <c r="Z332" i="3"/>
  <c r="Y332" i="3"/>
  <c r="X332" i="3"/>
  <c r="V332" i="3"/>
  <c r="AC331" i="3"/>
  <c r="AB331" i="3"/>
  <c r="Z331" i="3"/>
  <c r="Y331" i="3"/>
  <c r="X331" i="3"/>
  <c r="V331" i="3"/>
  <c r="AC330" i="3"/>
  <c r="AB330" i="3"/>
  <c r="Z330" i="3"/>
  <c r="Y330" i="3"/>
  <c r="X330" i="3"/>
  <c r="V330" i="3"/>
  <c r="AC329" i="3"/>
  <c r="AB329" i="3"/>
  <c r="Z329" i="3"/>
  <c r="Y329" i="3"/>
  <c r="X329" i="3"/>
  <c r="V329" i="3"/>
  <c r="AC328" i="3"/>
  <c r="AB328" i="3"/>
  <c r="Z328" i="3"/>
  <c r="Y328" i="3"/>
  <c r="X328" i="3"/>
  <c r="V328" i="3"/>
  <c r="AC327" i="3"/>
  <c r="AB327" i="3"/>
  <c r="Z327" i="3"/>
  <c r="Y327" i="3"/>
  <c r="X327" i="3"/>
  <c r="V327" i="3"/>
  <c r="AC326" i="3"/>
  <c r="AB326" i="3"/>
  <c r="Z326" i="3"/>
  <c r="Y326" i="3"/>
  <c r="X326" i="3"/>
  <c r="V326" i="3"/>
  <c r="AC325" i="3"/>
  <c r="AB325" i="3"/>
  <c r="Z325" i="3"/>
  <c r="Y325" i="3"/>
  <c r="X325" i="3"/>
  <c r="V325" i="3"/>
  <c r="AC324" i="3"/>
  <c r="AB324" i="3"/>
  <c r="Z324" i="3"/>
  <c r="Y324" i="3"/>
  <c r="X324" i="3"/>
  <c r="V324" i="3"/>
  <c r="AC323" i="3"/>
  <c r="AB323" i="3"/>
  <c r="Z323" i="3"/>
  <c r="Y323" i="3"/>
  <c r="X323" i="3"/>
  <c r="V323" i="3"/>
  <c r="AC322" i="3"/>
  <c r="AB322" i="3"/>
  <c r="Z322" i="3"/>
  <c r="Y322" i="3"/>
  <c r="X322" i="3"/>
  <c r="V322" i="3"/>
  <c r="AC321" i="3"/>
  <c r="AB321" i="3"/>
  <c r="Z321" i="3"/>
  <c r="Y321" i="3"/>
  <c r="X321" i="3"/>
  <c r="V321" i="3"/>
  <c r="AC320" i="3"/>
  <c r="AB320" i="3"/>
  <c r="Z320" i="3"/>
  <c r="Y320" i="3"/>
  <c r="X320" i="3"/>
  <c r="V320" i="3"/>
  <c r="AC319" i="3"/>
  <c r="AB319" i="3"/>
  <c r="Z319" i="3"/>
  <c r="Y319" i="3"/>
  <c r="X319" i="3"/>
  <c r="V319" i="3"/>
  <c r="AC318" i="3"/>
  <c r="AB318" i="3"/>
  <c r="Z318" i="3"/>
  <c r="Y318" i="3"/>
  <c r="X318" i="3"/>
  <c r="V318" i="3"/>
  <c r="AC317" i="3"/>
  <c r="AB317" i="3"/>
  <c r="Z317" i="3"/>
  <c r="Y317" i="3"/>
  <c r="X317" i="3"/>
  <c r="V317" i="3"/>
  <c r="AC316" i="3"/>
  <c r="AB316" i="3"/>
  <c r="Z316" i="3"/>
  <c r="Y316" i="3"/>
  <c r="X316" i="3"/>
  <c r="V316" i="3"/>
  <c r="AC315" i="3"/>
  <c r="AB315" i="3"/>
  <c r="Z315" i="3"/>
  <c r="Y315" i="3"/>
  <c r="X315" i="3"/>
  <c r="V315" i="3"/>
  <c r="AC314" i="3"/>
  <c r="AB314" i="3"/>
  <c r="Z314" i="3"/>
  <c r="Y314" i="3"/>
  <c r="X314" i="3"/>
  <c r="V314" i="3"/>
  <c r="AC313" i="3"/>
  <c r="AB313" i="3"/>
  <c r="Z313" i="3"/>
  <c r="Y313" i="3"/>
  <c r="X313" i="3"/>
  <c r="V313" i="3"/>
  <c r="AC312" i="3"/>
  <c r="AB312" i="3"/>
  <c r="Z312" i="3"/>
  <c r="Y312" i="3"/>
  <c r="X312" i="3"/>
  <c r="V312" i="3"/>
  <c r="AC311" i="3"/>
  <c r="AB311" i="3"/>
  <c r="Z311" i="3"/>
  <c r="Y311" i="3"/>
  <c r="X311" i="3"/>
  <c r="V311" i="3"/>
  <c r="AC310" i="3"/>
  <c r="AB310" i="3"/>
  <c r="Z310" i="3"/>
  <c r="Y310" i="3"/>
  <c r="X310" i="3"/>
  <c r="V310" i="3"/>
  <c r="AC309" i="3"/>
  <c r="AB309" i="3"/>
  <c r="Z309" i="3"/>
  <c r="Y309" i="3"/>
  <c r="X309" i="3"/>
  <c r="V309" i="3"/>
  <c r="AC308" i="3"/>
  <c r="AB308" i="3"/>
  <c r="Z308" i="3"/>
  <c r="Y308" i="3"/>
  <c r="X308" i="3"/>
  <c r="V308" i="3"/>
  <c r="AC307" i="3"/>
  <c r="AB307" i="3"/>
  <c r="Z307" i="3"/>
  <c r="Y307" i="3"/>
  <c r="X307" i="3"/>
  <c r="V307" i="3"/>
  <c r="AC306" i="3"/>
  <c r="AB306" i="3"/>
  <c r="Z306" i="3"/>
  <c r="Y306" i="3"/>
  <c r="X306" i="3"/>
  <c r="V306" i="3"/>
  <c r="AC305" i="3"/>
  <c r="AB305" i="3"/>
  <c r="Z305" i="3"/>
  <c r="Y305" i="3"/>
  <c r="X305" i="3"/>
  <c r="V305" i="3"/>
  <c r="AC304" i="3"/>
  <c r="AB304" i="3"/>
  <c r="Z304" i="3"/>
  <c r="Y304" i="3"/>
  <c r="X304" i="3"/>
  <c r="V304" i="3"/>
  <c r="AC303" i="3"/>
  <c r="AB303" i="3"/>
  <c r="Z303" i="3"/>
  <c r="Y303" i="3"/>
  <c r="X303" i="3"/>
  <c r="V303" i="3"/>
  <c r="AC302" i="3"/>
  <c r="AB302" i="3"/>
  <c r="Z302" i="3"/>
  <c r="Y302" i="3"/>
  <c r="X302" i="3"/>
  <c r="V302" i="3"/>
  <c r="AC301" i="3"/>
  <c r="AB301" i="3"/>
  <c r="Z301" i="3"/>
  <c r="Y301" i="3"/>
  <c r="X301" i="3"/>
  <c r="V301" i="3"/>
  <c r="AC300" i="3"/>
  <c r="AB300" i="3"/>
  <c r="Z300" i="3"/>
  <c r="Y300" i="3"/>
  <c r="X300" i="3"/>
  <c r="V300" i="3"/>
  <c r="AC299" i="3"/>
  <c r="AB299" i="3"/>
  <c r="Z299" i="3"/>
  <c r="Y299" i="3"/>
  <c r="X299" i="3"/>
  <c r="V299" i="3"/>
  <c r="AC298" i="3"/>
  <c r="AB298" i="3"/>
  <c r="Z298" i="3"/>
  <c r="Y298" i="3"/>
  <c r="X298" i="3"/>
  <c r="V298" i="3"/>
  <c r="AC297" i="3"/>
  <c r="AB297" i="3"/>
  <c r="Z297" i="3"/>
  <c r="Y297" i="3"/>
  <c r="X297" i="3"/>
  <c r="V297" i="3"/>
  <c r="AC296" i="3"/>
  <c r="AB296" i="3"/>
  <c r="Z296" i="3"/>
  <c r="Y296" i="3"/>
  <c r="X296" i="3"/>
  <c r="V296" i="3"/>
  <c r="AC295" i="3"/>
  <c r="AB295" i="3"/>
  <c r="Z295" i="3"/>
  <c r="Y295" i="3"/>
  <c r="X295" i="3"/>
  <c r="V295" i="3"/>
  <c r="AC294" i="3"/>
  <c r="AB294" i="3"/>
  <c r="Z294" i="3"/>
  <c r="Y294" i="3"/>
  <c r="X294" i="3"/>
  <c r="V294" i="3"/>
  <c r="AC293" i="3"/>
  <c r="AB293" i="3"/>
  <c r="Z293" i="3"/>
  <c r="Y293" i="3"/>
  <c r="X293" i="3"/>
  <c r="V293" i="3"/>
  <c r="AC292" i="3"/>
  <c r="AB292" i="3"/>
  <c r="Z292" i="3"/>
  <c r="Y292" i="3"/>
  <c r="X292" i="3"/>
  <c r="V292" i="3"/>
  <c r="AC291" i="3"/>
  <c r="AB291" i="3"/>
  <c r="Z291" i="3"/>
  <c r="Y291" i="3"/>
  <c r="X291" i="3"/>
  <c r="V291" i="3"/>
  <c r="AC290" i="3"/>
  <c r="AB290" i="3"/>
  <c r="Z290" i="3"/>
  <c r="Y290" i="3"/>
  <c r="X290" i="3"/>
  <c r="V290" i="3"/>
  <c r="AC289" i="3"/>
  <c r="AB289" i="3"/>
  <c r="Z289" i="3"/>
  <c r="Y289" i="3"/>
  <c r="X289" i="3"/>
  <c r="V289" i="3"/>
  <c r="AC288" i="3"/>
  <c r="AB288" i="3"/>
  <c r="Z288" i="3"/>
  <c r="Y288" i="3"/>
  <c r="X288" i="3"/>
  <c r="V288" i="3"/>
  <c r="AC287" i="3"/>
  <c r="AB287" i="3"/>
  <c r="Z287" i="3"/>
  <c r="Y287" i="3"/>
  <c r="X287" i="3"/>
  <c r="V287" i="3"/>
  <c r="AC286" i="3"/>
  <c r="AB286" i="3"/>
  <c r="Z286" i="3"/>
  <c r="Y286" i="3"/>
  <c r="X286" i="3"/>
  <c r="V286" i="3"/>
  <c r="AC285" i="3"/>
  <c r="AB285" i="3"/>
  <c r="Z285" i="3"/>
  <c r="Y285" i="3"/>
  <c r="X285" i="3"/>
  <c r="V285" i="3"/>
  <c r="AC284" i="3"/>
  <c r="AB284" i="3"/>
  <c r="Z284" i="3"/>
  <c r="Y284" i="3"/>
  <c r="X284" i="3"/>
  <c r="V284" i="3"/>
  <c r="AC283" i="3"/>
  <c r="AB283" i="3"/>
  <c r="Z283" i="3"/>
  <c r="Y283" i="3"/>
  <c r="X283" i="3"/>
  <c r="V283" i="3"/>
  <c r="AC282" i="3"/>
  <c r="AB282" i="3"/>
  <c r="Z282" i="3"/>
  <c r="Y282" i="3"/>
  <c r="X282" i="3"/>
  <c r="V282" i="3"/>
  <c r="AC281" i="3"/>
  <c r="AB281" i="3"/>
  <c r="Z281" i="3"/>
  <c r="Y281" i="3"/>
  <c r="X281" i="3"/>
  <c r="V281" i="3"/>
  <c r="AC280" i="3"/>
  <c r="AB280" i="3"/>
  <c r="Z280" i="3"/>
  <c r="Y280" i="3"/>
  <c r="X280" i="3"/>
  <c r="V280" i="3"/>
  <c r="AC279" i="3"/>
  <c r="AB279" i="3"/>
  <c r="Z279" i="3"/>
  <c r="Y279" i="3"/>
  <c r="X279" i="3"/>
  <c r="V279" i="3"/>
  <c r="AC278" i="3"/>
  <c r="AB278" i="3"/>
  <c r="Z278" i="3"/>
  <c r="Y278" i="3"/>
  <c r="X278" i="3"/>
  <c r="V278" i="3"/>
  <c r="AC277" i="3"/>
  <c r="AB277" i="3"/>
  <c r="Z277" i="3"/>
  <c r="Y277" i="3"/>
  <c r="X277" i="3"/>
  <c r="V277" i="3"/>
  <c r="AC276" i="3"/>
  <c r="AB276" i="3"/>
  <c r="Z276" i="3"/>
  <c r="Y276" i="3"/>
  <c r="X276" i="3"/>
  <c r="V276" i="3"/>
  <c r="AC275" i="3"/>
  <c r="AB275" i="3"/>
  <c r="Z275" i="3"/>
  <c r="Y275" i="3"/>
  <c r="X275" i="3"/>
  <c r="V275" i="3"/>
  <c r="AC274" i="3"/>
  <c r="AB274" i="3"/>
  <c r="Z274" i="3"/>
  <c r="Y274" i="3"/>
  <c r="X274" i="3"/>
  <c r="V274" i="3"/>
  <c r="AC273" i="3"/>
  <c r="AB273" i="3"/>
  <c r="Z273" i="3"/>
  <c r="Y273" i="3"/>
  <c r="X273" i="3"/>
  <c r="V273" i="3"/>
  <c r="AC272" i="3"/>
  <c r="AB272" i="3"/>
  <c r="Z272" i="3"/>
  <c r="Y272" i="3"/>
  <c r="X272" i="3"/>
  <c r="V272" i="3"/>
  <c r="AC271" i="3"/>
  <c r="AB271" i="3"/>
  <c r="Z271" i="3"/>
  <c r="Y271" i="3"/>
  <c r="X271" i="3"/>
  <c r="V271" i="3"/>
  <c r="AC270" i="3"/>
  <c r="AB270" i="3"/>
  <c r="Z270" i="3"/>
  <c r="Y270" i="3"/>
  <c r="X270" i="3"/>
  <c r="V270" i="3"/>
  <c r="AC269" i="3"/>
  <c r="AB269" i="3"/>
  <c r="Z269" i="3"/>
  <c r="Y269" i="3"/>
  <c r="X269" i="3"/>
  <c r="V269" i="3"/>
  <c r="AC268" i="3"/>
  <c r="AB268" i="3"/>
  <c r="Z268" i="3"/>
  <c r="Y268" i="3"/>
  <c r="X268" i="3"/>
  <c r="V268" i="3"/>
  <c r="AC267" i="3"/>
  <c r="AB267" i="3"/>
  <c r="Z267" i="3"/>
  <c r="Y267" i="3"/>
  <c r="X267" i="3"/>
  <c r="V267" i="3"/>
  <c r="AC266" i="3"/>
  <c r="AB266" i="3"/>
  <c r="Z266" i="3"/>
  <c r="Y266" i="3"/>
  <c r="X266" i="3"/>
  <c r="V266" i="3"/>
  <c r="AC265" i="3"/>
  <c r="AB265" i="3"/>
  <c r="Z265" i="3"/>
  <c r="Y265" i="3"/>
  <c r="X265" i="3"/>
  <c r="V265" i="3"/>
  <c r="AC264" i="3"/>
  <c r="AB264" i="3"/>
  <c r="Z264" i="3"/>
  <c r="Y264" i="3"/>
  <c r="X264" i="3"/>
  <c r="V264" i="3"/>
  <c r="AC263" i="3"/>
  <c r="AB263" i="3"/>
  <c r="Z263" i="3"/>
  <c r="Y263" i="3"/>
  <c r="X263" i="3"/>
  <c r="V263" i="3"/>
  <c r="AC262" i="3"/>
  <c r="AB262" i="3"/>
  <c r="Z262" i="3"/>
  <c r="Y262" i="3"/>
  <c r="X262" i="3"/>
  <c r="V262" i="3"/>
  <c r="AC261" i="3"/>
  <c r="AB261" i="3"/>
  <c r="Z261" i="3"/>
  <c r="Y261" i="3"/>
  <c r="X261" i="3"/>
  <c r="V261" i="3"/>
  <c r="AC260" i="3"/>
  <c r="AB260" i="3"/>
  <c r="Z260" i="3"/>
  <c r="Y260" i="3"/>
  <c r="X260" i="3"/>
  <c r="V260" i="3"/>
  <c r="AC259" i="3"/>
  <c r="AB259" i="3"/>
  <c r="Z259" i="3"/>
  <c r="Y259" i="3"/>
  <c r="X259" i="3"/>
  <c r="V259" i="3"/>
  <c r="AC258" i="3"/>
  <c r="AB258" i="3"/>
  <c r="Z258" i="3"/>
  <c r="Y258" i="3"/>
  <c r="X258" i="3"/>
  <c r="V258" i="3"/>
  <c r="AC257" i="3"/>
  <c r="AB257" i="3"/>
  <c r="Z257" i="3"/>
  <c r="Y257" i="3"/>
  <c r="X257" i="3"/>
  <c r="V257" i="3"/>
  <c r="AC256" i="3"/>
  <c r="AB256" i="3"/>
  <c r="Z256" i="3"/>
  <c r="Y256" i="3"/>
  <c r="X256" i="3"/>
  <c r="V256" i="3"/>
  <c r="AC255" i="3"/>
  <c r="AB255" i="3"/>
  <c r="Z255" i="3"/>
  <c r="Y255" i="3"/>
  <c r="X255" i="3"/>
  <c r="V255" i="3"/>
  <c r="AC254" i="3"/>
  <c r="AB254" i="3"/>
  <c r="Z254" i="3"/>
  <c r="Y254" i="3"/>
  <c r="X254" i="3"/>
  <c r="V254" i="3"/>
  <c r="AC253" i="3"/>
  <c r="AB253" i="3"/>
  <c r="Z253" i="3"/>
  <c r="Y253" i="3"/>
  <c r="X253" i="3"/>
  <c r="V253" i="3"/>
  <c r="AC252" i="3"/>
  <c r="AB252" i="3"/>
  <c r="Z252" i="3"/>
  <c r="Y252" i="3"/>
  <c r="X252" i="3"/>
  <c r="V252" i="3"/>
  <c r="AC251" i="3"/>
  <c r="AB251" i="3"/>
  <c r="Z251" i="3"/>
  <c r="Y251" i="3"/>
  <c r="X251" i="3"/>
  <c r="V251" i="3"/>
  <c r="AC250" i="3"/>
  <c r="AB250" i="3"/>
  <c r="Z250" i="3"/>
  <c r="Y250" i="3"/>
  <c r="X250" i="3"/>
  <c r="V250" i="3"/>
  <c r="AC249" i="3"/>
  <c r="AB249" i="3"/>
  <c r="Z249" i="3"/>
  <c r="Y249" i="3"/>
  <c r="X249" i="3"/>
  <c r="V249" i="3"/>
  <c r="AC248" i="3"/>
  <c r="AB248" i="3"/>
  <c r="Z248" i="3"/>
  <c r="Y248" i="3"/>
  <c r="X248" i="3"/>
  <c r="V248" i="3"/>
  <c r="AC247" i="3"/>
  <c r="AB247" i="3"/>
  <c r="Z247" i="3"/>
  <c r="Y247" i="3"/>
  <c r="X247" i="3"/>
  <c r="V247" i="3"/>
  <c r="AC246" i="3"/>
  <c r="AB246" i="3"/>
  <c r="Z246" i="3"/>
  <c r="Y246" i="3"/>
  <c r="X246" i="3"/>
  <c r="V246" i="3"/>
  <c r="AC245" i="3"/>
  <c r="AB245" i="3"/>
  <c r="Z245" i="3"/>
  <c r="Y245" i="3"/>
  <c r="X245" i="3"/>
  <c r="V245" i="3"/>
  <c r="AC244" i="3"/>
  <c r="AB244" i="3"/>
  <c r="Z244" i="3"/>
  <c r="Y244" i="3"/>
  <c r="X244" i="3"/>
  <c r="V244" i="3"/>
  <c r="AC243" i="3"/>
  <c r="AB243" i="3"/>
  <c r="Z243" i="3"/>
  <c r="Y243" i="3"/>
  <c r="X243" i="3"/>
  <c r="V243" i="3"/>
  <c r="AC242" i="3"/>
  <c r="AB242" i="3"/>
  <c r="Z242" i="3"/>
  <c r="Y242" i="3"/>
  <c r="X242" i="3"/>
  <c r="V242" i="3"/>
  <c r="AC241" i="3"/>
  <c r="AB241" i="3"/>
  <c r="Z241" i="3"/>
  <c r="Y241" i="3"/>
  <c r="X241" i="3"/>
  <c r="V241" i="3"/>
  <c r="AC240" i="3"/>
  <c r="AB240" i="3"/>
  <c r="Z240" i="3"/>
  <c r="Y240" i="3"/>
  <c r="X240" i="3"/>
  <c r="V240" i="3"/>
  <c r="AC239" i="3"/>
  <c r="AB239" i="3"/>
  <c r="Z239" i="3"/>
  <c r="Y239" i="3"/>
  <c r="X239" i="3"/>
  <c r="V239" i="3"/>
  <c r="AC238" i="3"/>
  <c r="AB238" i="3"/>
  <c r="Z238" i="3"/>
  <c r="Y238" i="3"/>
  <c r="X238" i="3"/>
  <c r="V238" i="3"/>
  <c r="AC237" i="3"/>
  <c r="AB237" i="3"/>
  <c r="Z237" i="3"/>
  <c r="Y237" i="3"/>
  <c r="X237" i="3"/>
  <c r="V237" i="3"/>
  <c r="AC236" i="3"/>
  <c r="AB236" i="3"/>
  <c r="Z236" i="3"/>
  <c r="Y236" i="3"/>
  <c r="X236" i="3"/>
  <c r="V236" i="3"/>
  <c r="AC235" i="3"/>
  <c r="AB235" i="3"/>
  <c r="Z235" i="3"/>
  <c r="Y235" i="3"/>
  <c r="X235" i="3"/>
  <c r="V235" i="3"/>
  <c r="AC234" i="3"/>
  <c r="AB234" i="3"/>
  <c r="Z234" i="3"/>
  <c r="Y234" i="3"/>
  <c r="X234" i="3"/>
  <c r="V234" i="3"/>
  <c r="AC233" i="3"/>
  <c r="AB233" i="3"/>
  <c r="Z233" i="3"/>
  <c r="Y233" i="3"/>
  <c r="X233" i="3"/>
  <c r="V233" i="3"/>
  <c r="AC232" i="3"/>
  <c r="AB232" i="3"/>
  <c r="Z232" i="3"/>
  <c r="Y232" i="3"/>
  <c r="X232" i="3"/>
  <c r="V232" i="3"/>
  <c r="AC231" i="3"/>
  <c r="AB231" i="3"/>
  <c r="Z231" i="3"/>
  <c r="Y231" i="3"/>
  <c r="X231" i="3"/>
  <c r="V231" i="3"/>
  <c r="AC230" i="3"/>
  <c r="AB230" i="3"/>
  <c r="Z230" i="3"/>
  <c r="Y230" i="3"/>
  <c r="X230" i="3"/>
  <c r="V230" i="3"/>
  <c r="AC229" i="3"/>
  <c r="AB229" i="3"/>
  <c r="Z229" i="3"/>
  <c r="Y229" i="3"/>
  <c r="X229" i="3"/>
  <c r="V229" i="3"/>
  <c r="AC228" i="3"/>
  <c r="AB228" i="3"/>
  <c r="Z228" i="3"/>
  <c r="Y228" i="3"/>
  <c r="X228" i="3"/>
  <c r="V228" i="3"/>
  <c r="AC227" i="3"/>
  <c r="AB227" i="3"/>
  <c r="Z227" i="3"/>
  <c r="Y227" i="3"/>
  <c r="X227" i="3"/>
  <c r="V227" i="3"/>
  <c r="AC226" i="3"/>
  <c r="AB226" i="3"/>
  <c r="Z226" i="3"/>
  <c r="Y226" i="3"/>
  <c r="X226" i="3"/>
  <c r="V226" i="3"/>
  <c r="AC225" i="3"/>
  <c r="AB225" i="3"/>
  <c r="Z225" i="3"/>
  <c r="Y225" i="3"/>
  <c r="X225" i="3"/>
  <c r="V225" i="3"/>
  <c r="AC224" i="3"/>
  <c r="AB224" i="3"/>
  <c r="Z224" i="3"/>
  <c r="Y224" i="3"/>
  <c r="X224" i="3"/>
  <c r="V224" i="3"/>
  <c r="AC223" i="3"/>
  <c r="AB223" i="3"/>
  <c r="Z223" i="3"/>
  <c r="Y223" i="3"/>
  <c r="X223" i="3"/>
  <c r="V223" i="3"/>
  <c r="AC222" i="3"/>
  <c r="AB222" i="3"/>
  <c r="Z222" i="3"/>
  <c r="Y222" i="3"/>
  <c r="X222" i="3"/>
  <c r="V222" i="3"/>
  <c r="AC221" i="3"/>
  <c r="AB221" i="3"/>
  <c r="Z221" i="3"/>
  <c r="Y221" i="3"/>
  <c r="X221" i="3"/>
  <c r="V221" i="3"/>
  <c r="AC220" i="3"/>
  <c r="AB220" i="3"/>
  <c r="Z220" i="3"/>
  <c r="Y220" i="3"/>
  <c r="X220" i="3"/>
  <c r="V220" i="3"/>
  <c r="AC219" i="3"/>
  <c r="AB219" i="3"/>
  <c r="Z219" i="3"/>
  <c r="Y219" i="3"/>
  <c r="X219" i="3"/>
  <c r="V219" i="3"/>
  <c r="AC218" i="3"/>
  <c r="AB218" i="3"/>
  <c r="Z218" i="3"/>
  <c r="Y218" i="3"/>
  <c r="X218" i="3"/>
  <c r="V218" i="3"/>
  <c r="AC217" i="3"/>
  <c r="AB217" i="3"/>
  <c r="Z217" i="3"/>
  <c r="Y217" i="3"/>
  <c r="X217" i="3"/>
  <c r="V217" i="3"/>
  <c r="AC216" i="3"/>
  <c r="AB216" i="3"/>
  <c r="Z216" i="3"/>
  <c r="Y216" i="3"/>
  <c r="X216" i="3"/>
  <c r="V216" i="3"/>
  <c r="AC215" i="3"/>
  <c r="AB215" i="3"/>
  <c r="Z215" i="3"/>
  <c r="Y215" i="3"/>
  <c r="X215" i="3"/>
  <c r="V215" i="3"/>
  <c r="AC214" i="3"/>
  <c r="AB214" i="3"/>
  <c r="Z214" i="3"/>
  <c r="Y214" i="3"/>
  <c r="X214" i="3"/>
  <c r="V214" i="3"/>
  <c r="AC213" i="3"/>
  <c r="AB213" i="3"/>
  <c r="Z213" i="3"/>
  <c r="Y213" i="3"/>
  <c r="X213" i="3"/>
  <c r="V213" i="3"/>
  <c r="AC212" i="3"/>
  <c r="AB212" i="3"/>
  <c r="Z212" i="3"/>
  <c r="Y212" i="3"/>
  <c r="X212" i="3"/>
  <c r="V212" i="3"/>
  <c r="AC211" i="3"/>
  <c r="AB211" i="3"/>
  <c r="Z211" i="3"/>
  <c r="Y211" i="3"/>
  <c r="X211" i="3"/>
  <c r="V211" i="3"/>
  <c r="AC210" i="3"/>
  <c r="AB210" i="3"/>
  <c r="Z210" i="3"/>
  <c r="Y210" i="3"/>
  <c r="X210" i="3"/>
  <c r="V210" i="3"/>
  <c r="AC209" i="3"/>
  <c r="AB209" i="3"/>
  <c r="Z209" i="3"/>
  <c r="Y209" i="3"/>
  <c r="X209" i="3"/>
  <c r="V209" i="3"/>
  <c r="AC208" i="3"/>
  <c r="AB208" i="3"/>
  <c r="Z208" i="3"/>
  <c r="Y208" i="3"/>
  <c r="X208" i="3"/>
  <c r="V208" i="3"/>
  <c r="AC207" i="3"/>
  <c r="AB207" i="3"/>
  <c r="Z207" i="3"/>
  <c r="Y207" i="3"/>
  <c r="X207" i="3"/>
  <c r="V207" i="3"/>
  <c r="AC206" i="3"/>
  <c r="AB206" i="3"/>
  <c r="Z206" i="3"/>
  <c r="Y206" i="3"/>
  <c r="X206" i="3"/>
  <c r="V206" i="3"/>
  <c r="AC205" i="3"/>
  <c r="AB205" i="3"/>
  <c r="Z205" i="3"/>
  <c r="Y205" i="3"/>
  <c r="X205" i="3"/>
  <c r="V205" i="3"/>
  <c r="AC204" i="3"/>
  <c r="AB204" i="3"/>
  <c r="Z204" i="3"/>
  <c r="Y204" i="3"/>
  <c r="X204" i="3"/>
  <c r="V204" i="3"/>
  <c r="AC203" i="3"/>
  <c r="AB203" i="3"/>
  <c r="Z203" i="3"/>
  <c r="Y203" i="3"/>
  <c r="X203" i="3"/>
  <c r="V203" i="3"/>
  <c r="AC202" i="3"/>
  <c r="AB202" i="3"/>
  <c r="Z202" i="3"/>
  <c r="Y202" i="3"/>
  <c r="X202" i="3"/>
  <c r="V202" i="3"/>
  <c r="AC201" i="3"/>
  <c r="AB201" i="3"/>
  <c r="Z201" i="3"/>
  <c r="Y201" i="3"/>
  <c r="X201" i="3"/>
  <c r="V201" i="3"/>
  <c r="AC200" i="3"/>
  <c r="AB200" i="3"/>
  <c r="Z200" i="3"/>
  <c r="Y200" i="3"/>
  <c r="X200" i="3"/>
  <c r="V200" i="3"/>
  <c r="AC199" i="3"/>
  <c r="AB199" i="3"/>
  <c r="Z199" i="3"/>
  <c r="Y199" i="3"/>
  <c r="X199" i="3"/>
  <c r="V199" i="3"/>
  <c r="AC198" i="3"/>
  <c r="AB198" i="3"/>
  <c r="Z198" i="3"/>
  <c r="Y198" i="3"/>
  <c r="X198" i="3"/>
  <c r="V198" i="3"/>
  <c r="AC197" i="3"/>
  <c r="AB197" i="3"/>
  <c r="Z197" i="3"/>
  <c r="Y197" i="3"/>
  <c r="X197" i="3"/>
  <c r="V197" i="3"/>
  <c r="AC196" i="3"/>
  <c r="AB196" i="3"/>
  <c r="Z196" i="3"/>
  <c r="Y196" i="3"/>
  <c r="X196" i="3"/>
  <c r="V196" i="3"/>
  <c r="AC195" i="3"/>
  <c r="AB195" i="3"/>
  <c r="Z195" i="3"/>
  <c r="Y195" i="3"/>
  <c r="X195" i="3"/>
  <c r="V195" i="3"/>
  <c r="AC194" i="3"/>
  <c r="AB194" i="3"/>
  <c r="Z194" i="3"/>
  <c r="Y194" i="3"/>
  <c r="X194" i="3"/>
  <c r="V194" i="3"/>
  <c r="AC193" i="3"/>
  <c r="AB193" i="3"/>
  <c r="Z193" i="3"/>
  <c r="Y193" i="3"/>
  <c r="X193" i="3"/>
  <c r="V193" i="3"/>
  <c r="AC192" i="3"/>
  <c r="AB192" i="3"/>
  <c r="Z192" i="3"/>
  <c r="Y192" i="3"/>
  <c r="X192" i="3"/>
  <c r="V192" i="3"/>
  <c r="AC191" i="3"/>
  <c r="AB191" i="3"/>
  <c r="Z191" i="3"/>
  <c r="Y191" i="3"/>
  <c r="X191" i="3"/>
  <c r="V191" i="3"/>
  <c r="AC190" i="3"/>
  <c r="AB190" i="3"/>
  <c r="Z190" i="3"/>
  <c r="Y190" i="3"/>
  <c r="X190" i="3"/>
  <c r="V190" i="3"/>
  <c r="AC189" i="3"/>
  <c r="AB189" i="3"/>
  <c r="Z189" i="3"/>
  <c r="Y189" i="3"/>
  <c r="X189" i="3"/>
  <c r="V189" i="3"/>
  <c r="AC188" i="3"/>
  <c r="AB188" i="3"/>
  <c r="Z188" i="3"/>
  <c r="Y188" i="3"/>
  <c r="X188" i="3"/>
  <c r="V188" i="3"/>
  <c r="AC187" i="3"/>
  <c r="AB187" i="3"/>
  <c r="Z187" i="3"/>
  <c r="Y187" i="3"/>
  <c r="X187" i="3"/>
  <c r="V187" i="3"/>
  <c r="AC186" i="3"/>
  <c r="AB186" i="3"/>
  <c r="Z186" i="3"/>
  <c r="Y186" i="3"/>
  <c r="X186" i="3"/>
  <c r="V186" i="3"/>
  <c r="AC185" i="3"/>
  <c r="AB185" i="3"/>
  <c r="Z185" i="3"/>
  <c r="Y185" i="3"/>
  <c r="X185" i="3"/>
  <c r="V185" i="3"/>
  <c r="AC184" i="3"/>
  <c r="AB184" i="3"/>
  <c r="Z184" i="3"/>
  <c r="Y184" i="3"/>
  <c r="X184" i="3"/>
  <c r="V184" i="3"/>
  <c r="AC183" i="3"/>
  <c r="AB183" i="3"/>
  <c r="Z183" i="3"/>
  <c r="Y183" i="3"/>
  <c r="X183" i="3"/>
  <c r="V183" i="3"/>
  <c r="AC182" i="3"/>
  <c r="AB182" i="3"/>
  <c r="Z182" i="3"/>
  <c r="Y182" i="3"/>
  <c r="X182" i="3"/>
  <c r="V182" i="3"/>
  <c r="AC181" i="3"/>
  <c r="AB181" i="3"/>
  <c r="Z181" i="3"/>
  <c r="Y181" i="3"/>
  <c r="X181" i="3"/>
  <c r="V181" i="3"/>
  <c r="AC180" i="3"/>
  <c r="AB180" i="3"/>
  <c r="Z180" i="3"/>
  <c r="Y180" i="3"/>
  <c r="X180" i="3"/>
  <c r="V180" i="3"/>
  <c r="AC179" i="3"/>
  <c r="AB179" i="3"/>
  <c r="Z179" i="3"/>
  <c r="Y179" i="3"/>
  <c r="X179" i="3"/>
  <c r="V179" i="3"/>
  <c r="AC178" i="3"/>
  <c r="AB178" i="3"/>
  <c r="Z178" i="3"/>
  <c r="Y178" i="3"/>
  <c r="X178" i="3"/>
  <c r="V178" i="3"/>
  <c r="AC177" i="3"/>
  <c r="AB177" i="3"/>
  <c r="Z177" i="3"/>
  <c r="Y177" i="3"/>
  <c r="X177" i="3"/>
  <c r="V177" i="3"/>
  <c r="AC176" i="3"/>
  <c r="AB176" i="3"/>
  <c r="Z176" i="3"/>
  <c r="Y176" i="3"/>
  <c r="X176" i="3"/>
  <c r="V176" i="3"/>
  <c r="AC175" i="3"/>
  <c r="AB175" i="3"/>
  <c r="Z175" i="3"/>
  <c r="Y175" i="3"/>
  <c r="X175" i="3"/>
  <c r="V175" i="3"/>
  <c r="AC174" i="3"/>
  <c r="AB174" i="3"/>
  <c r="Z174" i="3"/>
  <c r="Y174" i="3"/>
  <c r="X174" i="3"/>
  <c r="V174" i="3"/>
  <c r="AC173" i="3"/>
  <c r="AB173" i="3"/>
  <c r="Z173" i="3"/>
  <c r="Y173" i="3"/>
  <c r="X173" i="3"/>
  <c r="V173" i="3"/>
  <c r="AC172" i="3"/>
  <c r="AB172" i="3"/>
  <c r="Z172" i="3"/>
  <c r="Y172" i="3"/>
  <c r="X172" i="3"/>
  <c r="V172" i="3"/>
  <c r="AC171" i="3"/>
  <c r="AB171" i="3"/>
  <c r="Z171" i="3"/>
  <c r="Y171" i="3"/>
  <c r="X171" i="3"/>
  <c r="V171" i="3"/>
  <c r="AC170" i="3"/>
  <c r="AB170" i="3"/>
  <c r="Z170" i="3"/>
  <c r="Y170" i="3"/>
  <c r="X170" i="3"/>
  <c r="V170" i="3"/>
  <c r="AC169" i="3"/>
  <c r="AB169" i="3"/>
  <c r="Z169" i="3"/>
  <c r="Y169" i="3"/>
  <c r="X169" i="3"/>
  <c r="V169" i="3"/>
  <c r="AC168" i="3"/>
  <c r="AB168" i="3"/>
  <c r="Z168" i="3"/>
  <c r="Y168" i="3"/>
  <c r="X168" i="3"/>
  <c r="V168" i="3"/>
  <c r="AC167" i="3"/>
  <c r="AB167" i="3"/>
  <c r="Z167" i="3"/>
  <c r="Y167" i="3"/>
  <c r="X167" i="3"/>
  <c r="V167" i="3"/>
  <c r="AC166" i="3"/>
  <c r="AB166" i="3"/>
  <c r="Z166" i="3"/>
  <c r="Y166" i="3"/>
  <c r="X166" i="3"/>
  <c r="V166" i="3"/>
  <c r="AC165" i="3"/>
  <c r="AB165" i="3"/>
  <c r="Z165" i="3"/>
  <c r="Y165" i="3"/>
  <c r="X165" i="3"/>
  <c r="V165" i="3"/>
  <c r="AC164" i="3"/>
  <c r="AB164" i="3"/>
  <c r="Z164" i="3"/>
  <c r="Y164" i="3"/>
  <c r="X164" i="3"/>
  <c r="V164" i="3"/>
  <c r="AC163" i="3"/>
  <c r="AB163" i="3"/>
  <c r="Z163" i="3"/>
  <c r="Y163" i="3"/>
  <c r="X163" i="3"/>
  <c r="V163" i="3"/>
  <c r="AC162" i="3"/>
  <c r="AB162" i="3"/>
  <c r="Z162" i="3"/>
  <c r="Y162" i="3"/>
  <c r="X162" i="3"/>
  <c r="V162" i="3"/>
  <c r="AC161" i="3"/>
  <c r="AB161" i="3"/>
  <c r="Z161" i="3"/>
  <c r="Y161" i="3"/>
  <c r="X161" i="3"/>
  <c r="V161" i="3"/>
  <c r="AC160" i="3"/>
  <c r="AB160" i="3"/>
  <c r="Z160" i="3"/>
  <c r="Y160" i="3"/>
  <c r="X160" i="3"/>
  <c r="V160" i="3"/>
  <c r="AC159" i="3"/>
  <c r="AB159" i="3"/>
  <c r="Z159" i="3"/>
  <c r="Y159" i="3"/>
  <c r="X159" i="3"/>
  <c r="V159" i="3"/>
  <c r="AC158" i="3"/>
  <c r="AB158" i="3"/>
  <c r="Z158" i="3"/>
  <c r="Y158" i="3"/>
  <c r="X158" i="3"/>
  <c r="V158" i="3"/>
  <c r="AC157" i="3"/>
  <c r="AB157" i="3"/>
  <c r="Z157" i="3"/>
  <c r="Y157" i="3"/>
  <c r="X157" i="3"/>
  <c r="V157" i="3"/>
  <c r="AC156" i="3"/>
  <c r="AB156" i="3"/>
  <c r="Z156" i="3"/>
  <c r="Y156" i="3"/>
  <c r="X156" i="3"/>
  <c r="V156" i="3"/>
  <c r="AC155" i="3"/>
  <c r="AB155" i="3"/>
  <c r="Z155" i="3"/>
  <c r="Y155" i="3"/>
  <c r="X155" i="3"/>
  <c r="V155" i="3"/>
  <c r="AC154" i="3"/>
  <c r="AB154" i="3"/>
  <c r="Z154" i="3"/>
  <c r="Y154" i="3"/>
  <c r="X154" i="3"/>
  <c r="V154" i="3"/>
  <c r="AC153" i="3"/>
  <c r="AB153" i="3"/>
  <c r="Z153" i="3"/>
  <c r="Y153" i="3"/>
  <c r="X153" i="3"/>
  <c r="V153" i="3"/>
  <c r="AC152" i="3"/>
  <c r="AB152" i="3"/>
  <c r="Z152" i="3"/>
  <c r="Y152" i="3"/>
  <c r="X152" i="3"/>
  <c r="V152" i="3"/>
  <c r="AC151" i="3"/>
  <c r="AB151" i="3"/>
  <c r="Z151" i="3"/>
  <c r="Y151" i="3"/>
  <c r="X151" i="3"/>
  <c r="V151" i="3"/>
  <c r="AC150" i="3"/>
  <c r="AB150" i="3"/>
  <c r="Z150" i="3"/>
  <c r="Y150" i="3"/>
  <c r="X150" i="3"/>
  <c r="V150" i="3"/>
  <c r="AC149" i="3"/>
  <c r="AB149" i="3"/>
  <c r="Z149" i="3"/>
  <c r="Y149" i="3"/>
  <c r="X149" i="3"/>
  <c r="V149" i="3"/>
  <c r="AC148" i="3"/>
  <c r="AB148" i="3"/>
  <c r="Z148" i="3"/>
  <c r="Y148" i="3"/>
  <c r="X148" i="3"/>
  <c r="V148" i="3"/>
  <c r="AC147" i="3"/>
  <c r="AB147" i="3"/>
  <c r="Z147" i="3"/>
  <c r="Y147" i="3"/>
  <c r="X147" i="3"/>
  <c r="V147" i="3"/>
  <c r="AC146" i="3"/>
  <c r="AB146" i="3"/>
  <c r="Z146" i="3"/>
  <c r="Y146" i="3"/>
  <c r="X146" i="3"/>
  <c r="V146" i="3"/>
  <c r="AC145" i="3"/>
  <c r="AB145" i="3"/>
  <c r="Z145" i="3"/>
  <c r="Y145" i="3"/>
  <c r="X145" i="3"/>
  <c r="V145" i="3"/>
  <c r="AC144" i="3"/>
  <c r="AB144" i="3"/>
  <c r="Z144" i="3"/>
  <c r="Y144" i="3"/>
  <c r="X144" i="3"/>
  <c r="V144" i="3"/>
  <c r="AC143" i="3"/>
  <c r="AB143" i="3"/>
  <c r="Z143" i="3"/>
  <c r="Y143" i="3"/>
  <c r="X143" i="3"/>
  <c r="V143" i="3"/>
  <c r="AC142" i="3"/>
  <c r="AB142" i="3"/>
  <c r="Z142" i="3"/>
  <c r="Y142" i="3"/>
  <c r="X142" i="3"/>
  <c r="V142" i="3"/>
  <c r="AC141" i="3"/>
  <c r="AB141" i="3"/>
  <c r="Z141" i="3"/>
  <c r="Y141" i="3"/>
  <c r="X141" i="3"/>
  <c r="V141" i="3"/>
  <c r="AC140" i="3"/>
  <c r="AB140" i="3"/>
  <c r="Z140" i="3"/>
  <c r="Y140" i="3"/>
  <c r="X140" i="3"/>
  <c r="V140" i="3"/>
  <c r="AC139" i="3"/>
  <c r="AB139" i="3"/>
  <c r="Z139" i="3"/>
  <c r="Y139" i="3"/>
  <c r="X139" i="3"/>
  <c r="V139" i="3"/>
  <c r="AC138" i="3"/>
  <c r="AB138" i="3"/>
  <c r="Z138" i="3"/>
  <c r="Y138" i="3"/>
  <c r="X138" i="3"/>
  <c r="V138" i="3"/>
  <c r="AC137" i="3"/>
  <c r="AB137" i="3"/>
  <c r="Z137" i="3"/>
  <c r="Y137" i="3"/>
  <c r="X137" i="3"/>
  <c r="V137" i="3"/>
  <c r="AC136" i="3"/>
  <c r="AB136" i="3"/>
  <c r="Z136" i="3"/>
  <c r="Y136" i="3"/>
  <c r="X136" i="3"/>
  <c r="V136" i="3"/>
  <c r="AC135" i="3"/>
  <c r="AB135" i="3"/>
  <c r="Z135" i="3"/>
  <c r="Y135" i="3"/>
  <c r="X135" i="3"/>
  <c r="V135" i="3"/>
  <c r="AC134" i="3"/>
  <c r="AB134" i="3"/>
  <c r="Z134" i="3"/>
  <c r="Y134" i="3"/>
  <c r="X134" i="3"/>
  <c r="V134" i="3"/>
  <c r="AC133" i="3"/>
  <c r="AB133" i="3"/>
  <c r="Z133" i="3"/>
  <c r="Y133" i="3"/>
  <c r="X133" i="3"/>
  <c r="V133" i="3"/>
  <c r="AC132" i="3"/>
  <c r="AB132" i="3"/>
  <c r="Z132" i="3"/>
  <c r="Y132" i="3"/>
  <c r="X132" i="3"/>
  <c r="V132" i="3"/>
  <c r="AC131" i="3"/>
  <c r="AB131" i="3"/>
  <c r="Z131" i="3"/>
  <c r="Y131" i="3"/>
  <c r="X131" i="3"/>
  <c r="V131" i="3"/>
  <c r="AC130" i="3"/>
  <c r="AB130" i="3"/>
  <c r="Z130" i="3"/>
  <c r="Y130" i="3"/>
  <c r="X130" i="3"/>
  <c r="V130" i="3"/>
  <c r="AC129" i="3"/>
  <c r="AB129" i="3"/>
  <c r="Z129" i="3"/>
  <c r="Y129" i="3"/>
  <c r="X129" i="3"/>
  <c r="V129" i="3"/>
  <c r="AC128" i="3"/>
  <c r="AB128" i="3"/>
  <c r="Z128" i="3"/>
  <c r="Y128" i="3"/>
  <c r="X128" i="3"/>
  <c r="V128" i="3"/>
  <c r="AC127" i="3"/>
  <c r="AB127" i="3"/>
  <c r="Z127" i="3"/>
  <c r="Y127" i="3"/>
  <c r="X127" i="3"/>
  <c r="V127" i="3"/>
  <c r="AC126" i="3"/>
  <c r="AB126" i="3"/>
  <c r="Z126" i="3"/>
  <c r="Y126" i="3"/>
  <c r="X126" i="3"/>
  <c r="V126" i="3"/>
  <c r="AC125" i="3"/>
  <c r="AB125" i="3"/>
  <c r="Z125" i="3"/>
  <c r="Y125" i="3"/>
  <c r="X125" i="3"/>
  <c r="V125" i="3"/>
  <c r="AC124" i="3"/>
  <c r="AB124" i="3"/>
  <c r="Z124" i="3"/>
  <c r="Y124" i="3"/>
  <c r="X124" i="3"/>
  <c r="V124" i="3"/>
  <c r="AC123" i="3"/>
  <c r="AB123" i="3"/>
  <c r="Z123" i="3"/>
  <c r="Y123" i="3"/>
  <c r="X123" i="3"/>
  <c r="V123" i="3"/>
  <c r="AC122" i="3"/>
  <c r="AB122" i="3"/>
  <c r="Z122" i="3"/>
  <c r="Y122" i="3"/>
  <c r="X122" i="3"/>
  <c r="V122" i="3"/>
  <c r="AC121" i="3"/>
  <c r="AB121" i="3"/>
  <c r="Z121" i="3"/>
  <c r="Y121" i="3"/>
  <c r="X121" i="3"/>
  <c r="V121" i="3"/>
  <c r="AC120" i="3"/>
  <c r="AB120" i="3"/>
  <c r="Z120" i="3"/>
  <c r="Y120" i="3"/>
  <c r="X120" i="3"/>
  <c r="V120" i="3"/>
  <c r="AC119" i="3"/>
  <c r="AB119" i="3"/>
  <c r="Z119" i="3"/>
  <c r="Y119" i="3"/>
  <c r="X119" i="3"/>
  <c r="V119" i="3"/>
  <c r="AC118" i="3"/>
  <c r="AB118" i="3"/>
  <c r="Z118" i="3"/>
  <c r="Y118" i="3"/>
  <c r="X118" i="3"/>
  <c r="V118" i="3"/>
  <c r="AC117" i="3"/>
  <c r="AB117" i="3"/>
  <c r="Z117" i="3"/>
  <c r="Y117" i="3"/>
  <c r="X117" i="3"/>
  <c r="V117" i="3"/>
  <c r="AC116" i="3"/>
  <c r="AB116" i="3"/>
  <c r="Z116" i="3"/>
  <c r="Y116" i="3"/>
  <c r="X116" i="3"/>
  <c r="V116" i="3"/>
  <c r="AC115" i="3"/>
  <c r="AB115" i="3"/>
  <c r="Z115" i="3"/>
  <c r="Y115" i="3"/>
  <c r="X115" i="3"/>
  <c r="V115" i="3"/>
  <c r="AC114" i="3"/>
  <c r="AB114" i="3"/>
  <c r="Z114" i="3"/>
  <c r="Y114" i="3"/>
  <c r="X114" i="3"/>
  <c r="V114" i="3"/>
  <c r="AC113" i="3"/>
  <c r="AB113" i="3"/>
  <c r="Z113" i="3"/>
  <c r="Y113" i="3"/>
  <c r="X113" i="3"/>
  <c r="V113" i="3"/>
  <c r="AC112" i="3"/>
  <c r="AB112" i="3"/>
  <c r="Z112" i="3"/>
  <c r="Y112" i="3"/>
  <c r="X112" i="3"/>
  <c r="V112" i="3"/>
  <c r="AC111" i="3"/>
  <c r="AB111" i="3"/>
  <c r="Z111" i="3"/>
  <c r="Y111" i="3"/>
  <c r="X111" i="3"/>
  <c r="V111" i="3"/>
  <c r="AC110" i="3"/>
  <c r="AB110" i="3"/>
  <c r="Z110" i="3"/>
  <c r="Y110" i="3"/>
  <c r="X110" i="3"/>
  <c r="V110" i="3"/>
  <c r="AC109" i="3"/>
  <c r="AB109" i="3"/>
  <c r="Z109" i="3"/>
  <c r="Y109" i="3"/>
  <c r="X109" i="3"/>
  <c r="V109" i="3"/>
  <c r="AC108" i="3"/>
  <c r="AB108" i="3"/>
  <c r="Z108" i="3"/>
  <c r="Y108" i="3"/>
  <c r="X108" i="3"/>
  <c r="V108" i="3"/>
  <c r="AC107" i="3"/>
  <c r="AB107" i="3"/>
  <c r="Z107" i="3"/>
  <c r="Y107" i="3"/>
  <c r="X107" i="3"/>
  <c r="V107" i="3"/>
  <c r="AC106" i="3"/>
  <c r="AB106" i="3"/>
  <c r="Z106" i="3"/>
  <c r="Y106" i="3"/>
  <c r="X106" i="3"/>
  <c r="V106" i="3"/>
  <c r="AC105" i="3"/>
  <c r="AB105" i="3"/>
  <c r="Z105" i="3"/>
  <c r="Y105" i="3"/>
  <c r="X105" i="3"/>
  <c r="V105" i="3"/>
  <c r="AC104" i="3"/>
  <c r="AB104" i="3"/>
  <c r="Z104" i="3"/>
  <c r="Y104" i="3"/>
  <c r="X104" i="3"/>
  <c r="V104" i="3"/>
  <c r="AC103" i="3"/>
  <c r="AB103" i="3"/>
  <c r="Z103" i="3"/>
  <c r="Y103" i="3"/>
  <c r="X103" i="3"/>
  <c r="V103" i="3"/>
  <c r="AC102" i="3"/>
  <c r="AB102" i="3"/>
  <c r="Z102" i="3"/>
  <c r="Y102" i="3"/>
  <c r="X102" i="3"/>
  <c r="V102" i="3"/>
  <c r="AC101" i="3"/>
  <c r="AB101" i="3"/>
  <c r="Z101" i="3"/>
  <c r="Y101" i="3"/>
  <c r="X101" i="3"/>
  <c r="V101" i="3"/>
  <c r="AC100" i="3"/>
  <c r="AB100" i="3"/>
  <c r="Z100" i="3"/>
  <c r="Y100" i="3"/>
  <c r="X100" i="3"/>
  <c r="V100" i="3"/>
  <c r="AC99" i="3"/>
  <c r="AB99" i="3"/>
  <c r="Z99" i="3"/>
  <c r="Y99" i="3"/>
  <c r="X99" i="3"/>
  <c r="V99" i="3"/>
  <c r="AC98" i="3"/>
  <c r="AB98" i="3"/>
  <c r="Z98" i="3"/>
  <c r="Y98" i="3"/>
  <c r="X98" i="3"/>
  <c r="V98" i="3"/>
  <c r="AC97" i="3"/>
  <c r="AB97" i="3"/>
  <c r="Z97" i="3"/>
  <c r="Y97" i="3"/>
  <c r="X97" i="3"/>
  <c r="V97" i="3"/>
  <c r="AC96" i="3"/>
  <c r="AB96" i="3"/>
  <c r="Z96" i="3"/>
  <c r="Y96" i="3"/>
  <c r="X96" i="3"/>
  <c r="V96" i="3"/>
  <c r="AC95" i="3"/>
  <c r="AB95" i="3"/>
  <c r="Z95" i="3"/>
  <c r="Y95" i="3"/>
  <c r="X95" i="3"/>
  <c r="V95" i="3"/>
  <c r="AC94" i="3"/>
  <c r="AB94" i="3"/>
  <c r="Z94" i="3"/>
  <c r="Y94" i="3"/>
  <c r="X94" i="3"/>
  <c r="V94" i="3"/>
  <c r="AC93" i="3"/>
  <c r="AB93" i="3"/>
  <c r="Z93" i="3"/>
  <c r="Y93" i="3"/>
  <c r="X93" i="3"/>
  <c r="V93" i="3"/>
  <c r="AC92" i="3"/>
  <c r="AB92" i="3"/>
  <c r="Z92" i="3"/>
  <c r="Y92" i="3"/>
  <c r="X92" i="3"/>
  <c r="V92" i="3"/>
  <c r="AC91" i="3"/>
  <c r="AB91" i="3"/>
  <c r="Z91" i="3"/>
  <c r="Y91" i="3"/>
  <c r="X91" i="3"/>
  <c r="V91" i="3"/>
  <c r="AC90" i="3"/>
  <c r="AB90" i="3"/>
  <c r="Z90" i="3"/>
  <c r="Y90" i="3"/>
  <c r="X90" i="3"/>
  <c r="V90" i="3"/>
  <c r="AC89" i="3"/>
  <c r="AB89" i="3"/>
  <c r="Z89" i="3"/>
  <c r="Y89" i="3"/>
  <c r="X89" i="3"/>
  <c r="V89" i="3"/>
  <c r="AC88" i="3"/>
  <c r="AB88" i="3"/>
  <c r="Z88" i="3"/>
  <c r="Y88" i="3"/>
  <c r="X88" i="3"/>
  <c r="V88" i="3"/>
  <c r="AC87" i="3"/>
  <c r="AB87" i="3"/>
  <c r="Z87" i="3"/>
  <c r="Y87" i="3"/>
  <c r="X87" i="3"/>
  <c r="V87" i="3"/>
  <c r="AC86" i="3"/>
  <c r="AB86" i="3"/>
  <c r="Z86" i="3"/>
  <c r="Y86" i="3"/>
  <c r="X86" i="3"/>
  <c r="V86" i="3"/>
  <c r="AC85" i="3"/>
  <c r="AB85" i="3"/>
  <c r="Z85" i="3"/>
  <c r="Y85" i="3"/>
  <c r="X85" i="3"/>
  <c r="V85" i="3"/>
  <c r="AC84" i="3"/>
  <c r="AB84" i="3"/>
  <c r="Z84" i="3"/>
  <c r="Y84" i="3"/>
  <c r="X84" i="3"/>
  <c r="V84" i="3"/>
  <c r="AC83" i="3"/>
  <c r="AB83" i="3"/>
  <c r="Z83" i="3"/>
  <c r="Y83" i="3"/>
  <c r="X83" i="3"/>
  <c r="V83" i="3"/>
  <c r="AC82" i="3"/>
  <c r="AB82" i="3"/>
  <c r="Z82" i="3"/>
  <c r="Y82" i="3"/>
  <c r="X82" i="3"/>
  <c r="V82" i="3"/>
  <c r="AC81" i="3"/>
  <c r="AB81" i="3"/>
  <c r="Z81" i="3"/>
  <c r="Y81" i="3"/>
  <c r="X81" i="3"/>
  <c r="V81" i="3"/>
  <c r="AC80" i="3"/>
  <c r="AB80" i="3"/>
  <c r="Z80" i="3"/>
  <c r="Y80" i="3"/>
  <c r="X80" i="3"/>
  <c r="V80" i="3"/>
  <c r="AC79" i="3"/>
  <c r="AB79" i="3"/>
  <c r="Z79" i="3"/>
  <c r="Y79" i="3"/>
  <c r="X79" i="3"/>
  <c r="V79" i="3"/>
  <c r="AC78" i="3"/>
  <c r="AB78" i="3"/>
  <c r="Z78" i="3"/>
  <c r="Y78" i="3"/>
  <c r="X78" i="3"/>
  <c r="V78" i="3"/>
  <c r="AC77" i="3"/>
  <c r="AB77" i="3"/>
  <c r="Z77" i="3"/>
  <c r="Y77" i="3"/>
  <c r="X77" i="3"/>
  <c r="V77" i="3"/>
  <c r="AC76" i="3"/>
  <c r="AB76" i="3"/>
  <c r="Z76" i="3"/>
  <c r="Y76" i="3"/>
  <c r="X76" i="3"/>
  <c r="V76" i="3"/>
  <c r="AC75" i="3"/>
  <c r="AB75" i="3"/>
  <c r="Z75" i="3"/>
  <c r="Y75" i="3"/>
  <c r="X75" i="3"/>
  <c r="V75" i="3"/>
  <c r="AC74" i="3"/>
  <c r="AB74" i="3"/>
  <c r="Z74" i="3"/>
  <c r="Y74" i="3"/>
  <c r="X74" i="3"/>
  <c r="V74" i="3"/>
  <c r="AC73" i="3"/>
  <c r="AB73" i="3"/>
  <c r="Z73" i="3"/>
  <c r="Y73" i="3"/>
  <c r="X73" i="3"/>
  <c r="V73" i="3"/>
  <c r="AC72" i="3"/>
  <c r="AB72" i="3"/>
  <c r="Z72" i="3"/>
  <c r="Y72" i="3"/>
  <c r="X72" i="3"/>
  <c r="V72" i="3"/>
  <c r="AC71" i="3"/>
  <c r="AB71" i="3"/>
  <c r="Z71" i="3"/>
  <c r="Y71" i="3"/>
  <c r="X71" i="3"/>
  <c r="V71" i="3"/>
  <c r="AC70" i="3"/>
  <c r="AB70" i="3"/>
  <c r="Z70" i="3"/>
  <c r="Y70" i="3"/>
  <c r="X70" i="3"/>
  <c r="V70" i="3"/>
  <c r="AC69" i="3"/>
  <c r="AB69" i="3"/>
  <c r="Z69" i="3"/>
  <c r="Y69" i="3"/>
  <c r="X69" i="3"/>
  <c r="V69" i="3"/>
  <c r="AC68" i="3"/>
  <c r="AB68" i="3"/>
  <c r="Z68" i="3"/>
  <c r="Y68" i="3"/>
  <c r="X68" i="3"/>
  <c r="V68" i="3"/>
  <c r="AC67" i="3"/>
  <c r="AB67" i="3"/>
  <c r="Z67" i="3"/>
  <c r="Y67" i="3"/>
  <c r="X67" i="3"/>
  <c r="V67" i="3"/>
  <c r="AC66" i="3"/>
  <c r="AB66" i="3"/>
  <c r="Z66" i="3"/>
  <c r="Y66" i="3"/>
  <c r="X66" i="3"/>
  <c r="V66" i="3"/>
  <c r="AC65" i="3"/>
  <c r="AB65" i="3"/>
  <c r="Z65" i="3"/>
  <c r="Y65" i="3"/>
  <c r="X65" i="3"/>
  <c r="V65" i="3"/>
  <c r="AC64" i="3"/>
  <c r="AB64" i="3"/>
  <c r="Z64" i="3"/>
  <c r="Y64" i="3"/>
  <c r="X64" i="3"/>
  <c r="V64" i="3"/>
  <c r="AC63" i="3"/>
  <c r="AB63" i="3"/>
  <c r="Z63" i="3"/>
  <c r="Y63" i="3"/>
  <c r="X63" i="3"/>
  <c r="V63" i="3"/>
  <c r="AC62" i="3"/>
  <c r="AB62" i="3"/>
  <c r="Z62" i="3"/>
  <c r="Y62" i="3"/>
  <c r="X62" i="3"/>
  <c r="V62" i="3"/>
  <c r="AC61" i="3"/>
  <c r="AB61" i="3"/>
  <c r="Z61" i="3"/>
  <c r="Y61" i="3"/>
  <c r="X61" i="3"/>
  <c r="V61" i="3"/>
  <c r="AC60" i="3"/>
  <c r="AB60" i="3"/>
  <c r="Z60" i="3"/>
  <c r="Y60" i="3"/>
  <c r="X60" i="3"/>
  <c r="V60" i="3"/>
  <c r="AC59" i="3"/>
  <c r="AB59" i="3"/>
  <c r="Z59" i="3"/>
  <c r="Y59" i="3"/>
  <c r="X59" i="3"/>
  <c r="V59" i="3"/>
  <c r="AC58" i="3"/>
  <c r="AB58" i="3"/>
  <c r="Z58" i="3"/>
  <c r="Y58" i="3"/>
  <c r="X58" i="3"/>
  <c r="V58" i="3"/>
  <c r="AC57" i="3"/>
  <c r="AB57" i="3"/>
  <c r="Z57" i="3"/>
  <c r="Y57" i="3"/>
  <c r="X57" i="3"/>
  <c r="V57" i="3"/>
  <c r="AC56" i="3"/>
  <c r="AB56" i="3"/>
  <c r="Z56" i="3"/>
  <c r="Y56" i="3"/>
  <c r="X56" i="3"/>
  <c r="V56" i="3"/>
  <c r="AC55" i="3"/>
  <c r="AB55" i="3"/>
  <c r="Z55" i="3"/>
  <c r="Y55" i="3"/>
  <c r="X55" i="3"/>
  <c r="V55" i="3"/>
  <c r="AC54" i="3"/>
  <c r="AB54" i="3"/>
  <c r="Z54" i="3"/>
  <c r="Y54" i="3"/>
  <c r="X54" i="3"/>
  <c r="V54" i="3"/>
  <c r="AC53" i="3"/>
  <c r="AB53" i="3"/>
  <c r="Z53" i="3"/>
  <c r="Y53" i="3"/>
  <c r="X53" i="3"/>
  <c r="V53" i="3"/>
  <c r="AC52" i="3"/>
  <c r="AB52" i="3"/>
  <c r="Z52" i="3"/>
  <c r="Y52" i="3"/>
  <c r="X52" i="3"/>
  <c r="V52" i="3"/>
  <c r="AC51" i="3"/>
  <c r="AB51" i="3"/>
  <c r="Z51" i="3"/>
  <c r="Y51" i="3"/>
  <c r="X51" i="3"/>
  <c r="V51" i="3"/>
  <c r="AC50" i="3"/>
  <c r="AB50" i="3"/>
  <c r="Z50" i="3"/>
  <c r="Y50" i="3"/>
  <c r="X50" i="3"/>
  <c r="V50" i="3"/>
  <c r="AC49" i="3"/>
  <c r="AB49" i="3"/>
  <c r="Z49" i="3"/>
  <c r="Y49" i="3"/>
  <c r="X49" i="3"/>
  <c r="V49" i="3"/>
  <c r="AC48" i="3"/>
  <c r="AB48" i="3"/>
  <c r="Z48" i="3"/>
  <c r="Y48" i="3"/>
  <c r="X48" i="3"/>
  <c r="V48" i="3"/>
  <c r="AC47" i="3"/>
  <c r="AB47" i="3"/>
  <c r="Z47" i="3"/>
  <c r="Y47" i="3"/>
  <c r="X47" i="3"/>
  <c r="V47" i="3"/>
  <c r="AC46" i="3"/>
  <c r="AB46" i="3"/>
  <c r="Z46" i="3"/>
  <c r="Y46" i="3"/>
  <c r="X46" i="3"/>
  <c r="V46" i="3"/>
  <c r="AC45" i="3"/>
  <c r="AB45" i="3"/>
  <c r="Z45" i="3"/>
  <c r="Y45" i="3"/>
  <c r="X45" i="3"/>
  <c r="V45" i="3"/>
  <c r="AC44" i="3"/>
  <c r="AB44" i="3"/>
  <c r="Z44" i="3"/>
  <c r="Y44" i="3"/>
  <c r="X44" i="3"/>
  <c r="V44" i="3"/>
  <c r="AC43" i="3"/>
  <c r="AB43" i="3"/>
  <c r="Z43" i="3"/>
  <c r="Y43" i="3"/>
  <c r="X43" i="3"/>
  <c r="V43" i="3"/>
  <c r="AC42" i="3"/>
  <c r="AB42" i="3"/>
  <c r="Z42" i="3"/>
  <c r="Y42" i="3"/>
  <c r="X42" i="3"/>
  <c r="V42" i="3"/>
  <c r="AC41" i="3"/>
  <c r="AB41" i="3"/>
  <c r="Z41" i="3"/>
  <c r="Y41" i="3"/>
  <c r="X41" i="3"/>
  <c r="V41" i="3"/>
  <c r="AC40" i="3"/>
  <c r="AB40" i="3"/>
  <c r="Z40" i="3"/>
  <c r="Y40" i="3"/>
  <c r="X40" i="3"/>
  <c r="V40" i="3"/>
  <c r="AC39" i="3"/>
  <c r="AB39" i="3"/>
  <c r="Z39" i="3"/>
  <c r="Y39" i="3"/>
  <c r="X39" i="3"/>
  <c r="V39" i="3"/>
  <c r="AC38" i="3"/>
  <c r="AB38" i="3"/>
  <c r="Z38" i="3"/>
  <c r="Y38" i="3"/>
  <c r="X38" i="3"/>
  <c r="V38" i="3"/>
  <c r="AC37" i="3"/>
  <c r="AB37" i="3"/>
  <c r="Z37" i="3"/>
  <c r="Y37" i="3"/>
  <c r="X37" i="3"/>
  <c r="V37" i="3"/>
  <c r="AC36" i="3"/>
  <c r="AB36" i="3"/>
  <c r="Z36" i="3"/>
  <c r="Y36" i="3"/>
  <c r="X36" i="3"/>
  <c r="V36" i="3"/>
  <c r="AC35" i="3"/>
  <c r="AB35" i="3"/>
  <c r="Z35" i="3"/>
  <c r="Y35" i="3"/>
  <c r="X35" i="3"/>
  <c r="V35" i="3"/>
  <c r="AC34" i="3"/>
  <c r="AB34" i="3"/>
  <c r="Z34" i="3"/>
  <c r="Y34" i="3"/>
  <c r="X34" i="3"/>
  <c r="V34" i="3"/>
  <c r="AC33" i="3"/>
  <c r="AB33" i="3"/>
  <c r="Z33" i="3"/>
  <c r="Y33" i="3"/>
  <c r="X33" i="3"/>
  <c r="V33" i="3"/>
  <c r="AC32" i="3"/>
  <c r="AB32" i="3"/>
  <c r="Z32" i="3"/>
  <c r="Y32" i="3"/>
  <c r="X32" i="3"/>
  <c r="V32" i="3"/>
  <c r="AC31" i="3"/>
  <c r="AB31" i="3"/>
  <c r="Z31" i="3"/>
  <c r="Y31" i="3"/>
  <c r="X31" i="3"/>
  <c r="V31" i="3"/>
  <c r="AC30" i="3"/>
  <c r="AB30" i="3"/>
  <c r="Z30" i="3"/>
  <c r="Y30" i="3"/>
  <c r="X30" i="3"/>
  <c r="V30" i="3"/>
  <c r="AC29" i="3"/>
  <c r="AB29" i="3"/>
  <c r="Z29" i="3"/>
  <c r="Y29" i="3"/>
  <c r="X29" i="3"/>
  <c r="V29" i="3"/>
  <c r="AC28" i="3"/>
  <c r="AB28" i="3"/>
  <c r="Z28" i="3"/>
  <c r="Y28" i="3"/>
  <c r="X28" i="3"/>
  <c r="V28" i="3"/>
  <c r="AC27" i="3"/>
  <c r="AB27" i="3"/>
  <c r="Z27" i="3"/>
  <c r="Y27" i="3"/>
  <c r="X27" i="3"/>
  <c r="V27" i="3"/>
  <c r="AC26" i="3"/>
  <c r="AB26" i="3"/>
  <c r="Z26" i="3"/>
  <c r="Y26" i="3"/>
  <c r="X26" i="3"/>
  <c r="V26" i="3"/>
  <c r="AC25" i="3"/>
  <c r="AB25" i="3"/>
  <c r="Z25" i="3"/>
  <c r="Y25" i="3"/>
  <c r="X25" i="3"/>
  <c r="V25" i="3"/>
  <c r="AC24" i="3"/>
  <c r="AB24" i="3"/>
  <c r="Z24" i="3"/>
  <c r="Y24" i="3"/>
  <c r="X24" i="3"/>
  <c r="V24" i="3"/>
  <c r="AC23" i="3"/>
  <c r="AB23" i="3"/>
  <c r="Z23" i="3"/>
  <c r="Y23" i="3"/>
  <c r="X23" i="3"/>
  <c r="V23" i="3"/>
  <c r="AC22" i="3"/>
  <c r="AB22" i="3"/>
  <c r="Z22" i="3"/>
  <c r="Y22" i="3"/>
  <c r="X22" i="3"/>
  <c r="V22" i="3"/>
  <c r="AC21" i="3"/>
  <c r="AB21" i="3"/>
  <c r="Z21" i="3"/>
  <c r="Y21" i="3"/>
  <c r="X21" i="3"/>
  <c r="V21" i="3"/>
  <c r="AC20" i="3"/>
  <c r="AB20" i="3"/>
  <c r="Z20" i="3"/>
  <c r="Y20" i="3"/>
  <c r="X20" i="3"/>
  <c r="V20" i="3"/>
  <c r="AC19" i="3"/>
  <c r="AB19" i="3"/>
  <c r="Z19" i="3"/>
  <c r="Y19" i="3"/>
  <c r="X19" i="3"/>
  <c r="V19" i="3"/>
  <c r="AC18" i="3"/>
  <c r="AB18" i="3"/>
  <c r="Z18" i="3"/>
  <c r="Y18" i="3"/>
  <c r="X18" i="3"/>
  <c r="V18" i="3"/>
  <c r="AC17" i="3"/>
  <c r="AB17" i="3"/>
  <c r="Z17" i="3"/>
  <c r="Y17" i="3"/>
  <c r="X17" i="3"/>
  <c r="V17" i="3"/>
  <c r="AC16" i="3"/>
  <c r="AB16" i="3"/>
  <c r="Z16" i="3"/>
  <c r="Y16" i="3"/>
  <c r="X16" i="3"/>
  <c r="V16" i="3"/>
  <c r="AC15" i="3"/>
  <c r="AB15" i="3"/>
  <c r="Z15" i="3"/>
  <c r="Y15" i="3"/>
  <c r="X15" i="3"/>
  <c r="V15" i="3"/>
  <c r="AC14" i="3"/>
  <c r="AB14" i="3"/>
  <c r="Z14" i="3"/>
  <c r="Y14" i="3"/>
  <c r="X14" i="3"/>
  <c r="V14" i="3"/>
  <c r="AC13" i="3"/>
  <c r="AB13" i="3"/>
  <c r="Z13" i="3"/>
  <c r="Y13" i="3"/>
  <c r="X13" i="3"/>
  <c r="V13" i="3"/>
  <c r="AC12" i="3"/>
  <c r="AB12" i="3"/>
  <c r="Z12" i="3"/>
  <c r="Y12" i="3"/>
  <c r="X12" i="3"/>
  <c r="V12" i="3"/>
  <c r="AC11" i="3"/>
  <c r="AB11" i="3"/>
  <c r="Z11" i="3"/>
  <c r="Y11" i="3"/>
  <c r="X11" i="3"/>
  <c r="V11" i="3"/>
  <c r="AC10" i="3"/>
  <c r="AB10" i="3"/>
  <c r="Z10" i="3"/>
  <c r="Y10" i="3"/>
  <c r="X10" i="3"/>
  <c r="V10" i="3"/>
  <c r="AC9" i="3"/>
  <c r="AB9" i="3"/>
  <c r="Z9" i="3"/>
  <c r="Y9" i="3"/>
  <c r="X9" i="3"/>
  <c r="V9" i="3"/>
  <c r="AC8" i="3"/>
  <c r="AB8" i="3"/>
  <c r="Z8" i="3"/>
  <c r="Y8" i="3"/>
  <c r="X8" i="3"/>
  <c r="V8" i="3"/>
  <c r="V7" i="3"/>
  <c r="AC7" i="3"/>
  <c r="AB7" i="3"/>
  <c r="Z7" i="3"/>
  <c r="Y7" i="3"/>
  <c r="X7" i="3"/>
  <c r="V49" i="2" l="1"/>
  <c r="U49" i="2"/>
  <c r="U84" i="2"/>
  <c r="V84" i="2"/>
  <c r="AB16" i="2"/>
  <c r="AA16" i="2"/>
  <c r="AB65" i="2"/>
  <c r="AA65" i="2"/>
  <c r="AU16" i="2"/>
  <c r="AT16" i="2"/>
  <c r="AU64" i="2"/>
  <c r="AT64" i="2"/>
  <c r="AO75" i="2"/>
  <c r="AN75" i="2"/>
  <c r="BV45" i="2"/>
  <c r="BU45" i="2"/>
  <c r="I4" i="2"/>
  <c r="I16" i="2"/>
  <c r="I24" i="2"/>
  <c r="I32" i="2"/>
  <c r="I60" i="2"/>
  <c r="I73" i="2"/>
  <c r="J73" i="2"/>
  <c r="O12" i="2"/>
  <c r="P21" i="2"/>
  <c r="P44" i="2"/>
  <c r="P49" i="2"/>
  <c r="O64" i="2"/>
  <c r="O92" i="2"/>
  <c r="O101" i="2"/>
  <c r="P116" i="2"/>
  <c r="U20" i="2"/>
  <c r="V20" i="2"/>
  <c r="V55" i="2"/>
  <c r="U55" i="2"/>
  <c r="V69" i="2"/>
  <c r="V89" i="2"/>
  <c r="AB47" i="2"/>
  <c r="AA47" i="2"/>
  <c r="AQ15" i="2"/>
  <c r="AR15" i="2"/>
  <c r="AQ19" i="2"/>
  <c r="AO32" i="2"/>
  <c r="AU33" i="2"/>
  <c r="AT33" i="2"/>
  <c r="AR41" i="2"/>
  <c r="AQ41" i="2"/>
  <c r="AQ47" i="2"/>
  <c r="AR47" i="2"/>
  <c r="AO58" i="2"/>
  <c r="AN58" i="2"/>
  <c r="AR110" i="2"/>
  <c r="AQ110" i="2"/>
  <c r="BG4" i="2"/>
  <c r="BF4" i="2"/>
  <c r="BY4" i="2"/>
  <c r="BX4" i="2"/>
  <c r="BS16" i="2"/>
  <c r="BR16" i="2"/>
  <c r="BX25" i="2"/>
  <c r="BY25" i="2"/>
  <c r="I13" i="2"/>
  <c r="J17" i="2"/>
  <c r="I21" i="2"/>
  <c r="J25" i="2"/>
  <c r="I29" i="2"/>
  <c r="J33" i="2"/>
  <c r="I37" i="2"/>
  <c r="J56" i="2"/>
  <c r="I56" i="2"/>
  <c r="J69" i="2"/>
  <c r="I79" i="2"/>
  <c r="I88" i="2"/>
  <c r="P45" i="2"/>
  <c r="P69" i="2"/>
  <c r="O112" i="2"/>
  <c r="O117" i="2"/>
  <c r="V16" i="2"/>
  <c r="V21" i="2"/>
  <c r="U36" i="2"/>
  <c r="V36" i="2"/>
  <c r="U56" i="2"/>
  <c r="V80" i="2"/>
  <c r="V96" i="2"/>
  <c r="AA4" i="2"/>
  <c r="AB4" i="2"/>
  <c r="AB77" i="2"/>
  <c r="AA77" i="2"/>
  <c r="AB87" i="2"/>
  <c r="AA87" i="2"/>
  <c r="AN6" i="2"/>
  <c r="AQ14" i="2"/>
  <c r="AR14" i="2"/>
  <c r="AT22" i="2"/>
  <c r="AU22" i="2"/>
  <c r="AQ27" i="2"/>
  <c r="AR27" i="2"/>
  <c r="AO31" i="2"/>
  <c r="AN31" i="2"/>
  <c r="AT37" i="2"/>
  <c r="AU37" i="2"/>
  <c r="AR78" i="2"/>
  <c r="AR86" i="2"/>
  <c r="AQ86" i="2"/>
  <c r="AT101" i="2"/>
  <c r="AU101" i="2"/>
  <c r="BU22" i="2"/>
  <c r="BV22" i="2"/>
  <c r="AB48" i="2"/>
  <c r="AA48" i="2"/>
  <c r="AA76" i="2"/>
  <c r="AB76" i="2"/>
  <c r="AO14" i="2"/>
  <c r="AN14" i="2"/>
  <c r="AQ71" i="2"/>
  <c r="AR71" i="2"/>
  <c r="BS119" i="2"/>
  <c r="BR119" i="2"/>
  <c r="I5" i="2"/>
  <c r="J9" i="2"/>
  <c r="I47" i="2"/>
  <c r="I52" i="2"/>
  <c r="I103" i="2"/>
  <c r="P8" i="2"/>
  <c r="O28" i="2"/>
  <c r="O41" i="2"/>
  <c r="O56" i="2"/>
  <c r="P65" i="2"/>
  <c r="O80" i="2"/>
  <c r="P93" i="2"/>
  <c r="O103" i="2"/>
  <c r="O108" i="2"/>
  <c r="U12" i="2"/>
  <c r="V12" i="2"/>
  <c r="V52" i="2"/>
  <c r="V57" i="2"/>
  <c r="U57" i="2"/>
  <c r="U76" i="2"/>
  <c r="V76" i="2"/>
  <c r="U92" i="2"/>
  <c r="V92" i="2"/>
  <c r="V108" i="2"/>
  <c r="U108" i="2"/>
  <c r="AA5" i="2"/>
  <c r="AB5" i="2"/>
  <c r="AB31" i="2"/>
  <c r="AA31" i="2"/>
  <c r="AA61" i="2"/>
  <c r="AB61" i="2"/>
  <c r="AB93" i="2"/>
  <c r="AB116" i="2"/>
  <c r="AU18" i="2"/>
  <c r="AT18" i="2"/>
  <c r="AQ25" i="2"/>
  <c r="AO36" i="2"/>
  <c r="AN36" i="2"/>
  <c r="AT53" i="2"/>
  <c r="AU53" i="2"/>
  <c r="AR77" i="2"/>
  <c r="AQ77" i="2"/>
  <c r="AO119" i="2"/>
  <c r="AN119" i="2"/>
  <c r="BJ33" i="2"/>
  <c r="BI33" i="2"/>
  <c r="BJ71" i="2"/>
  <c r="BI71" i="2"/>
  <c r="O97" i="2"/>
  <c r="P97" i="2"/>
  <c r="J18" i="2"/>
  <c r="J26" i="2"/>
  <c r="J34" i="2"/>
  <c r="J57" i="2"/>
  <c r="I76" i="2"/>
  <c r="I80" i="2"/>
  <c r="I85" i="2"/>
  <c r="J104" i="2"/>
  <c r="I104" i="2"/>
  <c r="J109" i="2"/>
  <c r="O24" i="2"/>
  <c r="O52" i="2"/>
  <c r="P61" i="2"/>
  <c r="U7" i="2"/>
  <c r="V32" i="2"/>
  <c r="V37" i="2"/>
  <c r="V47" i="2"/>
  <c r="U47" i="2"/>
  <c r="V81" i="2"/>
  <c r="AA13" i="2"/>
  <c r="AB13" i="2"/>
  <c r="AB20" i="2"/>
  <c r="AB32" i="2"/>
  <c r="AA32" i="2"/>
  <c r="AA88" i="2"/>
  <c r="AU6" i="2"/>
  <c r="AT6" i="2"/>
  <c r="AT17" i="2"/>
  <c r="AU17" i="2"/>
  <c r="AN20" i="2"/>
  <c r="AO20" i="2"/>
  <c r="AU21" i="2"/>
  <c r="AN24" i="2"/>
  <c r="AO24" i="2"/>
  <c r="AO52" i="2"/>
  <c r="AN52" i="2"/>
  <c r="AU61" i="2"/>
  <c r="AT61" i="2"/>
  <c r="AU69" i="2"/>
  <c r="AT69" i="2"/>
  <c r="AU77" i="2"/>
  <c r="AT77" i="2"/>
  <c r="AR85" i="2"/>
  <c r="AQ85" i="2"/>
  <c r="AN111" i="2"/>
  <c r="AO111" i="2"/>
  <c r="BJ25" i="2"/>
  <c r="BI25" i="2"/>
  <c r="BJ28" i="2"/>
  <c r="BI28" i="2"/>
  <c r="BF60" i="2"/>
  <c r="BG60" i="2"/>
  <c r="AO15" i="2"/>
  <c r="AN15" i="2"/>
  <c r="BS116" i="2"/>
  <c r="BR116" i="2"/>
  <c r="J10" i="2"/>
  <c r="J39" i="2"/>
  <c r="I39" i="2"/>
  <c r="J44" i="2"/>
  <c r="I71" i="2"/>
  <c r="I95" i="2"/>
  <c r="I100" i="2"/>
  <c r="I119" i="2"/>
  <c r="P9" i="2"/>
  <c r="O33" i="2"/>
  <c r="P37" i="2"/>
  <c r="O57" i="2"/>
  <c r="P57" i="2"/>
  <c r="P76" i="2"/>
  <c r="P81" i="2"/>
  <c r="O100" i="2"/>
  <c r="O104" i="2"/>
  <c r="V13" i="2"/>
  <c r="U28" i="2"/>
  <c r="V28" i="2"/>
  <c r="U77" i="2"/>
  <c r="U93" i="2"/>
  <c r="V103" i="2"/>
  <c r="U103" i="2"/>
  <c r="V109" i="2"/>
  <c r="V119" i="2"/>
  <c r="U119" i="2"/>
  <c r="AB7" i="2"/>
  <c r="AA7" i="2"/>
  <c r="AB63" i="2"/>
  <c r="AA63" i="2"/>
  <c r="AB84" i="2"/>
  <c r="AB89" i="2"/>
  <c r="AA89" i="2"/>
  <c r="AB108" i="2"/>
  <c r="AB117" i="2"/>
  <c r="AR5" i="2"/>
  <c r="AQ5" i="2"/>
  <c r="AO16" i="2"/>
  <c r="AO35" i="2"/>
  <c r="AO42" i="2"/>
  <c r="AN42" i="2"/>
  <c r="AN60" i="2"/>
  <c r="AO60" i="2"/>
  <c r="AO98" i="2"/>
  <c r="AN98" i="2"/>
  <c r="O105" i="2"/>
  <c r="P105" i="2"/>
  <c r="O17" i="2"/>
  <c r="P17" i="2"/>
  <c r="AA29" i="2"/>
  <c r="AB29" i="2"/>
  <c r="AQ79" i="2"/>
  <c r="AR79" i="2"/>
  <c r="AO86" i="2"/>
  <c r="AN86" i="2"/>
  <c r="BI79" i="2"/>
  <c r="BJ79" i="2"/>
  <c r="BV78" i="2"/>
  <c r="BU78" i="2"/>
  <c r="V120" i="2"/>
  <c r="U120" i="2"/>
  <c r="AB15" i="2"/>
  <c r="AA15" i="2"/>
  <c r="AA45" i="2"/>
  <c r="AB45" i="2"/>
  <c r="AB64" i="2"/>
  <c r="AA64" i="2"/>
  <c r="AO19" i="2"/>
  <c r="AN19" i="2"/>
  <c r="AR42" i="2"/>
  <c r="AQ42" i="2"/>
  <c r="AO51" i="2"/>
  <c r="AN51" i="2"/>
  <c r="AU56" i="2"/>
  <c r="AT56" i="2"/>
  <c r="AU68" i="2"/>
  <c r="AT68" i="2"/>
  <c r="AN88" i="2"/>
  <c r="AO88" i="2"/>
  <c r="AR93" i="2"/>
  <c r="AQ93" i="2"/>
  <c r="AQ55" i="2"/>
  <c r="AR55" i="2"/>
  <c r="AU80" i="2"/>
  <c r="AT80" i="2"/>
  <c r="AU89" i="2"/>
  <c r="AT89" i="2"/>
  <c r="AO110" i="2"/>
  <c r="AN110" i="2"/>
  <c r="BG37" i="2"/>
  <c r="BF37" i="2"/>
  <c r="BJ64" i="2"/>
  <c r="BI64" i="2"/>
  <c r="BX90" i="2"/>
  <c r="BY90" i="2"/>
  <c r="BV100" i="2"/>
  <c r="BU100" i="2"/>
  <c r="BV114" i="2"/>
  <c r="BU114" i="2"/>
  <c r="AO106" i="2"/>
  <c r="AN106" i="2"/>
  <c r="BG9" i="2"/>
  <c r="BF9" i="2"/>
  <c r="BG16" i="2"/>
  <c r="BF16" i="2"/>
  <c r="BJ40" i="2"/>
  <c r="BI40" i="2"/>
  <c r="BG49" i="2"/>
  <c r="BF49" i="2"/>
  <c r="BG52" i="2"/>
  <c r="BF52" i="2"/>
  <c r="BG101" i="2"/>
  <c r="BF101" i="2"/>
  <c r="BJ111" i="2"/>
  <c r="BI111" i="2"/>
  <c r="BS14" i="2"/>
  <c r="BR14" i="2"/>
  <c r="BY22" i="2"/>
  <c r="BX22" i="2"/>
  <c r="BY29" i="2"/>
  <c r="BX29" i="2"/>
  <c r="BV77" i="2"/>
  <c r="BU77" i="2"/>
  <c r="AO40" i="2"/>
  <c r="AQ49" i="2"/>
  <c r="AQ50" i="2"/>
  <c r="AN59" i="2"/>
  <c r="AU62" i="2"/>
  <c r="AQ73" i="2"/>
  <c r="AQ74" i="2"/>
  <c r="AU76" i="2"/>
  <c r="AT76" i="2"/>
  <c r="AN82" i="2"/>
  <c r="AO84" i="2"/>
  <c r="AQ87" i="2"/>
  <c r="AR87" i="2"/>
  <c r="AO92" i="2"/>
  <c r="AU93" i="2"/>
  <c r="AT93" i="2"/>
  <c r="AO102" i="2"/>
  <c r="AN102" i="2"/>
  <c r="AT114" i="2"/>
  <c r="AU114" i="2"/>
  <c r="AT120" i="2"/>
  <c r="BJ9" i="2"/>
  <c r="BI9" i="2"/>
  <c r="BJ16" i="2"/>
  <c r="BI16" i="2"/>
  <c r="BJ35" i="2"/>
  <c r="BI35" i="2"/>
  <c r="BJ49" i="2"/>
  <c r="BI49" i="2"/>
  <c r="BJ57" i="2"/>
  <c r="BI57" i="2"/>
  <c r="BG81" i="2"/>
  <c r="BF81" i="2"/>
  <c r="BG84" i="2"/>
  <c r="BF84" i="2"/>
  <c r="BF108" i="2"/>
  <c r="BG108" i="2"/>
  <c r="BX3" i="2"/>
  <c r="BY3" i="2"/>
  <c r="BU14" i="2"/>
  <c r="BV14" i="2"/>
  <c r="BV113" i="2"/>
  <c r="BU113" i="2"/>
  <c r="AU32" i="2"/>
  <c r="AT32" i="2"/>
  <c r="AR65" i="2"/>
  <c r="AQ65" i="2"/>
  <c r="AQ75" i="2"/>
  <c r="AR75" i="2"/>
  <c r="BJ13" i="2"/>
  <c r="BI13" i="2"/>
  <c r="BG17" i="2"/>
  <c r="BF17" i="2"/>
  <c r="BJ72" i="2"/>
  <c r="BI72" i="2"/>
  <c r="BJ81" i="2"/>
  <c r="BI81" i="2"/>
  <c r="BF96" i="2"/>
  <c r="BG96" i="2"/>
  <c r="BG105" i="2"/>
  <c r="BF105" i="2"/>
  <c r="BJ108" i="2"/>
  <c r="BI108" i="2"/>
  <c r="BY27" i="2"/>
  <c r="BX27" i="2"/>
  <c r="BS31" i="2"/>
  <c r="BR31" i="2"/>
  <c r="BS50" i="2"/>
  <c r="BR50" i="2"/>
  <c r="BS53" i="2"/>
  <c r="BR53" i="2"/>
  <c r="BS57" i="2"/>
  <c r="BR57" i="2"/>
  <c r="AQ31" i="2"/>
  <c r="AR31" i="2"/>
  <c r="AQ38" i="2"/>
  <c r="AU40" i="2"/>
  <c r="AT40" i="2"/>
  <c r="AN47" i="2"/>
  <c r="AT49" i="2"/>
  <c r="AO56" i="2"/>
  <c r="AQ59" i="2"/>
  <c r="AR59" i="2"/>
  <c r="AN64" i="2"/>
  <c r="AO64" i="2"/>
  <c r="AN71" i="2"/>
  <c r="AT73" i="2"/>
  <c r="AQ81" i="2"/>
  <c r="AQ82" i="2"/>
  <c r="AU84" i="2"/>
  <c r="AT84" i="2"/>
  <c r="AO96" i="2"/>
  <c r="AN96" i="2"/>
  <c r="AU98" i="2"/>
  <c r="AR107" i="2"/>
  <c r="AT108" i="2"/>
  <c r="AT113" i="2"/>
  <c r="AU113" i="2"/>
  <c r="AN116" i="2"/>
  <c r="AR118" i="2"/>
  <c r="AQ118" i="2"/>
  <c r="BJ7" i="2"/>
  <c r="BI32" i="2"/>
  <c r="BG36" i="2"/>
  <c r="BG73" i="2"/>
  <c r="BF73" i="2"/>
  <c r="BG113" i="2"/>
  <c r="BF113" i="2"/>
  <c r="BF116" i="2"/>
  <c r="BG116" i="2"/>
  <c r="BU26" i="2"/>
  <c r="BV26" i="2"/>
  <c r="BV46" i="2"/>
  <c r="BU46" i="2"/>
  <c r="BV101" i="2"/>
  <c r="BU101" i="2"/>
  <c r="BV104" i="2"/>
  <c r="BU104" i="2"/>
  <c r="AR21" i="2"/>
  <c r="AQ21" i="2"/>
  <c r="AQ39" i="2"/>
  <c r="AR39" i="2"/>
  <c r="AU48" i="2"/>
  <c r="AT48" i="2"/>
  <c r="AU72" i="2"/>
  <c r="AT72" i="2"/>
  <c r="AQ83" i="2"/>
  <c r="AR83" i="2"/>
  <c r="AT106" i="2"/>
  <c r="AU106" i="2"/>
  <c r="BG25" i="2"/>
  <c r="BF25" i="2"/>
  <c r="BJ113" i="2"/>
  <c r="BI113" i="2"/>
  <c r="BY26" i="2"/>
  <c r="BX26" i="2"/>
  <c r="BJ100" i="2"/>
  <c r="BI100" i="2"/>
  <c r="BY6" i="2"/>
  <c r="BX6" i="2"/>
  <c r="BS18" i="2"/>
  <c r="BR18" i="2"/>
  <c r="CB37" i="2"/>
  <c r="CA37" i="2"/>
  <c r="BS62" i="2"/>
  <c r="BR62" i="2"/>
  <c r="BV86" i="2"/>
  <c r="BU86" i="2"/>
  <c r="BY95" i="2"/>
  <c r="BX95" i="2"/>
  <c r="BY110" i="2"/>
  <c r="BX110" i="2"/>
  <c r="BJ93" i="2"/>
  <c r="BI93" i="2"/>
  <c r="BG121" i="2"/>
  <c r="BF121" i="2"/>
  <c r="BY40" i="2"/>
  <c r="BX40" i="2"/>
  <c r="BV49" i="2"/>
  <c r="BU49" i="2"/>
  <c r="BS72" i="2"/>
  <c r="BR72" i="2"/>
  <c r="BI45" i="2"/>
  <c r="BF48" i="2"/>
  <c r="BI60" i="2"/>
  <c r="BI67" i="2"/>
  <c r="BF69" i="2"/>
  <c r="BI77" i="2"/>
  <c r="BF80" i="2"/>
  <c r="BI88" i="2"/>
  <c r="BI91" i="2"/>
  <c r="BI96" i="2"/>
  <c r="BJ116" i="2"/>
  <c r="BI116" i="2"/>
  <c r="BR5" i="2"/>
  <c r="BR7" i="2"/>
  <c r="BR9" i="2"/>
  <c r="BR10" i="2"/>
  <c r="BV12" i="2"/>
  <c r="BY13" i="2"/>
  <c r="BX13" i="2"/>
  <c r="CB23" i="2"/>
  <c r="CA23" i="2"/>
  <c r="BR35" i="2"/>
  <c r="BV44" i="2"/>
  <c r="BU44" i="2"/>
  <c r="BS52" i="2"/>
  <c r="BR52" i="2"/>
  <c r="BS56" i="2"/>
  <c r="BR56" i="2"/>
  <c r="BS64" i="2"/>
  <c r="BR64" i="2"/>
  <c r="BS80" i="2"/>
  <c r="BR80" i="2"/>
  <c r="BY93" i="2"/>
  <c r="BX93" i="2"/>
  <c r="BU103" i="2"/>
  <c r="BR106" i="2"/>
  <c r="BS107" i="2"/>
  <c r="BR107" i="2"/>
  <c r="BR115" i="2"/>
  <c r="AT88" i="2"/>
  <c r="AR91" i="2"/>
  <c r="AT92" i="2"/>
  <c r="AQ97" i="2"/>
  <c r="AO100" i="2"/>
  <c r="AQ101" i="2"/>
  <c r="AQ113" i="2"/>
  <c r="AR114" i="2"/>
  <c r="AR115" i="2"/>
  <c r="AN122" i="2"/>
  <c r="BI8" i="2"/>
  <c r="BI24" i="2"/>
  <c r="BF33" i="2"/>
  <c r="BI41" i="2"/>
  <c r="BI56" i="2"/>
  <c r="BF65" i="2"/>
  <c r="BI73" i="2"/>
  <c r="BG89" i="2"/>
  <c r="BF89" i="2"/>
  <c r="BI101" i="2"/>
  <c r="BG104" i="2"/>
  <c r="BF109" i="2"/>
  <c r="BF112" i="2"/>
  <c r="BG112" i="2"/>
  <c r="BI121" i="2"/>
  <c r="BR4" i="2"/>
  <c r="BR8" i="2"/>
  <c r="BU10" i="2"/>
  <c r="BV10" i="2"/>
  <c r="BX18" i="2"/>
  <c r="BX20" i="2"/>
  <c r="CA21" i="2"/>
  <c r="BS34" i="2"/>
  <c r="BR34" i="2"/>
  <c r="BV48" i="2"/>
  <c r="BU48" i="2"/>
  <c r="BY67" i="2"/>
  <c r="BX67" i="2"/>
  <c r="BY75" i="2"/>
  <c r="BX75" i="2"/>
  <c r="BS88" i="2"/>
  <c r="BR88" i="2"/>
  <c r="BS118" i="2"/>
  <c r="BR118" i="2"/>
  <c r="BJ109" i="2"/>
  <c r="BI109" i="2"/>
  <c r="BR28" i="2"/>
  <c r="BU30" i="2"/>
  <c r="BV30" i="2"/>
  <c r="BX38" i="2"/>
  <c r="BV43" i="2"/>
  <c r="BU43" i="2"/>
  <c r="BU47" i="2"/>
  <c r="BS60" i="2"/>
  <c r="BR60" i="2"/>
  <c r="BR79" i="2"/>
  <c r="BY83" i="2"/>
  <c r="BX83" i="2"/>
  <c r="BX92" i="2"/>
  <c r="BY92" i="2"/>
  <c r="BU98" i="2"/>
  <c r="BU112" i="2"/>
  <c r="BI48" i="2"/>
  <c r="BF57" i="2"/>
  <c r="BI65" i="2"/>
  <c r="BI80" i="2"/>
  <c r="BJ87" i="2"/>
  <c r="BI89" i="2"/>
  <c r="BI104" i="2"/>
  <c r="BI107" i="2"/>
  <c r="BI112" i="2"/>
  <c r="BV4" i="2"/>
  <c r="BV8" i="2"/>
  <c r="BY9" i="2"/>
  <c r="BX9" i="2"/>
  <c r="BS21" i="2"/>
  <c r="BR21" i="2"/>
  <c r="BR26" i="2"/>
  <c r="BU42" i="2"/>
  <c r="BR51" i="2"/>
  <c r="BV70" i="2"/>
  <c r="BU70" i="2"/>
  <c r="BV102" i="2"/>
  <c r="BU102" i="2"/>
  <c r="BV105" i="2"/>
  <c r="BU105" i="2"/>
  <c r="BR58" i="2"/>
  <c r="BR65" i="2"/>
  <c r="BR73" i="2"/>
  <c r="BR81" i="2"/>
  <c r="BR89" i="2"/>
  <c r="BU115" i="2"/>
  <c r="BU117" i="2"/>
  <c r="BR122" i="2"/>
  <c r="BY98" i="2"/>
  <c r="BX112" i="2"/>
  <c r="BX113" i="2"/>
  <c r="BU116" i="2"/>
  <c r="BU118" i="2"/>
  <c r="BU119" i="2"/>
  <c r="BU121" i="2"/>
  <c r="BY102" i="2"/>
  <c r="BY104" i="2"/>
  <c r="BX114" i="2"/>
  <c r="BU120" i="2"/>
  <c r="BU122" i="2"/>
  <c r="BY50" i="2"/>
  <c r="BX51" i="2"/>
  <c r="BX55" i="2"/>
  <c r="BX61" i="2"/>
  <c r="BX63" i="2"/>
  <c r="BU66" i="2"/>
  <c r="BR68" i="2"/>
  <c r="BV38" i="2"/>
  <c r="BR41" i="2"/>
  <c r="BY52" i="2"/>
  <c r="BY54" i="2"/>
  <c r="BY56" i="2"/>
  <c r="BY59" i="2"/>
  <c r="BY60" i="2"/>
  <c r="BY62" i="2"/>
  <c r="BR69" i="2"/>
  <c r="BR77" i="2"/>
  <c r="BR85" i="2"/>
  <c r="BR98" i="2"/>
  <c r="BR100" i="2"/>
  <c r="BR101" i="2"/>
  <c r="AQ3" i="2"/>
  <c r="CA3" i="2"/>
  <c r="BR3" i="2"/>
  <c r="BI3" i="2"/>
  <c r="CB76" i="2"/>
  <c r="CA76" i="2"/>
  <c r="CB42" i="2"/>
  <c r="CA42" i="2"/>
  <c r="CB55" i="2"/>
  <c r="CA55" i="2"/>
  <c r="CB56" i="2"/>
  <c r="CA56" i="2"/>
  <c r="CB68" i="2"/>
  <c r="CA68" i="2"/>
  <c r="CB84" i="2"/>
  <c r="CA84" i="2"/>
  <c r="CB95" i="2"/>
  <c r="CA95" i="2"/>
  <c r="CB96" i="2"/>
  <c r="CA96" i="2"/>
  <c r="CB108" i="2"/>
  <c r="CA108" i="2"/>
  <c r="CB117" i="2"/>
  <c r="CA117" i="2"/>
  <c r="CB118" i="2"/>
  <c r="CA118" i="2"/>
  <c r="BU3" i="2"/>
  <c r="BU5" i="2"/>
  <c r="BU7" i="2"/>
  <c r="BU9" i="2"/>
  <c r="BU13" i="2"/>
  <c r="BU15" i="2"/>
  <c r="BU17" i="2"/>
  <c r="BU19" i="2"/>
  <c r="BU21" i="2"/>
  <c r="BU23" i="2"/>
  <c r="BU25" i="2"/>
  <c r="BU27" i="2"/>
  <c r="BU29" i="2"/>
  <c r="BU31" i="2"/>
  <c r="BU33" i="2"/>
  <c r="BU35" i="2"/>
  <c r="BU37" i="2"/>
  <c r="BR42" i="2"/>
  <c r="CB43" i="2"/>
  <c r="CA43" i="2"/>
  <c r="BR54" i="2"/>
  <c r="BR55" i="2"/>
  <c r="CB57" i="2"/>
  <c r="CA57" i="2"/>
  <c r="CB58" i="2"/>
  <c r="CA58" i="2"/>
  <c r="CB59" i="2"/>
  <c r="CA59" i="2"/>
  <c r="CB60" i="2"/>
  <c r="CA60" i="2"/>
  <c r="CB69" i="2"/>
  <c r="CA69" i="2"/>
  <c r="CB77" i="2"/>
  <c r="CA77" i="2"/>
  <c r="CB85" i="2"/>
  <c r="CA85" i="2"/>
  <c r="BR95" i="2"/>
  <c r="CB97" i="2"/>
  <c r="CA97" i="2"/>
  <c r="CB98" i="2"/>
  <c r="CA98" i="2"/>
  <c r="CB109" i="2"/>
  <c r="CA109" i="2"/>
  <c r="BR117" i="2"/>
  <c r="CB62" i="2"/>
  <c r="CA62" i="2"/>
  <c r="CB86" i="2"/>
  <c r="CA86" i="2"/>
  <c r="CB99" i="2"/>
  <c r="CA99" i="2"/>
  <c r="CA4" i="2"/>
  <c r="CA6" i="2"/>
  <c r="CA8" i="2"/>
  <c r="CA10" i="2"/>
  <c r="CA12" i="2"/>
  <c r="CA14" i="2"/>
  <c r="CA16" i="2"/>
  <c r="CA18" i="2"/>
  <c r="CA20" i="2"/>
  <c r="CA22" i="2"/>
  <c r="CA24" i="2"/>
  <c r="CA26" i="2"/>
  <c r="CA28" i="2"/>
  <c r="CA30" i="2"/>
  <c r="CA32" i="2"/>
  <c r="CA34" i="2"/>
  <c r="CA36" i="2"/>
  <c r="CB38" i="2"/>
  <c r="BR44" i="2"/>
  <c r="CB45" i="2"/>
  <c r="CA45" i="2"/>
  <c r="CB46" i="2"/>
  <c r="CA46" i="2"/>
  <c r="BR59" i="2"/>
  <c r="BR61" i="2"/>
  <c r="CB63" i="2"/>
  <c r="CA63" i="2"/>
  <c r="CB71" i="2"/>
  <c r="CA71" i="2"/>
  <c r="CB79" i="2"/>
  <c r="CA79" i="2"/>
  <c r="CB87" i="2"/>
  <c r="CA87" i="2"/>
  <c r="BR99" i="2"/>
  <c r="CB101" i="2"/>
  <c r="CA101" i="2"/>
  <c r="CB102" i="2"/>
  <c r="CA102" i="2"/>
  <c r="CB111" i="2"/>
  <c r="CA111" i="2"/>
  <c r="CB44" i="2"/>
  <c r="CA44" i="2"/>
  <c r="CB70" i="2"/>
  <c r="CA70" i="2"/>
  <c r="CB100" i="2"/>
  <c r="CA100" i="2"/>
  <c r="BS121" i="2"/>
  <c r="BR121" i="2"/>
  <c r="CB39" i="2"/>
  <c r="CA39" i="2"/>
  <c r="BR45" i="2"/>
  <c r="CB47" i="2"/>
  <c r="CA47" i="2"/>
  <c r="CB48" i="2"/>
  <c r="CA48" i="2"/>
  <c r="BR63" i="2"/>
  <c r="CB64" i="2"/>
  <c r="CA64" i="2"/>
  <c r="CB72" i="2"/>
  <c r="CA72" i="2"/>
  <c r="CB80" i="2"/>
  <c r="CA80" i="2"/>
  <c r="CB88" i="2"/>
  <c r="CA88" i="2"/>
  <c r="CB103" i="2"/>
  <c r="CA103" i="2"/>
  <c r="CB104" i="2"/>
  <c r="CA104" i="2"/>
  <c r="CB112" i="2"/>
  <c r="CA112" i="2"/>
  <c r="CB78" i="2"/>
  <c r="CA78" i="2"/>
  <c r="CB110" i="2"/>
  <c r="CA110" i="2"/>
  <c r="BR39" i="2"/>
  <c r="BR46" i="2"/>
  <c r="BR47" i="2"/>
  <c r="CB49" i="2"/>
  <c r="CA49" i="2"/>
  <c r="CB50" i="2"/>
  <c r="CA50" i="2"/>
  <c r="CB65" i="2"/>
  <c r="CA65" i="2"/>
  <c r="CB73" i="2"/>
  <c r="CA73" i="2"/>
  <c r="CB81" i="2"/>
  <c r="CA81" i="2"/>
  <c r="CB89" i="2"/>
  <c r="CA89" i="2"/>
  <c r="CB90" i="2"/>
  <c r="CA90" i="2"/>
  <c r="BR103" i="2"/>
  <c r="CB105" i="2"/>
  <c r="CA105" i="2"/>
  <c r="CB113" i="2"/>
  <c r="CA113" i="2"/>
  <c r="CB61" i="2"/>
  <c r="CA61" i="2"/>
  <c r="CB51" i="2"/>
  <c r="CA51" i="2"/>
  <c r="CB52" i="2"/>
  <c r="CA52" i="2"/>
  <c r="CB66" i="2"/>
  <c r="CA66" i="2"/>
  <c r="CB74" i="2"/>
  <c r="CA74" i="2"/>
  <c r="CB82" i="2"/>
  <c r="CA82" i="2"/>
  <c r="CB91" i="2"/>
  <c r="CA91" i="2"/>
  <c r="CB92" i="2"/>
  <c r="CA92" i="2"/>
  <c r="CB106" i="2"/>
  <c r="CA106" i="2"/>
  <c r="BR113" i="2"/>
  <c r="CB114" i="2"/>
  <c r="CA114" i="2"/>
  <c r="CB41" i="2"/>
  <c r="CA41" i="2"/>
  <c r="CB53" i="2"/>
  <c r="CA53" i="2"/>
  <c r="CB54" i="2"/>
  <c r="CA54" i="2"/>
  <c r="CB67" i="2"/>
  <c r="CA67" i="2"/>
  <c r="CB75" i="2"/>
  <c r="CA75" i="2"/>
  <c r="CB83" i="2"/>
  <c r="CA83" i="2"/>
  <c r="CB93" i="2"/>
  <c r="CA93" i="2"/>
  <c r="CB94" i="2"/>
  <c r="CA94" i="2"/>
  <c r="CB107" i="2"/>
  <c r="CA107" i="2"/>
  <c r="CB115" i="2"/>
  <c r="CA115" i="2"/>
  <c r="CB116" i="2"/>
  <c r="CA116" i="2"/>
  <c r="CA119" i="2"/>
  <c r="CA121" i="2"/>
  <c r="BX122" i="2"/>
  <c r="CA120" i="2"/>
  <c r="CA122" i="2"/>
  <c r="BF3" i="2"/>
  <c r="BF7" i="2"/>
  <c r="BF15" i="2"/>
  <c r="BF19" i="2"/>
  <c r="BF23" i="2"/>
  <c r="BF27" i="2"/>
  <c r="BF31" i="2"/>
  <c r="BF35" i="2"/>
  <c r="BF39" i="2"/>
  <c r="BF43" i="2"/>
  <c r="BF47" i="2"/>
  <c r="BF51" i="2"/>
  <c r="BF55" i="2"/>
  <c r="BF59" i="2"/>
  <c r="BF63" i="2"/>
  <c r="BF67" i="2"/>
  <c r="BF71" i="2"/>
  <c r="BF75" i="2"/>
  <c r="BF79" i="2"/>
  <c r="BF83" i="2"/>
  <c r="BF87" i="2"/>
  <c r="BF91" i="2"/>
  <c r="BF95" i="2"/>
  <c r="BF99" i="2"/>
  <c r="BF103" i="2"/>
  <c r="BF107" i="2"/>
  <c r="BF111" i="2"/>
  <c r="BF115" i="2"/>
  <c r="BF119" i="2"/>
  <c r="BF6" i="2"/>
  <c r="BF10" i="2"/>
  <c r="BF14" i="2"/>
  <c r="BF18" i="2"/>
  <c r="BF22" i="2"/>
  <c r="BF26" i="2"/>
  <c r="BF30" i="2"/>
  <c r="BF34" i="2"/>
  <c r="BF38" i="2"/>
  <c r="BF42" i="2"/>
  <c r="BF46" i="2"/>
  <c r="BF50" i="2"/>
  <c r="BF54" i="2"/>
  <c r="BF58" i="2"/>
  <c r="BF62" i="2"/>
  <c r="BF66" i="2"/>
  <c r="BF70" i="2"/>
  <c r="BF74" i="2"/>
  <c r="BF78" i="2"/>
  <c r="BF82" i="2"/>
  <c r="BF86" i="2"/>
  <c r="BF90" i="2"/>
  <c r="BF94" i="2"/>
  <c r="BF98" i="2"/>
  <c r="BF102" i="2"/>
  <c r="BF106" i="2"/>
  <c r="BF110" i="2"/>
  <c r="BF114" i="2"/>
  <c r="BF118" i="2"/>
  <c r="BF122" i="2"/>
  <c r="BI6" i="2"/>
  <c r="BI10" i="2"/>
  <c r="BI14" i="2"/>
  <c r="BI18" i="2"/>
  <c r="BI22" i="2"/>
  <c r="BI26" i="2"/>
  <c r="BI30" i="2"/>
  <c r="BI34" i="2"/>
  <c r="BI38" i="2"/>
  <c r="BI42" i="2"/>
  <c r="BI46" i="2"/>
  <c r="BI50" i="2"/>
  <c r="BI54" i="2"/>
  <c r="BI58" i="2"/>
  <c r="BI62" i="2"/>
  <c r="BI66" i="2"/>
  <c r="BI70" i="2"/>
  <c r="BI74" i="2"/>
  <c r="BI78" i="2"/>
  <c r="BI82" i="2"/>
  <c r="BI86" i="2"/>
  <c r="BI90" i="2"/>
  <c r="BI94" i="2"/>
  <c r="BI98" i="2"/>
  <c r="BI102" i="2"/>
  <c r="BI106" i="2"/>
  <c r="BI110" i="2"/>
  <c r="BI114" i="2"/>
  <c r="BI118" i="2"/>
  <c r="BI122" i="2"/>
  <c r="AU27" i="2"/>
  <c r="AT27" i="2"/>
  <c r="AQ6" i="2"/>
  <c r="AU5" i="2"/>
  <c r="AO7" i="2"/>
  <c r="AT8" i="2"/>
  <c r="AR9" i="2"/>
  <c r="AO10" i="2"/>
  <c r="AR16" i="2"/>
  <c r="AQ16" i="2"/>
  <c r="AO21" i="2"/>
  <c r="AN21" i="2"/>
  <c r="AO25" i="2"/>
  <c r="AN25" i="2"/>
  <c r="AO29" i="2"/>
  <c r="AN29" i="2"/>
  <c r="AO37" i="2"/>
  <c r="AN37" i="2"/>
  <c r="AO45" i="2"/>
  <c r="AN45" i="2"/>
  <c r="AO53" i="2"/>
  <c r="AN53" i="2"/>
  <c r="AU51" i="2"/>
  <c r="AT51" i="2"/>
  <c r="AT3" i="2"/>
  <c r="AQ4" i="2"/>
  <c r="AN5" i="2"/>
  <c r="AT12" i="2"/>
  <c r="AN22" i="2"/>
  <c r="AN26" i="2"/>
  <c r="AR60" i="2"/>
  <c r="AQ60" i="2"/>
  <c r="AR68" i="2"/>
  <c r="AQ68" i="2"/>
  <c r="AR76" i="2"/>
  <c r="AQ76" i="2"/>
  <c r="AR84" i="2"/>
  <c r="AQ84" i="2"/>
  <c r="AR92" i="2"/>
  <c r="AQ92" i="2"/>
  <c r="AO101" i="2"/>
  <c r="AN101" i="2"/>
  <c r="AO85" i="2"/>
  <c r="AN85" i="2"/>
  <c r="AU99" i="2"/>
  <c r="AT99" i="2"/>
  <c r="AR108" i="2"/>
  <c r="AQ108" i="2"/>
  <c r="AU107" i="2"/>
  <c r="AT107" i="2"/>
  <c r="AR116" i="2"/>
  <c r="AQ116" i="2"/>
  <c r="AQ12" i="2"/>
  <c r="AU15" i="2"/>
  <c r="AT15" i="2"/>
  <c r="AR20" i="2"/>
  <c r="AQ20" i="2"/>
  <c r="AR24" i="2"/>
  <c r="AQ24" i="2"/>
  <c r="AU67" i="2"/>
  <c r="AT67" i="2"/>
  <c r="AU35" i="2"/>
  <c r="AT35" i="2"/>
  <c r="AU43" i="2"/>
  <c r="AT43" i="2"/>
  <c r="AO77" i="2"/>
  <c r="AN77" i="2"/>
  <c r="AO93" i="2"/>
  <c r="AN93" i="2"/>
  <c r="AQ17" i="2"/>
  <c r="AR28" i="2"/>
  <c r="AQ28" i="2"/>
  <c r="AR36" i="2"/>
  <c r="AQ36" i="2"/>
  <c r="AR44" i="2"/>
  <c r="AQ44" i="2"/>
  <c r="AR52" i="2"/>
  <c r="AQ52" i="2"/>
  <c r="AU59" i="2"/>
  <c r="AT59" i="2"/>
  <c r="AU75" i="2"/>
  <c r="AT75" i="2"/>
  <c r="AU83" i="2"/>
  <c r="AT83" i="2"/>
  <c r="AU91" i="2"/>
  <c r="AT91" i="2"/>
  <c r="AR100" i="2"/>
  <c r="AQ100" i="2"/>
  <c r="AO109" i="2"/>
  <c r="AN109" i="2"/>
  <c r="AU115" i="2"/>
  <c r="AT115" i="2"/>
  <c r="AU23" i="2"/>
  <c r="AT23" i="2"/>
  <c r="AO69" i="2"/>
  <c r="AN69" i="2"/>
  <c r="AQ13" i="2"/>
  <c r="AO117" i="2"/>
  <c r="AN117" i="2"/>
  <c r="AO9" i="2"/>
  <c r="AN13" i="2"/>
  <c r="AO17" i="2"/>
  <c r="AN17" i="2"/>
  <c r="AU19" i="2"/>
  <c r="AT19" i="2"/>
  <c r="AT20" i="2"/>
  <c r="AT24" i="2"/>
  <c r="AO61" i="2"/>
  <c r="AN61" i="2"/>
  <c r="AT110" i="2"/>
  <c r="AQ111" i="2"/>
  <c r="AN112" i="2"/>
  <c r="AT118" i="2"/>
  <c r="AQ119" i="2"/>
  <c r="AN120" i="2"/>
  <c r="AT121" i="2"/>
  <c r="AQ122" i="2"/>
  <c r="AT28" i="2"/>
  <c r="AQ29" i="2"/>
  <c r="AN30" i="2"/>
  <c r="AT36" i="2"/>
  <c r="AQ37" i="2"/>
  <c r="AN38" i="2"/>
  <c r="AT44" i="2"/>
  <c r="AQ45" i="2"/>
  <c r="AN46" i="2"/>
  <c r="AT52" i="2"/>
  <c r="AQ53" i="2"/>
  <c r="AN54" i="2"/>
  <c r="AT60" i="2"/>
  <c r="AQ61" i="2"/>
  <c r="AN62" i="2"/>
  <c r="AT31" i="2"/>
  <c r="AQ32" i="2"/>
  <c r="AN33" i="2"/>
  <c r="AT39" i="2"/>
  <c r="AQ40" i="2"/>
  <c r="AN41" i="2"/>
  <c r="AT47" i="2"/>
  <c r="AQ48" i="2"/>
  <c r="AN49" i="2"/>
  <c r="AT55" i="2"/>
  <c r="AQ56" i="2"/>
  <c r="AN57" i="2"/>
  <c r="AT63" i="2"/>
  <c r="AQ64" i="2"/>
  <c r="AN65" i="2"/>
  <c r="AT71" i="2"/>
  <c r="AQ72" i="2"/>
  <c r="AN73" i="2"/>
  <c r="AT79" i="2"/>
  <c r="AQ80" i="2"/>
  <c r="AN81" i="2"/>
  <c r="AT87" i="2"/>
  <c r="AQ88" i="2"/>
  <c r="AN89" i="2"/>
  <c r="AT95" i="2"/>
  <c r="AQ96" i="2"/>
  <c r="AN97" i="2"/>
  <c r="AT103" i="2"/>
  <c r="AQ104" i="2"/>
  <c r="AN105" i="2"/>
  <c r="AT111" i="2"/>
  <c r="AQ112" i="2"/>
  <c r="AN113" i="2"/>
  <c r="AT119" i="2"/>
  <c r="AQ120" i="2"/>
  <c r="AN121" i="2"/>
  <c r="AT122" i="2"/>
  <c r="AA3" i="2"/>
  <c r="AA19" i="2"/>
  <c r="AA27" i="2"/>
  <c r="AA35" i="2"/>
  <c r="AA43" i="2"/>
  <c r="AA51" i="2"/>
  <c r="AA59" i="2"/>
  <c r="AA67" i="2"/>
  <c r="AA75" i="2"/>
  <c r="AA83" i="2"/>
  <c r="AA91" i="2"/>
  <c r="AA99" i="2"/>
  <c r="AA107" i="2"/>
  <c r="AA115" i="2"/>
  <c r="AA6" i="2"/>
  <c r="AA14" i="2"/>
  <c r="AA22" i="2"/>
  <c r="AA30" i="2"/>
  <c r="AA38" i="2"/>
  <c r="AA46" i="2"/>
  <c r="AA54" i="2"/>
  <c r="AA62" i="2"/>
  <c r="AA70" i="2"/>
  <c r="AA78" i="2"/>
  <c r="AA86" i="2"/>
  <c r="AA94" i="2"/>
  <c r="AA102" i="2"/>
  <c r="AA110" i="2"/>
  <c r="AA118" i="2"/>
  <c r="AA9" i="2"/>
  <c r="AA17" i="2"/>
  <c r="AA25" i="2"/>
  <c r="AA33" i="2"/>
  <c r="AA41" i="2"/>
  <c r="AA49" i="2"/>
  <c r="AA57" i="2"/>
  <c r="AA121" i="2"/>
  <c r="AA10" i="2"/>
  <c r="AA18" i="2"/>
  <c r="AA26" i="2"/>
  <c r="AA34" i="2"/>
  <c r="AA42" i="2"/>
  <c r="AA50" i="2"/>
  <c r="AA58" i="2"/>
  <c r="AA66" i="2"/>
  <c r="AA74" i="2"/>
  <c r="AA82" i="2"/>
  <c r="AA90" i="2"/>
  <c r="AA98" i="2"/>
  <c r="AA106" i="2"/>
  <c r="AA114" i="2"/>
  <c r="AA122" i="2"/>
  <c r="U59" i="2"/>
  <c r="U83" i="2"/>
  <c r="V3" i="2"/>
  <c r="U6" i="2"/>
  <c r="U14" i="2"/>
  <c r="V19" i="2"/>
  <c r="U22" i="2"/>
  <c r="V27" i="2"/>
  <c r="U30" i="2"/>
  <c r="V35" i="2"/>
  <c r="U38" i="2"/>
  <c r="V43" i="2"/>
  <c r="U46" i="2"/>
  <c r="V51" i="2"/>
  <c r="U54" i="2"/>
  <c r="U62" i="2"/>
  <c r="V67" i="2"/>
  <c r="U70" i="2"/>
  <c r="V75" i="2"/>
  <c r="U78" i="2"/>
  <c r="U86" i="2"/>
  <c r="V91" i="2"/>
  <c r="U94" i="2"/>
  <c r="V99" i="2"/>
  <c r="U102" i="2"/>
  <c r="V107" i="2"/>
  <c r="U110" i="2"/>
  <c r="V115" i="2"/>
  <c r="U118" i="2"/>
  <c r="U97" i="2"/>
  <c r="U105" i="2"/>
  <c r="U113" i="2"/>
  <c r="U121" i="2"/>
  <c r="U44" i="2"/>
  <c r="U10" i="2"/>
  <c r="U18" i="2"/>
  <c r="U26" i="2"/>
  <c r="U34" i="2"/>
  <c r="U42" i="2"/>
  <c r="U50" i="2"/>
  <c r="U58" i="2"/>
  <c r="U66" i="2"/>
  <c r="U74" i="2"/>
  <c r="U82" i="2"/>
  <c r="U90" i="2"/>
  <c r="U98" i="2"/>
  <c r="U106" i="2"/>
  <c r="U114" i="2"/>
  <c r="U122" i="2"/>
  <c r="O3" i="2"/>
  <c r="O19" i="2"/>
  <c r="O27" i="2"/>
  <c r="O35" i="2"/>
  <c r="O43" i="2"/>
  <c r="O51" i="2"/>
  <c r="O59" i="2"/>
  <c r="O67" i="2"/>
  <c r="O75" i="2"/>
  <c r="O83" i="2"/>
  <c r="O91" i="2"/>
  <c r="O99" i="2"/>
  <c r="O107" i="2"/>
  <c r="O115" i="2"/>
  <c r="O6" i="2"/>
  <c r="O14" i="2"/>
  <c r="O22" i="2"/>
  <c r="O30" i="2"/>
  <c r="O38" i="2"/>
  <c r="O46" i="2"/>
  <c r="O54" i="2"/>
  <c r="O62" i="2"/>
  <c r="O70" i="2"/>
  <c r="O78" i="2"/>
  <c r="O86" i="2"/>
  <c r="O94" i="2"/>
  <c r="O102" i="2"/>
  <c r="O110" i="2"/>
  <c r="O118" i="2"/>
  <c r="O113" i="2"/>
  <c r="O121" i="2"/>
  <c r="O7" i="2"/>
  <c r="O15" i="2"/>
  <c r="O23" i="2"/>
  <c r="O31" i="2"/>
  <c r="O39" i="2"/>
  <c r="O47" i="2"/>
  <c r="O55" i="2"/>
  <c r="O63" i="2"/>
  <c r="O71" i="2"/>
  <c r="O79" i="2"/>
  <c r="O87" i="2"/>
  <c r="O95" i="2"/>
  <c r="O111" i="2"/>
  <c r="O10" i="2"/>
  <c r="O18" i="2"/>
  <c r="O26" i="2"/>
  <c r="O34" i="2"/>
  <c r="O42" i="2"/>
  <c r="O50" i="2"/>
  <c r="O58" i="2"/>
  <c r="O66" i="2"/>
  <c r="O74" i="2"/>
  <c r="O82" i="2"/>
  <c r="O90" i="2"/>
  <c r="O98" i="2"/>
  <c r="O106" i="2"/>
  <c r="O114" i="2"/>
  <c r="O122" i="2"/>
  <c r="I3" i="2"/>
  <c r="I19" i="2"/>
  <c r="I27" i="2"/>
  <c r="I35" i="2"/>
  <c r="I43" i="2"/>
  <c r="I51" i="2"/>
  <c r="I59" i="2"/>
  <c r="I67" i="2"/>
  <c r="I75" i="2"/>
  <c r="I83" i="2"/>
  <c r="I91" i="2"/>
  <c r="I99" i="2"/>
  <c r="I107" i="2"/>
  <c r="I115" i="2"/>
  <c r="I6" i="2"/>
  <c r="I14" i="2"/>
  <c r="I22" i="2"/>
  <c r="I30" i="2"/>
  <c r="I38" i="2"/>
  <c r="I46" i="2"/>
  <c r="I54" i="2"/>
  <c r="I62" i="2"/>
  <c r="I70" i="2"/>
  <c r="I78" i="2"/>
  <c r="I86" i="2"/>
  <c r="I94" i="2"/>
  <c r="I102" i="2"/>
  <c r="I110" i="2"/>
  <c r="I118" i="2"/>
  <c r="I81" i="2"/>
  <c r="I89" i="2"/>
  <c r="I105" i="2"/>
  <c r="I113" i="2"/>
  <c r="I121" i="2"/>
  <c r="I42" i="2"/>
  <c r="I50" i="2"/>
  <c r="I58" i="2"/>
  <c r="I66" i="2"/>
  <c r="I74" i="2"/>
  <c r="I82" i="2"/>
  <c r="I90" i="2"/>
  <c r="I98" i="2"/>
  <c r="I106" i="2"/>
  <c r="I114" i="2"/>
  <c r="I122" i="2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AA374" i="3" l="1"/>
  <c r="W374" i="3"/>
  <c r="AA366" i="3"/>
  <c r="W366" i="3"/>
  <c r="AA358" i="3"/>
  <c r="W358" i="3"/>
  <c r="AA350" i="3"/>
  <c r="W350" i="3"/>
  <c r="AA342" i="3"/>
  <c r="W342" i="3"/>
  <c r="AA334" i="3"/>
  <c r="W334" i="3"/>
  <c r="AA326" i="3"/>
  <c r="W326" i="3"/>
  <c r="AA318" i="3"/>
  <c r="W318" i="3"/>
  <c r="AA310" i="3"/>
  <c r="W310" i="3"/>
  <c r="AA278" i="3"/>
  <c r="W278" i="3"/>
  <c r="AA254" i="3"/>
  <c r="W254" i="3"/>
  <c r="AA246" i="3"/>
  <c r="W246" i="3"/>
  <c r="AA238" i="3"/>
  <c r="W238" i="3"/>
  <c r="AA230" i="3"/>
  <c r="W230" i="3"/>
  <c r="AA222" i="3"/>
  <c r="W222" i="3"/>
  <c r="AA214" i="3"/>
  <c r="W214" i="3"/>
  <c r="AA206" i="3"/>
  <c r="W206" i="3"/>
  <c r="AA198" i="3"/>
  <c r="W198" i="3"/>
  <c r="AA190" i="3"/>
  <c r="W190" i="3"/>
  <c r="AA182" i="3"/>
  <c r="W182" i="3"/>
  <c r="AA174" i="3"/>
  <c r="W174" i="3"/>
  <c r="AA166" i="3"/>
  <c r="W166" i="3"/>
  <c r="AA158" i="3"/>
  <c r="W158" i="3"/>
  <c r="AA150" i="3"/>
  <c r="W150" i="3"/>
  <c r="AA142" i="3"/>
  <c r="W142" i="3"/>
  <c r="AA134" i="3"/>
  <c r="W134" i="3"/>
  <c r="AA126" i="3"/>
  <c r="W126" i="3"/>
  <c r="AA118" i="3"/>
  <c r="W118" i="3"/>
  <c r="AA110" i="3"/>
  <c r="W110" i="3"/>
  <c r="AA102" i="3"/>
  <c r="W102" i="3"/>
  <c r="AA94" i="3"/>
  <c r="W94" i="3"/>
  <c r="AA86" i="3"/>
  <c r="W86" i="3"/>
  <c r="AA78" i="3"/>
  <c r="W78" i="3"/>
  <c r="AA70" i="3"/>
  <c r="W70" i="3"/>
  <c r="AA62" i="3"/>
  <c r="W62" i="3"/>
  <c r="AA54" i="3"/>
  <c r="W54" i="3"/>
  <c r="AA46" i="3"/>
  <c r="W46" i="3"/>
  <c r="AA38" i="3"/>
  <c r="W38" i="3"/>
  <c r="AA30" i="3"/>
  <c r="W30" i="3"/>
  <c r="AA22" i="3"/>
  <c r="W22" i="3"/>
  <c r="AA14" i="3"/>
  <c r="W14" i="3"/>
  <c r="AA381" i="3"/>
  <c r="W381" i="3"/>
  <c r="AA373" i="3"/>
  <c r="W373" i="3"/>
  <c r="AA365" i="3"/>
  <c r="W365" i="3"/>
  <c r="AA357" i="3"/>
  <c r="W357" i="3"/>
  <c r="AA349" i="3"/>
  <c r="W349" i="3"/>
  <c r="AA341" i="3"/>
  <c r="W341" i="3"/>
  <c r="AA333" i="3"/>
  <c r="W333" i="3"/>
  <c r="AA325" i="3"/>
  <c r="W325" i="3"/>
  <c r="AA317" i="3"/>
  <c r="W317" i="3"/>
  <c r="AA309" i="3"/>
  <c r="W309" i="3"/>
  <c r="AA301" i="3"/>
  <c r="W301" i="3"/>
  <c r="AA293" i="3"/>
  <c r="W293" i="3"/>
  <c r="AA285" i="3"/>
  <c r="W285" i="3"/>
  <c r="AA277" i="3"/>
  <c r="W277" i="3"/>
  <c r="AA269" i="3"/>
  <c r="W269" i="3"/>
  <c r="AA261" i="3"/>
  <c r="W261" i="3"/>
  <c r="AA253" i="3"/>
  <c r="W253" i="3"/>
  <c r="AA245" i="3"/>
  <c r="W245" i="3"/>
  <c r="AA237" i="3"/>
  <c r="W237" i="3"/>
  <c r="AA229" i="3"/>
  <c r="W229" i="3"/>
  <c r="AA221" i="3"/>
  <c r="W221" i="3"/>
  <c r="AA213" i="3"/>
  <c r="W213" i="3"/>
  <c r="AA205" i="3"/>
  <c r="W205" i="3"/>
  <c r="AA197" i="3"/>
  <c r="W197" i="3"/>
  <c r="AA189" i="3"/>
  <c r="W189" i="3"/>
  <c r="AA181" i="3"/>
  <c r="W181" i="3"/>
  <c r="AA173" i="3"/>
  <c r="W173" i="3"/>
  <c r="AA165" i="3"/>
  <c r="W165" i="3"/>
  <c r="AA157" i="3"/>
  <c r="W157" i="3"/>
  <c r="AA149" i="3"/>
  <c r="W149" i="3"/>
  <c r="AA141" i="3"/>
  <c r="W141" i="3"/>
  <c r="AA133" i="3"/>
  <c r="W133" i="3"/>
  <c r="AA125" i="3"/>
  <c r="W125" i="3"/>
  <c r="AA117" i="3"/>
  <c r="W117" i="3"/>
  <c r="AA109" i="3"/>
  <c r="W109" i="3"/>
  <c r="AA101" i="3"/>
  <c r="W101" i="3"/>
  <c r="AA93" i="3"/>
  <c r="W93" i="3"/>
  <c r="AA85" i="3"/>
  <c r="W85" i="3"/>
  <c r="AA77" i="3"/>
  <c r="W77" i="3"/>
  <c r="AA69" i="3"/>
  <c r="W69" i="3"/>
  <c r="AA61" i="3"/>
  <c r="W61" i="3"/>
  <c r="AA53" i="3"/>
  <c r="W53" i="3"/>
  <c r="AA45" i="3"/>
  <c r="W45" i="3"/>
  <c r="AA37" i="3"/>
  <c r="W37" i="3"/>
  <c r="AA29" i="3"/>
  <c r="W29" i="3"/>
  <c r="AA21" i="3"/>
  <c r="W21" i="3"/>
  <c r="AA13" i="3"/>
  <c r="W13" i="3"/>
  <c r="AA294" i="3"/>
  <c r="W294" i="3"/>
  <c r="AA356" i="3"/>
  <c r="W356" i="3"/>
  <c r="AA316" i="3"/>
  <c r="W316" i="3"/>
  <c r="AA276" i="3"/>
  <c r="W276" i="3"/>
  <c r="AA244" i="3"/>
  <c r="W244" i="3"/>
  <c r="AA204" i="3"/>
  <c r="W204" i="3"/>
  <c r="AA172" i="3"/>
  <c r="W172" i="3"/>
  <c r="AA132" i="3"/>
  <c r="W132" i="3"/>
  <c r="AA84" i="3"/>
  <c r="W84" i="3"/>
  <c r="AA12" i="3"/>
  <c r="W12" i="3"/>
  <c r="AA379" i="3"/>
  <c r="W379" i="3"/>
  <c r="AA371" i="3"/>
  <c r="W371" i="3"/>
  <c r="AA363" i="3"/>
  <c r="W363" i="3"/>
  <c r="AA355" i="3"/>
  <c r="W355" i="3"/>
  <c r="AA347" i="3"/>
  <c r="W347" i="3"/>
  <c r="AA339" i="3"/>
  <c r="W339" i="3"/>
  <c r="AA331" i="3"/>
  <c r="W331" i="3"/>
  <c r="AA323" i="3"/>
  <c r="W323" i="3"/>
  <c r="AA315" i="3"/>
  <c r="W315" i="3"/>
  <c r="AA307" i="3"/>
  <c r="W307" i="3"/>
  <c r="AA299" i="3"/>
  <c r="W299" i="3"/>
  <c r="AA291" i="3"/>
  <c r="W291" i="3"/>
  <c r="AA283" i="3"/>
  <c r="W283" i="3"/>
  <c r="AA275" i="3"/>
  <c r="W275" i="3"/>
  <c r="AA267" i="3"/>
  <c r="W267" i="3"/>
  <c r="AA259" i="3"/>
  <c r="W259" i="3"/>
  <c r="AA251" i="3"/>
  <c r="W251" i="3"/>
  <c r="AA243" i="3"/>
  <c r="W243" i="3"/>
  <c r="AA235" i="3"/>
  <c r="W235" i="3"/>
  <c r="AA227" i="3"/>
  <c r="W227" i="3"/>
  <c r="AA219" i="3"/>
  <c r="W219" i="3"/>
  <c r="AA211" i="3"/>
  <c r="W211" i="3"/>
  <c r="AA203" i="3"/>
  <c r="W203" i="3"/>
  <c r="AA195" i="3"/>
  <c r="W195" i="3"/>
  <c r="AA187" i="3"/>
  <c r="W187" i="3"/>
  <c r="AA179" i="3"/>
  <c r="W179" i="3"/>
  <c r="AA171" i="3"/>
  <c r="W171" i="3"/>
  <c r="AA163" i="3"/>
  <c r="W163" i="3"/>
  <c r="AA155" i="3"/>
  <c r="W155" i="3"/>
  <c r="AA147" i="3"/>
  <c r="W147" i="3"/>
  <c r="AA139" i="3"/>
  <c r="W139" i="3"/>
  <c r="AA131" i="3"/>
  <c r="W131" i="3"/>
  <c r="AA123" i="3"/>
  <c r="W123" i="3"/>
  <c r="AA115" i="3"/>
  <c r="W115" i="3"/>
  <c r="AA107" i="3"/>
  <c r="W107" i="3"/>
  <c r="AA99" i="3"/>
  <c r="W99" i="3"/>
  <c r="AA91" i="3"/>
  <c r="W91" i="3"/>
  <c r="AA83" i="3"/>
  <c r="W83" i="3"/>
  <c r="AA75" i="3"/>
  <c r="W75" i="3"/>
  <c r="AA67" i="3"/>
  <c r="W67" i="3"/>
  <c r="AA59" i="3"/>
  <c r="W59" i="3"/>
  <c r="AA51" i="3"/>
  <c r="W51" i="3"/>
  <c r="AA43" i="3"/>
  <c r="W43" i="3"/>
  <c r="AA35" i="3"/>
  <c r="W35" i="3"/>
  <c r="AA27" i="3"/>
  <c r="W27" i="3"/>
  <c r="AA19" i="3"/>
  <c r="W19" i="3"/>
  <c r="AA11" i="3"/>
  <c r="W11" i="3"/>
  <c r="AA302" i="3"/>
  <c r="W302" i="3"/>
  <c r="AA348" i="3"/>
  <c r="W348" i="3"/>
  <c r="AA300" i="3"/>
  <c r="W300" i="3"/>
  <c r="AA236" i="3"/>
  <c r="W236" i="3"/>
  <c r="AA164" i="3"/>
  <c r="W164" i="3"/>
  <c r="AA20" i="3"/>
  <c r="W20" i="3"/>
  <c r="AA386" i="3"/>
  <c r="W386" i="3"/>
  <c r="AA378" i="3"/>
  <c r="W378" i="3"/>
  <c r="AA370" i="3"/>
  <c r="W370" i="3"/>
  <c r="AA362" i="3"/>
  <c r="W362" i="3"/>
  <c r="AA354" i="3"/>
  <c r="W354" i="3"/>
  <c r="AA346" i="3"/>
  <c r="W346" i="3"/>
  <c r="AA338" i="3"/>
  <c r="W338" i="3"/>
  <c r="AA330" i="3"/>
  <c r="W330" i="3"/>
  <c r="AA322" i="3"/>
  <c r="W322" i="3"/>
  <c r="AA314" i="3"/>
  <c r="W314" i="3"/>
  <c r="AA306" i="3"/>
  <c r="W306" i="3"/>
  <c r="AA298" i="3"/>
  <c r="W298" i="3"/>
  <c r="AA290" i="3"/>
  <c r="W290" i="3"/>
  <c r="AA282" i="3"/>
  <c r="W282" i="3"/>
  <c r="AA274" i="3"/>
  <c r="W274" i="3"/>
  <c r="AA266" i="3"/>
  <c r="W266" i="3"/>
  <c r="AA258" i="3"/>
  <c r="W258" i="3"/>
  <c r="AA250" i="3"/>
  <c r="W250" i="3"/>
  <c r="AA242" i="3"/>
  <c r="W242" i="3"/>
  <c r="AA234" i="3"/>
  <c r="W234" i="3"/>
  <c r="AA226" i="3"/>
  <c r="W226" i="3"/>
  <c r="AA218" i="3"/>
  <c r="W218" i="3"/>
  <c r="AA210" i="3"/>
  <c r="W210" i="3"/>
  <c r="AA202" i="3"/>
  <c r="W202" i="3"/>
  <c r="AA194" i="3"/>
  <c r="W194" i="3"/>
  <c r="AA186" i="3"/>
  <c r="W186" i="3"/>
  <c r="AA178" i="3"/>
  <c r="W178" i="3"/>
  <c r="AA170" i="3"/>
  <c r="W170" i="3"/>
  <c r="AA162" i="3"/>
  <c r="W162" i="3"/>
  <c r="AA154" i="3"/>
  <c r="W154" i="3"/>
  <c r="AA146" i="3"/>
  <c r="W146" i="3"/>
  <c r="AA138" i="3"/>
  <c r="W138" i="3"/>
  <c r="AA130" i="3"/>
  <c r="W130" i="3"/>
  <c r="AA122" i="3"/>
  <c r="W122" i="3"/>
  <c r="AA114" i="3"/>
  <c r="W114" i="3"/>
  <c r="AA106" i="3"/>
  <c r="W106" i="3"/>
  <c r="AA98" i="3"/>
  <c r="W98" i="3"/>
  <c r="AA90" i="3"/>
  <c r="W90" i="3"/>
  <c r="AA82" i="3"/>
  <c r="W82" i="3"/>
  <c r="AA74" i="3"/>
  <c r="W74" i="3"/>
  <c r="AA66" i="3"/>
  <c r="W66" i="3"/>
  <c r="AA58" i="3"/>
  <c r="W58" i="3"/>
  <c r="AA50" i="3"/>
  <c r="W50" i="3"/>
  <c r="AA42" i="3"/>
  <c r="W42" i="3"/>
  <c r="AA34" i="3"/>
  <c r="W34" i="3"/>
  <c r="AA26" i="3"/>
  <c r="W26" i="3"/>
  <c r="AA18" i="3"/>
  <c r="W18" i="3"/>
  <c r="AA10" i="3"/>
  <c r="W10" i="3"/>
  <c r="AA262" i="3"/>
  <c r="W262" i="3"/>
  <c r="AA372" i="3"/>
  <c r="W372" i="3"/>
  <c r="AA340" i="3"/>
  <c r="W340" i="3"/>
  <c r="AA308" i="3"/>
  <c r="W308" i="3"/>
  <c r="AA268" i="3"/>
  <c r="W268" i="3"/>
  <c r="AA228" i="3"/>
  <c r="W228" i="3"/>
  <c r="AA196" i="3"/>
  <c r="W196" i="3"/>
  <c r="AA156" i="3"/>
  <c r="W156" i="3"/>
  <c r="AA116" i="3"/>
  <c r="W116" i="3"/>
  <c r="AA92" i="3"/>
  <c r="W92" i="3"/>
  <c r="AA60" i="3"/>
  <c r="W60" i="3"/>
  <c r="AA44" i="3"/>
  <c r="W44" i="3"/>
  <c r="AA385" i="3"/>
  <c r="W385" i="3"/>
  <c r="AA377" i="3"/>
  <c r="W377" i="3"/>
  <c r="AA369" i="3"/>
  <c r="W369" i="3"/>
  <c r="AA361" i="3"/>
  <c r="W361" i="3"/>
  <c r="AA353" i="3"/>
  <c r="W353" i="3"/>
  <c r="AA345" i="3"/>
  <c r="W345" i="3"/>
  <c r="AA337" i="3"/>
  <c r="W337" i="3"/>
  <c r="AA329" i="3"/>
  <c r="W329" i="3"/>
  <c r="AA321" i="3"/>
  <c r="W321" i="3"/>
  <c r="AA313" i="3"/>
  <c r="W313" i="3"/>
  <c r="AA305" i="3"/>
  <c r="W305" i="3"/>
  <c r="AA297" i="3"/>
  <c r="W297" i="3"/>
  <c r="AA289" i="3"/>
  <c r="W289" i="3"/>
  <c r="AA281" i="3"/>
  <c r="W281" i="3"/>
  <c r="AA273" i="3"/>
  <c r="W273" i="3"/>
  <c r="AA265" i="3"/>
  <c r="W265" i="3"/>
  <c r="AA257" i="3"/>
  <c r="W257" i="3"/>
  <c r="AA249" i="3"/>
  <c r="W249" i="3"/>
  <c r="AA241" i="3"/>
  <c r="W241" i="3"/>
  <c r="AA233" i="3"/>
  <c r="W233" i="3"/>
  <c r="AA225" i="3"/>
  <c r="W225" i="3"/>
  <c r="AA217" i="3"/>
  <c r="W217" i="3"/>
  <c r="AA209" i="3"/>
  <c r="W209" i="3"/>
  <c r="AA201" i="3"/>
  <c r="W201" i="3"/>
  <c r="AA193" i="3"/>
  <c r="W193" i="3"/>
  <c r="AA185" i="3"/>
  <c r="W185" i="3"/>
  <c r="AA177" i="3"/>
  <c r="W177" i="3"/>
  <c r="AA169" i="3"/>
  <c r="W169" i="3"/>
  <c r="AA161" i="3"/>
  <c r="W161" i="3"/>
  <c r="AA153" i="3"/>
  <c r="W153" i="3"/>
  <c r="AA145" i="3"/>
  <c r="W145" i="3"/>
  <c r="AA137" i="3"/>
  <c r="W137" i="3"/>
  <c r="AA129" i="3"/>
  <c r="W129" i="3"/>
  <c r="AA121" i="3"/>
  <c r="W121" i="3"/>
  <c r="AA113" i="3"/>
  <c r="W113" i="3"/>
  <c r="AA105" i="3"/>
  <c r="W105" i="3"/>
  <c r="AA97" i="3"/>
  <c r="W97" i="3"/>
  <c r="AA89" i="3"/>
  <c r="W89" i="3"/>
  <c r="AA81" i="3"/>
  <c r="W81" i="3"/>
  <c r="AA73" i="3"/>
  <c r="W73" i="3"/>
  <c r="AA65" i="3"/>
  <c r="W65" i="3"/>
  <c r="AA57" i="3"/>
  <c r="W57" i="3"/>
  <c r="AA49" i="3"/>
  <c r="W49" i="3"/>
  <c r="AA41" i="3"/>
  <c r="W41" i="3"/>
  <c r="AA33" i="3"/>
  <c r="W33" i="3"/>
  <c r="AA25" i="3"/>
  <c r="W25" i="3"/>
  <c r="AA17" i="3"/>
  <c r="W17" i="3"/>
  <c r="AA9" i="3"/>
  <c r="W9" i="3"/>
  <c r="AA382" i="3"/>
  <c r="W382" i="3"/>
  <c r="AA270" i="3"/>
  <c r="W270" i="3"/>
  <c r="AA364" i="3"/>
  <c r="W364" i="3"/>
  <c r="AA332" i="3"/>
  <c r="W332" i="3"/>
  <c r="AA292" i="3"/>
  <c r="W292" i="3"/>
  <c r="AA260" i="3"/>
  <c r="W260" i="3"/>
  <c r="AA220" i="3"/>
  <c r="W220" i="3"/>
  <c r="AA188" i="3"/>
  <c r="W188" i="3"/>
  <c r="AA148" i="3"/>
  <c r="W148" i="3"/>
  <c r="AA124" i="3"/>
  <c r="W124" i="3"/>
  <c r="AA100" i="3"/>
  <c r="W100" i="3"/>
  <c r="AA68" i="3"/>
  <c r="W68" i="3"/>
  <c r="AA28" i="3"/>
  <c r="W28" i="3"/>
  <c r="AA384" i="3"/>
  <c r="W384" i="3"/>
  <c r="AA376" i="3"/>
  <c r="W376" i="3"/>
  <c r="AA368" i="3"/>
  <c r="W368" i="3"/>
  <c r="AA360" i="3"/>
  <c r="W360" i="3"/>
  <c r="AA352" i="3"/>
  <c r="W352" i="3"/>
  <c r="AA344" i="3"/>
  <c r="W344" i="3"/>
  <c r="AA336" i="3"/>
  <c r="W336" i="3"/>
  <c r="AA328" i="3"/>
  <c r="W328" i="3"/>
  <c r="AA320" i="3"/>
  <c r="W320" i="3"/>
  <c r="AA312" i="3"/>
  <c r="W312" i="3"/>
  <c r="AA304" i="3"/>
  <c r="W304" i="3"/>
  <c r="AA296" i="3"/>
  <c r="W296" i="3"/>
  <c r="AA288" i="3"/>
  <c r="W288" i="3"/>
  <c r="AA280" i="3"/>
  <c r="W280" i="3"/>
  <c r="AA272" i="3"/>
  <c r="W272" i="3"/>
  <c r="AA264" i="3"/>
  <c r="W264" i="3"/>
  <c r="AA256" i="3"/>
  <c r="W256" i="3"/>
  <c r="AA248" i="3"/>
  <c r="W248" i="3"/>
  <c r="AA240" i="3"/>
  <c r="W240" i="3"/>
  <c r="AA232" i="3"/>
  <c r="W232" i="3"/>
  <c r="AA224" i="3"/>
  <c r="W224" i="3"/>
  <c r="AA216" i="3"/>
  <c r="W216" i="3"/>
  <c r="AA208" i="3"/>
  <c r="W208" i="3"/>
  <c r="AA200" i="3"/>
  <c r="W200" i="3"/>
  <c r="AA192" i="3"/>
  <c r="W192" i="3"/>
  <c r="AA184" i="3"/>
  <c r="W184" i="3"/>
  <c r="AA176" i="3"/>
  <c r="W176" i="3"/>
  <c r="AA168" i="3"/>
  <c r="W168" i="3"/>
  <c r="AA160" i="3"/>
  <c r="W160" i="3"/>
  <c r="AA152" i="3"/>
  <c r="W152" i="3"/>
  <c r="AA144" i="3"/>
  <c r="W144" i="3"/>
  <c r="AA136" i="3"/>
  <c r="W136" i="3"/>
  <c r="AA128" i="3"/>
  <c r="W128" i="3"/>
  <c r="AA120" i="3"/>
  <c r="W120" i="3"/>
  <c r="AA112" i="3"/>
  <c r="W112" i="3"/>
  <c r="AA104" i="3"/>
  <c r="W104" i="3"/>
  <c r="AA96" i="3"/>
  <c r="W96" i="3"/>
  <c r="AA88" i="3"/>
  <c r="W88" i="3"/>
  <c r="AA80" i="3"/>
  <c r="W80" i="3"/>
  <c r="AA72" i="3"/>
  <c r="W72" i="3"/>
  <c r="AA64" i="3"/>
  <c r="W64" i="3"/>
  <c r="AA56" i="3"/>
  <c r="W56" i="3"/>
  <c r="AA48" i="3"/>
  <c r="W48" i="3"/>
  <c r="AA40" i="3"/>
  <c r="W40" i="3"/>
  <c r="AA32" i="3"/>
  <c r="W32" i="3"/>
  <c r="AA24" i="3"/>
  <c r="W24" i="3"/>
  <c r="AA16" i="3"/>
  <c r="W16" i="3"/>
  <c r="AA8" i="3"/>
  <c r="W8" i="3"/>
  <c r="AA286" i="3"/>
  <c r="W286" i="3"/>
  <c r="AA380" i="3"/>
  <c r="W380" i="3"/>
  <c r="AA324" i="3"/>
  <c r="W324" i="3"/>
  <c r="AA284" i="3"/>
  <c r="W284" i="3"/>
  <c r="AA252" i="3"/>
  <c r="W252" i="3"/>
  <c r="AA212" i="3"/>
  <c r="W212" i="3"/>
  <c r="AA180" i="3"/>
  <c r="W180" i="3"/>
  <c r="AA140" i="3"/>
  <c r="W140" i="3"/>
  <c r="AA108" i="3"/>
  <c r="W108" i="3"/>
  <c r="AA76" i="3"/>
  <c r="W76" i="3"/>
  <c r="AA52" i="3"/>
  <c r="W52" i="3"/>
  <c r="AA36" i="3"/>
  <c r="W36" i="3"/>
  <c r="AA383" i="3"/>
  <c r="W383" i="3"/>
  <c r="AA375" i="3"/>
  <c r="W375" i="3"/>
  <c r="AA367" i="3"/>
  <c r="W367" i="3"/>
  <c r="AA359" i="3"/>
  <c r="W359" i="3"/>
  <c r="AA351" i="3"/>
  <c r="W351" i="3"/>
  <c r="AA343" i="3"/>
  <c r="W343" i="3"/>
  <c r="AA335" i="3"/>
  <c r="W335" i="3"/>
  <c r="AA327" i="3"/>
  <c r="W327" i="3"/>
  <c r="AA319" i="3"/>
  <c r="W319" i="3"/>
  <c r="AA311" i="3"/>
  <c r="W311" i="3"/>
  <c r="AA303" i="3"/>
  <c r="W303" i="3"/>
  <c r="AA295" i="3"/>
  <c r="W295" i="3"/>
  <c r="AA287" i="3"/>
  <c r="W287" i="3"/>
  <c r="AA279" i="3"/>
  <c r="W279" i="3"/>
  <c r="AA271" i="3"/>
  <c r="W271" i="3"/>
  <c r="AA263" i="3"/>
  <c r="W263" i="3"/>
  <c r="AA255" i="3"/>
  <c r="W255" i="3"/>
  <c r="AA247" i="3"/>
  <c r="W247" i="3"/>
  <c r="AA239" i="3"/>
  <c r="W239" i="3"/>
  <c r="AA231" i="3"/>
  <c r="W231" i="3"/>
  <c r="AA223" i="3"/>
  <c r="W223" i="3"/>
  <c r="AA215" i="3"/>
  <c r="W215" i="3"/>
  <c r="AA207" i="3"/>
  <c r="W207" i="3"/>
  <c r="AA199" i="3"/>
  <c r="W199" i="3"/>
  <c r="AA191" i="3"/>
  <c r="W191" i="3"/>
  <c r="AA183" i="3"/>
  <c r="W183" i="3"/>
  <c r="AA175" i="3"/>
  <c r="W175" i="3"/>
  <c r="AA167" i="3"/>
  <c r="W167" i="3"/>
  <c r="AA159" i="3"/>
  <c r="W159" i="3"/>
  <c r="AA151" i="3"/>
  <c r="W151" i="3"/>
  <c r="AA143" i="3"/>
  <c r="W143" i="3"/>
  <c r="AA135" i="3"/>
  <c r="W135" i="3"/>
  <c r="AA127" i="3"/>
  <c r="W127" i="3"/>
  <c r="AA119" i="3"/>
  <c r="W119" i="3"/>
  <c r="AA111" i="3"/>
  <c r="W111" i="3"/>
  <c r="AA103" i="3"/>
  <c r="W103" i="3"/>
  <c r="AA95" i="3"/>
  <c r="W95" i="3"/>
  <c r="AA87" i="3"/>
  <c r="W87" i="3"/>
  <c r="AA79" i="3"/>
  <c r="W79" i="3"/>
  <c r="AA71" i="3"/>
  <c r="W71" i="3"/>
  <c r="AA63" i="3"/>
  <c r="W63" i="3"/>
  <c r="AA55" i="3"/>
  <c r="W55" i="3"/>
  <c r="AA47" i="3"/>
  <c r="W47" i="3"/>
  <c r="AA39" i="3"/>
  <c r="W39" i="3"/>
  <c r="AA31" i="3"/>
  <c r="W31" i="3"/>
  <c r="AA23" i="3"/>
  <c r="W23" i="3"/>
  <c r="AA15" i="3"/>
  <c r="W15" i="3"/>
  <c r="W7" i="3"/>
  <c r="AA7" i="3"/>
</calcChain>
</file>

<file path=xl/sharedStrings.xml><?xml version="1.0" encoding="utf-8"?>
<sst xmlns="http://schemas.openxmlformats.org/spreadsheetml/2006/main" count="1564" uniqueCount="999">
  <si>
    <t>Общо приходи в хил. лева</t>
  </si>
  <si>
    <t>Общо разходи в хил. лева</t>
  </si>
  <si>
    <t>Коефициент на ефективност на разходите</t>
  </si>
  <si>
    <t>Разходи за персонал в хил. лева</t>
  </si>
  <si>
    <t>Дял на разходите за персонал в общите разходи в %</t>
  </si>
  <si>
    <t>Разходи за издръжка в хил. лева</t>
  </si>
  <si>
    <t>Дял на разходите за издръжка в общите разходи в %</t>
  </si>
  <si>
    <t>Разходи за лекарства и медицински изделия в хил. лева</t>
  </si>
  <si>
    <t>Дял на разходите за  лекарства и медицински изделия в общите разходи в %</t>
  </si>
  <si>
    <t>Общо задължения в хил. лева</t>
  </si>
  <si>
    <t>Просрочени задължения в хил. лева</t>
  </si>
  <si>
    <t xml:space="preserve">Дял на общите задължения в общите приходи от дейността в % </t>
  </si>
  <si>
    <t xml:space="preserve">Дял на просрочените задължения в общите приходи от дейността в % </t>
  </si>
  <si>
    <t xml:space="preserve">Дял на просрочените задължения в общите разходи в % </t>
  </si>
  <si>
    <t>Брой преминали болни</t>
  </si>
  <si>
    <t xml:space="preserve">Средно месечен брой лекари </t>
  </si>
  <si>
    <t>Средно месечен брой специалисти по здравни грижи</t>
  </si>
  <si>
    <t>Средно месечен брой болни на един лекар</t>
  </si>
  <si>
    <t>Средно месечен брой болни на един специалист по здравни грижи</t>
  </si>
  <si>
    <t>Средно месечен брой легла</t>
  </si>
  <si>
    <t>Брой проведени леглодни</t>
  </si>
  <si>
    <t>Среден разход на един леглоден в лева</t>
  </si>
  <si>
    <t>Среден разход на един преминал болен в лева</t>
  </si>
  <si>
    <t>Средна продължителност на престоя в дни</t>
  </si>
  <si>
    <t xml:space="preserve">Използваемост на едно легло в % </t>
  </si>
  <si>
    <t>Лечебни заведения за болнична помощ 
с над 50% държавно участие в капитала
към 31.12.2021 г.</t>
  </si>
  <si>
    <t>Q4 2020</t>
  </si>
  <si>
    <t>Q3 2021</t>
  </si>
  <si>
    <t>Q4 2021</t>
  </si>
  <si>
    <t>Текущо тримесечие</t>
  </si>
  <si>
    <t>Изменение Q4 2021 спрямо Q4 2020</t>
  </si>
  <si>
    <t>Изменение Q4 2021 спрямо Q3 2021</t>
  </si>
  <si>
    <t>УМБАЛСМ "Н.И. ПИРОГОВ" ЕАД</t>
  </si>
  <si>
    <t>УМБАЛ "Александровска" ЕАД</t>
  </si>
  <si>
    <t>УМБАЛ "Св. Екатерина" ЕАД</t>
  </si>
  <si>
    <t>УМБАЛ "Царица Йоанна - ИСУЛ" ЕАД</t>
  </si>
  <si>
    <t>МБАЛНП "Св. Наум" ЕАД</t>
  </si>
  <si>
    <t>СБАЛББ "Св. София"ЕАД</t>
  </si>
  <si>
    <t>СБАЛАГ "Майчин дом" ЕАД</t>
  </si>
  <si>
    <t>СБАЛО "Проф. Бойчо Бойчев" ЕАД</t>
  </si>
  <si>
    <t>УМБАЛ "Св. Ив. Рилски" ЕАД</t>
  </si>
  <si>
    <t>СБАЛДБ Проф. Иван Митев" ЕАД</t>
  </si>
  <si>
    <t>УСБАЛЕ "Акад. Ив. Пенчев" ЕАД</t>
  </si>
  <si>
    <t>СБАЛИПБ Проф. Иван Киров" ЕАД</t>
  </si>
  <si>
    <t>УМБАЛ "Св. Георги" -  Пловдив ЕАД</t>
  </si>
  <si>
    <t>УМБАЛ "Георги Странски" -  Плевен ЕАД</t>
  </si>
  <si>
    <t>УМБАЛ "Св.Марина" -  Варна ЕАД</t>
  </si>
  <si>
    <t>МБАЛ - НКБ ЕАД</t>
  </si>
  <si>
    <t>УСБАЛ по онкология ЕАД</t>
  </si>
  <si>
    <t>МБАЛ Лозенец ЕАД</t>
  </si>
  <si>
    <t>НСБФТР ЕАД</t>
  </si>
  <si>
    <t>СБАЛХЗ ЕАД</t>
  </si>
  <si>
    <t>СБР - НК ЕАД</t>
  </si>
  <si>
    <t>СБР - БМБ ЕАД</t>
  </si>
  <si>
    <t>МБАЛ "Благоевград" АД</t>
  </si>
  <si>
    <t>УМБАЛ "Бургас" АД</t>
  </si>
  <si>
    <t>МБАЛ "Св. Анна"- Варна АД</t>
  </si>
  <si>
    <t>МОБАЛ "Д-р Стефан Черкезов" АД, Велико Търново</t>
  </si>
  <si>
    <t xml:space="preserve">МБАЛ "Св. Петка" АД, Видин </t>
  </si>
  <si>
    <t xml:space="preserve">МБАЛ "Христо Ботев" АД, Враца </t>
  </si>
  <si>
    <t xml:space="preserve">МБАЛ "Д-р Тота Венкова" АД, Габрово </t>
  </si>
  <si>
    <t>МБАЛ "Добрич" АД</t>
  </si>
  <si>
    <t xml:space="preserve">МБАЛ "Д-р Ат. Дафовски" АД, Кърджали </t>
  </si>
  <si>
    <t xml:space="preserve">МБАЛ "Д-р Никола Василев" АД Кюстендил </t>
  </si>
  <si>
    <t xml:space="preserve">МБАЛ "Проф. Д-р П.Стоянов" АД, Ловеч </t>
  </si>
  <si>
    <t xml:space="preserve">МБАЛ "Д-р Ст.Илиев" АД, Монтана </t>
  </si>
  <si>
    <t>МБАЛ "Пазарджик" АД</t>
  </si>
  <si>
    <t xml:space="preserve">МБАЛ "Рахила Ангелова" АД, Перник </t>
  </si>
  <si>
    <t>УМБАЛ "Пловдив" АД</t>
  </si>
  <si>
    <t xml:space="preserve">МБАЛ "Св. Ив. Рилски" АД, Разград </t>
  </si>
  <si>
    <t>УМБАЛ "Канев" АД, Русе</t>
  </si>
  <si>
    <t>МБАЛ "Силистра" АД</t>
  </si>
  <si>
    <t xml:space="preserve">МБАЛ "Д-р Ив. Селимински" Ад, Сливен </t>
  </si>
  <si>
    <t xml:space="preserve">МБАЛ "Д-р Братан Шукеров" АД, Смолян </t>
  </si>
  <si>
    <t>УМБАЛ "Св. Анна" АД, София</t>
  </si>
  <si>
    <t xml:space="preserve">УМБАЛ "Д-р Ст. Киркович" АД, Стара Загора </t>
  </si>
  <si>
    <t>МБАЛ "Търговище" АД</t>
  </si>
  <si>
    <t>МБАЛ "Хасково" АД</t>
  </si>
  <si>
    <t>МБАЛ "Шумен" АД</t>
  </si>
  <si>
    <t xml:space="preserve">МБАЛ "Св. Панталеймон" АД, Ямбол </t>
  </si>
  <si>
    <t>СБПЛРПФЗ "Св. Петка Българска" ЕООД, гр. Велинград</t>
  </si>
  <si>
    <t>СБАЛББ - ГАБРОВО ЕООД, гр. Габрово</t>
  </si>
  <si>
    <t>СБАЛББ - ПЕРНИК ЕООД, гр. Перник</t>
  </si>
  <si>
    <t>СБАЛББ - ТРОЯН ЕООД, гр. Троян</t>
  </si>
  <si>
    <t>ДСБДПЛББ - ТРЯВНА ЕООД, гр. Трявна</t>
  </si>
  <si>
    <t xml:space="preserve">СБДПЛББ - РОМАН ЕООД, гр. Роман </t>
  </si>
  <si>
    <t>СБПФЗДПЛР"Цар Фердинанд І" ЕООД, с.Искрец</t>
  </si>
  <si>
    <t>СБР КОТЕЛ ЕООД</t>
  </si>
  <si>
    <t>СБР МАРИКОСТИНОВО ЕООД</t>
  </si>
  <si>
    <t>СБР ТУЗЛАТА ЕООД</t>
  </si>
  <si>
    <t>СБДПЛРВБ МЕЗДРА ЕООД</t>
  </si>
  <si>
    <t>СБАЛПФЗ-СОФИЯ ОБЛАСТ ЕООД</t>
  </si>
  <si>
    <t>СБАЛОЗ-СОФИЯ ОБЛАСТ ЕООД</t>
  </si>
  <si>
    <t>ЦПЗ-СОФИЯ ЕООД</t>
  </si>
  <si>
    <t>ЦПЗ Хасково ЕООД</t>
  </si>
  <si>
    <t>ЦПЗ Стара Загора ЕООД</t>
  </si>
  <si>
    <t>ЦПЗ Проф. Шипковенски ЕООД София</t>
  </si>
  <si>
    <t>ЦПЗ Смолян ЕООД</t>
  </si>
  <si>
    <t>ЦПЗ Русе ЕООД</t>
  </si>
  <si>
    <t>ЦПЗ Пловдив ЕООД</t>
  </si>
  <si>
    <t>ЦПЗ Д-р П Станчев Добрич  ЕООД</t>
  </si>
  <si>
    <t xml:space="preserve">ЦПЗ Враца ЕООД     </t>
  </si>
  <si>
    <t>ЦПЗ В. Търново ЕООД</t>
  </si>
  <si>
    <t>ЦПЗ Проф.д-р Иван ТемковБургас ЕООД</t>
  </si>
  <si>
    <t>ЦПЗ Благоевград ЕООД</t>
  </si>
  <si>
    <t>ЦКВЗ Пловдив ЕООД</t>
  </si>
  <si>
    <t>ЦКВЗ Враца ЕООД</t>
  </si>
  <si>
    <t>ЦКВЗ Велико Търново ЕООД</t>
  </si>
  <si>
    <t>КОЦ Шумен ЕООД</t>
  </si>
  <si>
    <t>КОЦ Стара Загора ЕООД</t>
  </si>
  <si>
    <t>КОЦ РУСЕ ЕООД</t>
  </si>
  <si>
    <t>КОЦ Пловдив ЕООД</t>
  </si>
  <si>
    <t>КОЦ Враца ЕООД</t>
  </si>
  <si>
    <t>КОЦ Велико Търново ЕООД</t>
  </si>
  <si>
    <t>КОЦ Бургас  ЕООД</t>
  </si>
  <si>
    <t>СБПЛР Любимец  ЕООД</t>
  </si>
  <si>
    <t>СБДПЛР  Костенец ЕООД</t>
  </si>
  <si>
    <t>СБДПЛР  Бухово ЕООД</t>
  </si>
  <si>
    <t>СБПЛРДЦП Св. София  ЕООД</t>
  </si>
  <si>
    <t>СБДПЛР„Панчарево“</t>
  </si>
  <si>
    <t>СБПЛР  Кремиковци ЕООД</t>
  </si>
  <si>
    <t>СБПЛР ЕООД Перник</t>
  </si>
  <si>
    <t>МБПЛ Иван Раев Сопот ЕООД</t>
  </si>
  <si>
    <t xml:space="preserve">МБПЛ Стамболийски ЕООД </t>
  </si>
  <si>
    <t>СБАЛВБ Тополовград  ЕООД</t>
  </si>
  <si>
    <t>СБАЛО Хасково  ЕООД</t>
  </si>
  <si>
    <t>СБАЛПФЗ  Хасково  ЕООД</t>
  </si>
  <si>
    <t>СБАЛПЗ Стара Загора ЕООД</t>
  </si>
  <si>
    <t>Втора САГБАЛ Шейново АД</t>
  </si>
  <si>
    <t>СБАЛОЗ ЕООД  София</t>
  </si>
  <si>
    <t>Първа САГБАЛ Св. София АД</t>
  </si>
  <si>
    <t>СБАЛПФЗ  Д-р Димитър Граматиков  ЕООД</t>
  </si>
  <si>
    <t xml:space="preserve">СБАЛПФЗ Пазарджик ЕООД </t>
  </si>
  <si>
    <t>СБАЛПФЗ  Враца ЕООД</t>
  </si>
  <si>
    <t>СБАЛПФЗ Д-р Трейман ЕООД</t>
  </si>
  <si>
    <t xml:space="preserve">СБОБАЛ Варна ЕООД                                                                                                                                                                           </t>
  </si>
  <si>
    <t xml:space="preserve">СБАЛОЗ Варна ЕООД </t>
  </si>
  <si>
    <t xml:space="preserve">СБАЛПФЗ Варна ЕООД </t>
  </si>
  <si>
    <t>СБАГАЛ Проф. Д-р П Стаматов ЕООД Варна</t>
  </si>
  <si>
    <t>СБАЛПФЗ Бургас ЕООД</t>
  </si>
  <si>
    <t>СБАЛПФЗ Благоевград ЕООД</t>
  </si>
  <si>
    <t>СБАЛО Св.Мина  ЕООД Благоевград</t>
  </si>
  <si>
    <t>МБАЛ Св. Иван Рилски ЕООД Елхово</t>
  </si>
  <si>
    <t>МБАЛ Велики Преслав ЕООД</t>
  </si>
  <si>
    <t>МБАЛ Свиленград  ЕООД</t>
  </si>
  <si>
    <t>МБАЛ Св. Екатерина  ЕООД Димитровград</t>
  </si>
  <si>
    <t>МБАЛ Харманли ЕООД</t>
  </si>
  <si>
    <t xml:space="preserve">МБАЛ Омуртаг ЕАД </t>
  </si>
  <si>
    <t xml:space="preserve">МБАЛ Попово  ЕООД  </t>
  </si>
  <si>
    <t>МБАЛ Гълъбово ЕАД</t>
  </si>
  <si>
    <t>МБАЛ Д-р Христо Стамболски ЕООД Стара Загора</t>
  </si>
  <si>
    <t>МБАЛ Чирпан ЕООД</t>
  </si>
  <si>
    <t>МБАЛ Пирдоп АД</t>
  </si>
  <si>
    <t>МБАЛ Своге ЕООД</t>
  </si>
  <si>
    <t>МБАЛ Самоков ЕООД</t>
  </si>
  <si>
    <t>МБАЛ Ихтиман ЕООД</t>
  </si>
  <si>
    <t>МБАЛ Проф. д-р  Ал. Герчев Етрополе ЕООД</t>
  </si>
  <si>
    <t>МБАЛ Елин Пелин ЕООД</t>
  </si>
  <si>
    <t>МБАЛ Ботевград ЕООД</t>
  </si>
  <si>
    <t>Пета МБАЛ София АД</t>
  </si>
  <si>
    <t>Четвърта МБАЛ  София  ЕАД</t>
  </si>
  <si>
    <t>Втора МБАЛ - София  АД</t>
  </si>
  <si>
    <t>Първа МБАЛ София АД</t>
  </si>
  <si>
    <t xml:space="preserve">МБАЛ Девин ЕАД </t>
  </si>
  <si>
    <t>МБАЛПроф. д-р Константин ЧиловЕООД Мадан</t>
  </si>
  <si>
    <t>МБАЛПроф. д-р Асен ШоповЕООД Златоград</t>
  </si>
  <si>
    <t>МБАЛ Св.Петка българска- Нова Загора ЕООД</t>
  </si>
  <si>
    <t>МБАЛ Тутракан ЕООД</t>
  </si>
  <si>
    <t>МБАЛ Дулово ЕООД</t>
  </si>
  <si>
    <t>МБАЛ Д-р Юлия Вревска ЕООД Бяла</t>
  </si>
  <si>
    <t>МБАЛ  Исперих ЕООД Разград</t>
  </si>
  <si>
    <t>МБАЛ   Кубрат ЕООД Разград</t>
  </si>
  <si>
    <t>МБАЛ Раковски ЕООД гр. Раковски</t>
  </si>
  <si>
    <t>МБАЛ Асеновград ЕООД</t>
  </si>
  <si>
    <t>МБАЛ Св.Мина ЕООД Пловдив</t>
  </si>
  <si>
    <t>МБАЛ Д-р Киро Попов ЕООД Карлово</t>
  </si>
  <si>
    <t>МБАЛ Св. Пантелеймон ЕООД Пловдив</t>
  </si>
  <si>
    <t>МБАЛ Първомай ЕООД гр. Първомай</t>
  </si>
  <si>
    <t>МБАЛ Белене ЕООД</t>
  </si>
  <si>
    <t>МБАЛ  Кнежа ЕООД</t>
  </si>
  <si>
    <t>МБАЛ  Гулянци ЕООД</t>
  </si>
  <si>
    <t>МБАЛ Червен бряг ЕООД</t>
  </si>
  <si>
    <t>МБАЛ  Никопол ЕООД</t>
  </si>
  <si>
    <t>МБАЛ  Левски ЕООД</t>
  </si>
  <si>
    <t>МБАЛ Велинград ЕООД</t>
  </si>
  <si>
    <t>МБАЛ Св. Николай Чудотворец ЕООД гр. Лом</t>
  </si>
  <si>
    <t>МБАЛ ЕООД гр. Берковица Монтана</t>
  </si>
  <si>
    <t xml:space="preserve">МБАЛ Луковит </t>
  </si>
  <si>
    <t xml:space="preserve">МБАЛ Тетевен </t>
  </si>
  <si>
    <t xml:space="preserve">МБАЛ Троян </t>
  </si>
  <si>
    <t>МБАЛ Св. Иван Рилски ЕООД Дупница</t>
  </si>
  <si>
    <t>МБАЛ Ардино ЕООД</t>
  </si>
  <si>
    <t>МБАЛ  Живот+ ЕООД  Крумовград</t>
  </si>
  <si>
    <t>МБАЛ Д-р С. Ростовцев ЕООД Момчилград</t>
  </si>
  <si>
    <t xml:space="preserve">МБАЛ Балчик ЕООД </t>
  </si>
  <si>
    <t xml:space="preserve">МБАЛ Каварна ЕООД </t>
  </si>
  <si>
    <t>МБАЛ Д-р Стойчо Христов ЕООД Габрово</t>
  </si>
  <si>
    <t>МБАЛ Д-р Теодоси Витанов ЕООД Габрово</t>
  </si>
  <si>
    <t>МБАЛ Бяла Слатина  ЕООД</t>
  </si>
  <si>
    <t>МБАЛ Мездра ЕООД</t>
  </si>
  <si>
    <t xml:space="preserve">МБАЛ Св. Иван Рилски ЕООД Козлодуй </t>
  </si>
  <si>
    <t>МБАЛ Проф. д-р Г. Златарски ЕООД Белоградчик</t>
  </si>
  <si>
    <t>МБАЛ Св. Иван Рилски ЕООД - Горна Оряховица</t>
  </si>
  <si>
    <t>МБАЛ Д-р Димитър Павлович ЕООД   Свищов</t>
  </si>
  <si>
    <t xml:space="preserve">МБАЛ  Павликени  ЕООД  </t>
  </si>
  <si>
    <t>МБАЛ  Девня ЕООД</t>
  </si>
  <si>
    <t>МБАЛ  Царица Йоанна ЕООД Провадия</t>
  </si>
  <si>
    <t>МБАЛ Средец  ЕООД</t>
  </si>
  <si>
    <t>МБАЛ Поморие  ЕООД</t>
  </si>
  <si>
    <t>МБАЛ Айтос  ЕООД</t>
  </si>
  <si>
    <t>МБАЛ  Карнобат  ЕООД</t>
  </si>
  <si>
    <t>МБАЛ Югозпадна болница ООД Сандански, Петрич</t>
  </si>
  <si>
    <t>МБАЛ Разлог ЕООД</t>
  </si>
  <si>
    <t>МБАЛ Д-р  Ив.Скендеров ЕООД Гоце Делчев</t>
  </si>
  <si>
    <t>Лечебни заведения за болнична помощ 
с над 50% общинско участие в капитала
към 31.12.2021 г.</t>
  </si>
  <si>
    <t>СБАЛК Ямбол ЕАД</t>
  </si>
  <si>
    <t>2826212007</t>
  </si>
  <si>
    <t>28</t>
  </si>
  <si>
    <t>МБАЛ "Св. Йоан Рилски" ООД</t>
  </si>
  <si>
    <t>2826211008</t>
  </si>
  <si>
    <t>МБАЛ "Св. Пантелеймон" АД</t>
  </si>
  <si>
    <t>2826211001</t>
  </si>
  <si>
    <t>МБАЛ "Св. Иван Рилски" ЕООД</t>
  </si>
  <si>
    <t>2807211002</t>
  </si>
  <si>
    <t>ДЪЧМЕД ДИАЛИЗА БЪЛГАРИЯ - ДИАЛИЗЕН ЦЕНТЪР ШУМЕН ЕООД</t>
  </si>
  <si>
    <t>2730391012</t>
  </si>
  <si>
    <t>27</t>
  </si>
  <si>
    <t>"КОЦ-Шумен"ЕООД</t>
  </si>
  <si>
    <t>2730334007</t>
  </si>
  <si>
    <t>"СБАЛ по Кардиология Мадара" ЕАД</t>
  </si>
  <si>
    <t>2730212011</t>
  </si>
  <si>
    <t>"МБАЛ - Шумен" АД</t>
  </si>
  <si>
    <t>2730211001</t>
  </si>
  <si>
    <t>"ДКЦ І-ШУМЕН" ЕООД</t>
  </si>
  <si>
    <t>2730134001</t>
  </si>
  <si>
    <t>"МБАЛ Велики Преслав" ЕООД</t>
  </si>
  <si>
    <t>2723211002</t>
  </si>
  <si>
    <t>2634212017</t>
  </si>
  <si>
    <t>26</t>
  </si>
  <si>
    <t>2634212016</t>
  </si>
  <si>
    <t xml:space="preserve">МБАЛ  Хигия  ООД </t>
  </si>
  <si>
    <t>2634211015</t>
  </si>
  <si>
    <t>МБАЛ  Хасково АД</t>
  </si>
  <si>
    <t>2634211001</t>
  </si>
  <si>
    <t xml:space="preserve">Очен медицински център Хасково ООД </t>
  </si>
  <si>
    <t>2634131016</t>
  </si>
  <si>
    <t>МБАЛ  Харманли  ЕООД</t>
  </si>
  <si>
    <t>2633211003</t>
  </si>
  <si>
    <t>2632212018</t>
  </si>
  <si>
    <t>МБАЛ  Свиленград  ЕООД</t>
  </si>
  <si>
    <t>2628211004</t>
  </si>
  <si>
    <t>СБР Айлин ЕООД</t>
  </si>
  <si>
    <t>2619232019</t>
  </si>
  <si>
    <t>2617212008</t>
  </si>
  <si>
    <t>МБАЛ  Св. Екатерина  ЕООД Димитровград</t>
  </si>
  <si>
    <t>2609211002</t>
  </si>
  <si>
    <t>"СОБАЛ Д-р Тасков" ООД</t>
  </si>
  <si>
    <t>2535212007</t>
  </si>
  <si>
    <t>25</t>
  </si>
  <si>
    <t xml:space="preserve">"МБАЛ - Търговище" АД </t>
  </si>
  <si>
    <t>2535211001</t>
  </si>
  <si>
    <t xml:space="preserve">"МБАЛ - Попово"  ЕООД  </t>
  </si>
  <si>
    <t>2524211002</t>
  </si>
  <si>
    <t xml:space="preserve">"МБАЛ - Омуртаг" ЕАД </t>
  </si>
  <si>
    <t>2522211003</t>
  </si>
  <si>
    <t>2436211004</t>
  </si>
  <si>
    <t>24</t>
  </si>
  <si>
    <t>Диализен център Виа Диал ООД</t>
  </si>
  <si>
    <t>2431391030</t>
  </si>
  <si>
    <t>2431334012</t>
  </si>
  <si>
    <t>2431212027</t>
  </si>
  <si>
    <t>МБАЛ- МК Св.Ив.Рилски ЕООД клон гр.Стара Загора</t>
  </si>
  <si>
    <t>2431211029</t>
  </si>
  <si>
    <t>МБАЛ ТРАКИЯ ЕООД</t>
  </si>
  <si>
    <t>2431211026</t>
  </si>
  <si>
    <t>МБАЛ НИАМЕД ООД</t>
  </si>
  <si>
    <t>2431211024</t>
  </si>
  <si>
    <t>УМБАЛ Проф.д-р Ст. Киркович АД</t>
  </si>
  <si>
    <t>2431211002</t>
  </si>
  <si>
    <t>МЦ Верея ЕООД</t>
  </si>
  <si>
    <t>2431131051</t>
  </si>
  <si>
    <t>ОМЦ Трошев ООД</t>
  </si>
  <si>
    <t>2431131035</t>
  </si>
  <si>
    <t>МБАЛ Д-р Д. Чакмаков Раднево ЕООД</t>
  </si>
  <si>
    <t>2427211006</t>
  </si>
  <si>
    <t>СБР - НK ЕАД филиал Павел баня</t>
  </si>
  <si>
    <t>2424233014</t>
  </si>
  <si>
    <t>СБНАЛ Свети Лазар ЕООД  гр.Казанлък</t>
  </si>
  <si>
    <t>2412212028</t>
  </si>
  <si>
    <t>МБАЛ Д-р Христо Стамболски ЕООД</t>
  </si>
  <si>
    <t>2412211003</t>
  </si>
  <si>
    <t>2407211005</t>
  </si>
  <si>
    <t>МБАЛ - Пирдоп АД</t>
  </si>
  <si>
    <t>2355211007</t>
  </si>
  <si>
    <t>23</t>
  </si>
  <si>
    <t>СБПФЗДПЛР - Цар Фердинанд І ЕООД с.Искрец</t>
  </si>
  <si>
    <t>2343222013</t>
  </si>
  <si>
    <t>МБАЛ - Своге ЕООД</t>
  </si>
  <si>
    <t>2343211008</t>
  </si>
  <si>
    <t>МБАЛ - Самоков ЕООД</t>
  </si>
  <si>
    <t>2339211009</t>
  </si>
  <si>
    <t>СБР - НК ЕАД филиал Момин проход</t>
  </si>
  <si>
    <t>2325233017</t>
  </si>
  <si>
    <t>СБДПЛР - Костенец ЕООД</t>
  </si>
  <si>
    <t>2325222010</t>
  </si>
  <si>
    <t>МБАЛ - Ихтиман ЕООД</t>
  </si>
  <si>
    <t>2320211006</t>
  </si>
  <si>
    <t>МБАЛ Проф. д-р  Ал. Герчев  - Етрополе ЕООД</t>
  </si>
  <si>
    <t>2318211005</t>
  </si>
  <si>
    <t xml:space="preserve"> МБАЛ - Скин Системс EООД - с. Доганово</t>
  </si>
  <si>
    <t>2317211024</t>
  </si>
  <si>
    <t>МБАЛ - Елин Пелин ЕООД</t>
  </si>
  <si>
    <t>2317211004</t>
  </si>
  <si>
    <t>МБАЛ - Ботевград ЕООД</t>
  </si>
  <si>
    <t>2307211002</t>
  </si>
  <si>
    <t>СБАЛПФЗ - София област ЕООД</t>
  </si>
  <si>
    <t>2301212023</t>
  </si>
  <si>
    <t>СБАЛОЗ - София област ЕООД</t>
  </si>
  <si>
    <t>2301212022</t>
  </si>
  <si>
    <t>ДКЦ ХХХ- София ЕООД</t>
  </si>
  <si>
    <t>2220134001</t>
  </si>
  <si>
    <t>22</t>
  </si>
  <si>
    <t>МЦ-ГОРНА БАНЯ ЕООД</t>
  </si>
  <si>
    <t>2218131516</t>
  </si>
  <si>
    <t>ДКЦ СВЕТА СОФИЯ-ЕООД</t>
  </si>
  <si>
    <t>2217134501</t>
  </si>
  <si>
    <t>МЦ Пентаграм 2012 ООД</t>
  </si>
  <si>
    <t>2212131505</t>
  </si>
  <si>
    <t>МЦ- клиника "Св. Мария Магдалена" ЕООД</t>
  </si>
  <si>
    <t>2204131532</t>
  </si>
  <si>
    <t>МЦ РВД"ЗДРАВЕ"ООД</t>
  </si>
  <si>
    <t>2204131521</t>
  </si>
  <si>
    <t>МЦ за очно здраве Фокус ЕООД</t>
  </si>
  <si>
    <t>2203131519</t>
  </si>
  <si>
    <t>МЦО - Ресбиомед ЕООД</t>
  </si>
  <si>
    <t>2203131515</t>
  </si>
  <si>
    <t>"Очен лазерен център"Вижън"ООД</t>
  </si>
  <si>
    <t>2202131522</t>
  </si>
  <si>
    <t>НМТБ ЦАР БОРИС ІІІ</t>
  </si>
  <si>
    <t>2201911043</t>
  </si>
  <si>
    <t>Военномедицинска академия</t>
  </si>
  <si>
    <t>2201911042</t>
  </si>
  <si>
    <t>Медицински институт - МВР</t>
  </si>
  <si>
    <t>2201911041</t>
  </si>
  <si>
    <t>УБ Лозенец</t>
  </si>
  <si>
    <t>2201911040</t>
  </si>
  <si>
    <t>ДЦ ДРУЖБА ООД</t>
  </si>
  <si>
    <t>2201391111</t>
  </si>
  <si>
    <t>Диализен център Хемомед ЕООД</t>
  </si>
  <si>
    <t>2201391101</t>
  </si>
  <si>
    <t>Диализен център Диалмед ООД</t>
  </si>
  <si>
    <t>2201391092</t>
  </si>
  <si>
    <t xml:space="preserve"> ЦПЗ "Проф. Никола Шипковенски" ЕООД</t>
  </si>
  <si>
    <t>2201331047</t>
  </si>
  <si>
    <t>БДПЛР МИ - МВР ФИЛИАЛ БАНКЯ</t>
  </si>
  <si>
    <t>2201253089</t>
  </si>
  <si>
    <t>"МБПЛР "Сердика"ООД</t>
  </si>
  <si>
    <t>2201251096</t>
  </si>
  <si>
    <t>НСБФТР - ЕАД</t>
  </si>
  <si>
    <t>2201234021</t>
  </si>
  <si>
    <t>СБР-НК ЕАД-филиал Банкя</t>
  </si>
  <si>
    <t>2201233087</t>
  </si>
  <si>
    <t>СБР Здраве - ЕАД</t>
  </si>
  <si>
    <t>2201233028</t>
  </si>
  <si>
    <t>БПЛР - ВМА БАНКЯ</t>
  </si>
  <si>
    <t>2201232030</t>
  </si>
  <si>
    <t>СБР-Банкя АД</t>
  </si>
  <si>
    <t>2201232029</t>
  </si>
  <si>
    <t>СБПЛРДЦП Св. София - ЕООД</t>
  </si>
  <si>
    <t>2201222027</t>
  </si>
  <si>
    <t>СБПЛР ПАНЧАРЕВО  ЕООД</t>
  </si>
  <si>
    <t>2201222026</t>
  </si>
  <si>
    <t>СБДПЛР - Бухово ЕООД</t>
  </si>
  <si>
    <t>2201222025</t>
  </si>
  <si>
    <t>СБПЛР - Кремиковци ЕООД</t>
  </si>
  <si>
    <t>2201222024</t>
  </si>
  <si>
    <t>2201214020</t>
  </si>
  <si>
    <t>"СБАЛ ДЛЧХ - МЕДИКРОН" ООД</t>
  </si>
  <si>
    <t>2201212103</t>
  </si>
  <si>
    <t>СБАЛОЗ Кристал ООД</t>
  </si>
  <si>
    <t>2201212102</t>
  </si>
  <si>
    <t>СОБАЛ ПЕНТАГРАМ ЕООД</t>
  </si>
  <si>
    <t>2201212095</t>
  </si>
  <si>
    <t>СБАЛОБ ДЕН - ЕООД</t>
  </si>
  <si>
    <t>2201212090</t>
  </si>
  <si>
    <t>СБАЛОЗ ЕООД</t>
  </si>
  <si>
    <t>2201212086</t>
  </si>
  <si>
    <t>СБАЛ -ГРЪБНАЧЕН ЦЕНТЪР АД</t>
  </si>
  <si>
    <t>2201212079</t>
  </si>
  <si>
    <t>СБАЛОБ"ЗРЕНИЕ"ООД</t>
  </si>
  <si>
    <t>2201212076</t>
  </si>
  <si>
    <t>СБАЛХЗ-ЕАД</t>
  </si>
  <si>
    <t>2201212075</t>
  </si>
  <si>
    <t>СОБАЛ"Вижън"ООД</t>
  </si>
  <si>
    <t>2201212072</t>
  </si>
  <si>
    <t>СБАЛОБ"ЗОРА"ООД</t>
  </si>
  <si>
    <t>2201212071</t>
  </si>
  <si>
    <t>СОБАЛ"ВИЗУС"ООД</t>
  </si>
  <si>
    <t>2201212070</t>
  </si>
  <si>
    <t>СОБАЛ"Акад. Пашев" ООД</t>
  </si>
  <si>
    <t>2201212066</t>
  </si>
  <si>
    <t>СБАЛ "Йоан Павел" ООД</t>
  </si>
  <si>
    <t>2201212065</t>
  </si>
  <si>
    <t>САГБАЛ Д-р Щерев ЕООД</t>
  </si>
  <si>
    <t>2201212061</t>
  </si>
  <si>
    <t>СБАЛГАР"Д-р Малинов"ООД</t>
  </si>
  <si>
    <t>2201212059</t>
  </si>
  <si>
    <t>СБАЛОТ "ВИТОША" ЕООД</t>
  </si>
  <si>
    <t>2201212039</t>
  </si>
  <si>
    <t>СБАЛ - Св. Лазар ООД</t>
  </si>
  <si>
    <t>2201212038</t>
  </si>
  <si>
    <t>СБАЛТОСМ - ПРОФ. Д-Р ДИМИТЪР ШОЙЛЕВ ЕАД</t>
  </si>
  <si>
    <t>2201212017</t>
  </si>
  <si>
    <t>СБАЛИПБ Проф. Ив. Киров ЕАД</t>
  </si>
  <si>
    <t>2201212014</t>
  </si>
  <si>
    <t>МБАЛББ Св. София - ЕАД</t>
  </si>
  <si>
    <t>2201212013</t>
  </si>
  <si>
    <t>СБАЛДБ - ЕАД</t>
  </si>
  <si>
    <t>2201212012</t>
  </si>
  <si>
    <t>УСБАЛЕ Акад. Ив. Пенчев - ЕАД</t>
  </si>
  <si>
    <t>2201212011</t>
  </si>
  <si>
    <t>СБАЛО Проф. Бойчо Бойчев - ЕАД</t>
  </si>
  <si>
    <t>2201212010</t>
  </si>
  <si>
    <t>МБАЛНП Св. Наум - ЕАД</t>
  </si>
  <si>
    <t>2201212009</t>
  </si>
  <si>
    <t>Втора САГБАЛ Шейново - АД</t>
  </si>
  <si>
    <t>2201212008</t>
  </si>
  <si>
    <t>Първа САГБАЛ Св. София - АД</t>
  </si>
  <si>
    <t>2201212007</t>
  </si>
  <si>
    <t>СБАЛАГ Майчин дом - ЕАД</t>
  </si>
  <si>
    <t>2201212006</t>
  </si>
  <si>
    <t>МБАЛ Здравето 2012 ООД</t>
  </si>
  <si>
    <t>2201211097</t>
  </si>
  <si>
    <t>МБАЛ БОЛНИЦА ЕВРОПА ООД</t>
  </si>
  <si>
    <t>2201211096</t>
  </si>
  <si>
    <t>МБАЛ за женско здраве - Надежда ООД</t>
  </si>
  <si>
    <t>2201211094</t>
  </si>
  <si>
    <t>Аджибадем Сити клиник УМБАЛ ЕООД</t>
  </si>
  <si>
    <t>2201211093</t>
  </si>
  <si>
    <t>УМБАЛ Софиямед ООД</t>
  </si>
  <si>
    <t>2201211091</t>
  </si>
  <si>
    <t>МБАЛ "Св. Панталеймон" АД</t>
  </si>
  <si>
    <t>2201211085</t>
  </si>
  <si>
    <t>МБАЛ СВ. БОГОРОДИЦА ООД</t>
  </si>
  <si>
    <t>2201211084</t>
  </si>
  <si>
    <t>МБАЛ - НКБ - ЕАД</t>
  </si>
  <si>
    <t>2201211083</t>
  </si>
  <si>
    <t>МБАЛ "СЕРДИКА" ЕООД</t>
  </si>
  <si>
    <t>2201211082</t>
  </si>
  <si>
    <t>МБАЛ "Полимед" ООД</t>
  </si>
  <si>
    <t>2201211080</t>
  </si>
  <si>
    <t>МБАЛ Люлин ЕАД</t>
  </si>
  <si>
    <t>2201211078</t>
  </si>
  <si>
    <t>АДЖИБАДЕМ СИТИ КЛИНИК МБАЛ ТОКУДА EАД</t>
  </si>
  <si>
    <t>2201211067</t>
  </si>
  <si>
    <t>МБАЛ"Света София" ООД</t>
  </si>
  <si>
    <t>2201211064</t>
  </si>
  <si>
    <t>МБАЛ Доверие АД</t>
  </si>
  <si>
    <t>2201211063</t>
  </si>
  <si>
    <t>МБАЛ Вита ЕООД</t>
  </si>
  <si>
    <t>2201211060</t>
  </si>
  <si>
    <t>УМБАЛ Александровска - ЕАД</t>
  </si>
  <si>
    <t>2201211055</t>
  </si>
  <si>
    <t>Пета МБАЛ - София - АД</t>
  </si>
  <si>
    <t>2201211035</t>
  </si>
  <si>
    <t>Четвърта МБАЛ - София - ЕАД</t>
  </si>
  <si>
    <t>2201211034</t>
  </si>
  <si>
    <t>Втора МБАЛ - София - АД</t>
  </si>
  <si>
    <t>2201211033</t>
  </si>
  <si>
    <t>Първа МБАЛ София-АД</t>
  </si>
  <si>
    <t>2201211032</t>
  </si>
  <si>
    <t>УМБАЛ Св. Екатерина - ЕАД</t>
  </si>
  <si>
    <t>2201211005</t>
  </si>
  <si>
    <t>УМБАЛ Св. Иван  Рилски ЕАД</t>
  </si>
  <si>
    <t>2201211004</t>
  </si>
  <si>
    <t>МБАЛСМ Н. И. Пирогов ЕАД</t>
  </si>
  <si>
    <t>2201211003</t>
  </si>
  <si>
    <t>МБАЛ Царица Йоанна - ЕАД</t>
  </si>
  <si>
    <t>2201211002</t>
  </si>
  <si>
    <t>МБАЛ"Св. Анна"- София АД</t>
  </si>
  <si>
    <t>2201211001</t>
  </si>
  <si>
    <t>МБАЛ -"Д-р Братан Шукеров"АД  гр.Смолян</t>
  </si>
  <si>
    <t>2131211001</t>
  </si>
  <si>
    <t>21</t>
  </si>
  <si>
    <t>"СБР-Родопи" ЕООД гр. Рудозем</t>
  </si>
  <si>
    <t>2127232011</t>
  </si>
  <si>
    <t>МБАЛ"Проф. д-р Константин Чилов"ЕООД-гр.Мадан</t>
  </si>
  <si>
    <t>2116211003</t>
  </si>
  <si>
    <t>МБАЛ"Проф. д-р Асен Шопов"ЕООД-гр.Златоград</t>
  </si>
  <si>
    <t>2111211002</t>
  </si>
  <si>
    <t>"СБР-Орфей" ЕООД гр. Девин</t>
  </si>
  <si>
    <t>2109232012</t>
  </si>
  <si>
    <t>"МБАЛ-Девин" ЕАД гр.Девин</t>
  </si>
  <si>
    <t>2109211004</t>
  </si>
  <si>
    <t>"СБР-НК"ЕАД - филиал с. Баните</t>
  </si>
  <si>
    <t>2102232008</t>
  </si>
  <si>
    <t>МБАЛ Сливен към ВМА София</t>
  </si>
  <si>
    <t>2020911006</t>
  </si>
  <si>
    <t>20</t>
  </si>
  <si>
    <t>САГБАЛ "Ева"</t>
  </si>
  <si>
    <t>2020212015</t>
  </si>
  <si>
    <t>СХБАЛ "Амброаз Паре" ООД</t>
  </si>
  <si>
    <t>2020212012</t>
  </si>
  <si>
    <t>МБАЛ "Хаджи Димитър" ООД</t>
  </si>
  <si>
    <t>2020211016</t>
  </si>
  <si>
    <t>МБАЛ "Царица Йоанна" ЕООД</t>
  </si>
  <si>
    <t>2020211013</t>
  </si>
  <si>
    <t>МБАЛ "Д-р Иван Селимински" АД</t>
  </si>
  <si>
    <t>2020211001</t>
  </si>
  <si>
    <t>МБАЛ "Света Петка Българска" ЕООД</t>
  </si>
  <si>
    <t>2016211002</t>
  </si>
  <si>
    <t>"СБР - Котел" ЕООД</t>
  </si>
  <si>
    <t>2011252017</t>
  </si>
  <si>
    <t>1934211002</t>
  </si>
  <si>
    <t>19</t>
  </si>
  <si>
    <t>МБАЛ Силистра АД</t>
  </si>
  <si>
    <t>1931211001</t>
  </si>
  <si>
    <t>1910211003</t>
  </si>
  <si>
    <t>"ДИАЛИЗЕН ЦЕНТЪР РУРИКОМ"ООД</t>
  </si>
  <si>
    <t>1827391020</t>
  </si>
  <si>
    <t>18</t>
  </si>
  <si>
    <t>КОМПЛЕКСЕН ОНКОЛОГИЧЕН ЦЕНТЪР - РУСЕ ЕООД</t>
  </si>
  <si>
    <t>1827334009</t>
  </si>
  <si>
    <t>СБАЛПФЗ - Д-Р ДИМИТЪР ГРАМАТИКОВ - РУСЕ- ЕООД</t>
  </si>
  <si>
    <t>1827212016</t>
  </si>
  <si>
    <t>СБАЛК " МЕДИКА-КОР " ЕАД</t>
  </si>
  <si>
    <t>1827212015</t>
  </si>
  <si>
    <t>СБАЛ ПО ФРМ - МЕДИКА - ООД</t>
  </si>
  <si>
    <t>1827212013</t>
  </si>
  <si>
    <t>УМБАЛ МЕДИКА РУСЕ ООД</t>
  </si>
  <si>
    <t>1827211019</t>
  </si>
  <si>
    <t>УМБАЛ - КАНЕВ АД</t>
  </si>
  <si>
    <t>1827211001</t>
  </si>
  <si>
    <t>МБАЛ - ЮЛИЯ ВРЕВСКА - БЯЛА ЕООД</t>
  </si>
  <si>
    <t>1804211002</t>
  </si>
  <si>
    <t>МБАЛ Св. Иван Рилски - Разград  АД</t>
  </si>
  <si>
    <t>1726211001</t>
  </si>
  <si>
    <t>17</t>
  </si>
  <si>
    <t>МЦ Вита Медика ЕООД</t>
  </si>
  <si>
    <t>1726131005</t>
  </si>
  <si>
    <t>МБАЛ - Кубрат ЕООД</t>
  </si>
  <si>
    <t>1716211003</t>
  </si>
  <si>
    <t>МБАЛ - Исперих ЕООД</t>
  </si>
  <si>
    <t>1714211002</t>
  </si>
  <si>
    <t>1643221052</t>
  </si>
  <si>
    <t>16</t>
  </si>
  <si>
    <t xml:space="preserve">МБПЛР Стамболийски ЕООД гр. Стамболийски </t>
  </si>
  <si>
    <t>1641221054</t>
  </si>
  <si>
    <t>МИ-МВР Филиал Хисар БПЛР</t>
  </si>
  <si>
    <t>1637253040</t>
  </si>
  <si>
    <t>МБПЛР Витус гр. Хисар</t>
  </si>
  <si>
    <t>1637251055</t>
  </si>
  <si>
    <t xml:space="preserve">СБР НК филиал Хисар  </t>
  </si>
  <si>
    <t>1637233021</t>
  </si>
  <si>
    <t>ВМА БПЛР- гр. Хисаря</t>
  </si>
  <si>
    <t>1637232012</t>
  </si>
  <si>
    <t>МБАЛ Паркхоспитал ЕООД</t>
  </si>
  <si>
    <t>1626211048</t>
  </si>
  <si>
    <t>МЦ Литомед ЕООД</t>
  </si>
  <si>
    <t>1626131002</t>
  </si>
  <si>
    <t>1625211008</t>
  </si>
  <si>
    <t>МЦ Св. Елисавета - Раковски ООД</t>
  </si>
  <si>
    <t>1625131001</t>
  </si>
  <si>
    <t>1623211007</t>
  </si>
  <si>
    <t>МТБ Пловдив</t>
  </si>
  <si>
    <t>1622911014</t>
  </si>
  <si>
    <t>МБАЛ Пловдив към ВМА София</t>
  </si>
  <si>
    <t>1622911013</t>
  </si>
  <si>
    <t>Дъчмед диализа България -ДЦ ЕООД клон Пловдив</t>
  </si>
  <si>
    <t>1622391051</t>
  </si>
  <si>
    <t>Хемодиализен център Фърст диализис сървисиз България  ЕАД</t>
  </si>
  <si>
    <t>1622391046</t>
  </si>
  <si>
    <t>КОЦ  Пловдив ЕООД</t>
  </si>
  <si>
    <t>1622334019</t>
  </si>
  <si>
    <t>1622333018</t>
  </si>
  <si>
    <t>СБАЛ Специал медик</t>
  </si>
  <si>
    <t>1622212050</t>
  </si>
  <si>
    <t>СБАЛАГ Торакс Д-р Сава Бояджиев ЕООД - Пловдив</t>
  </si>
  <si>
    <t>1622212041</t>
  </si>
  <si>
    <t>Медикус алфа СХБАЛ ЕООД</t>
  </si>
  <si>
    <t>1622212038</t>
  </si>
  <si>
    <t>СГЕБАЛ Еврохоспитал ООД Пловдив</t>
  </si>
  <si>
    <t>1622212033</t>
  </si>
  <si>
    <t>УСБАЛАГ Селена ООД - Пловдив</t>
  </si>
  <si>
    <t>1622212030</t>
  </si>
  <si>
    <t>СОБАЛ Луксор ООД Пловдив</t>
  </si>
  <si>
    <t>1622212028</t>
  </si>
  <si>
    <t>МБАЛ  Св.Св. Козма и Дамян ООД</t>
  </si>
  <si>
    <t>1622211053</t>
  </si>
  <si>
    <t>МБАЛ Уро Медикс ООД Пловдив</t>
  </si>
  <si>
    <t>1622211049</t>
  </si>
  <si>
    <t>УМБАЛ Еврохоспитал Пловдив ООД</t>
  </si>
  <si>
    <t>1622211045</t>
  </si>
  <si>
    <t>МБАЛ МК Свети Иван Рилски ЕООД</t>
  </si>
  <si>
    <t>1622211044</t>
  </si>
  <si>
    <t>МБАЛ Централ онко хоспитал</t>
  </si>
  <si>
    <t>1622211042</t>
  </si>
  <si>
    <t>МБАЛ  Св. Каридад ЕАД</t>
  </si>
  <si>
    <t>1622211039</t>
  </si>
  <si>
    <t>УМБАЛ  Пълмед Пловдив  ООД</t>
  </si>
  <si>
    <t>1622211037</t>
  </si>
  <si>
    <t>МБАЛ Тримонциум ООД</t>
  </si>
  <si>
    <t>1622211036</t>
  </si>
  <si>
    <t>МБАЛ Мед Лайн Клиник AД</t>
  </si>
  <si>
    <t>1622211031</t>
  </si>
  <si>
    <t>УМБАЛ Каспела ЕООД Пловдив</t>
  </si>
  <si>
    <t>1622211029</t>
  </si>
  <si>
    <t>1622211004</t>
  </si>
  <si>
    <t>1622211003</t>
  </si>
  <si>
    <t>УМБАЛ Пловдив АД</t>
  </si>
  <si>
    <t>1622211002</t>
  </si>
  <si>
    <t>УМБАЛ Св. Георги ЕАД Пловдив</t>
  </si>
  <si>
    <t>1622211001</t>
  </si>
  <si>
    <t>МЦ АВАНГАРД 1 ООД</t>
  </si>
  <si>
    <t>1622131104</t>
  </si>
  <si>
    <t>МЦ за очно здраве Виста ООД</t>
  </si>
  <si>
    <t>1622131088</t>
  </si>
  <si>
    <t>МЦ Луксор</t>
  </si>
  <si>
    <t>1622131037</t>
  </si>
  <si>
    <t>СБР НК филиал Баня; Карловско</t>
  </si>
  <si>
    <t>1613232020</t>
  </si>
  <si>
    <t>1613211006</t>
  </si>
  <si>
    <t>МЦ Витамед ЕООД Карлово</t>
  </si>
  <si>
    <t>1613131004</t>
  </si>
  <si>
    <t>СБР НК филиал Нареченски бани</t>
  </si>
  <si>
    <t>1601233016</t>
  </si>
  <si>
    <t>СБР Света Богородица ЕООД -Нареченски бани</t>
  </si>
  <si>
    <t>1601232056</t>
  </si>
  <si>
    <t>МБПЛР Света Богородица ЕООД - Нареченски бани</t>
  </si>
  <si>
    <t>1601221027</t>
  </si>
  <si>
    <t>МБАЛ Асеновград ЕООД гр. Асеновград</t>
  </si>
  <si>
    <t>1601211005</t>
  </si>
  <si>
    <t>МБАЛ - Кнежа ЕООД</t>
  </si>
  <si>
    <t>1539211012</t>
  </si>
  <si>
    <t>15</t>
  </si>
  <si>
    <t>МБАЛ - Червен бряг ЕООД</t>
  </si>
  <si>
    <t>1537211002</t>
  </si>
  <si>
    <t xml:space="preserve">ВМА - МБАЛ - Плевен </t>
  </si>
  <si>
    <t>1524911008</t>
  </si>
  <si>
    <t>СБАЛ по кардиология ЕАД</t>
  </si>
  <si>
    <t>1524212015</t>
  </si>
  <si>
    <t>МБАЛ Сърце и мозък ЕАД</t>
  </si>
  <si>
    <t>1524211020</t>
  </si>
  <si>
    <t>УМБАЛ Св. Марина - Плевен ООД</t>
  </si>
  <si>
    <t>1524211019</t>
  </si>
  <si>
    <t>МБАЛ Св. Параскева ООД</t>
  </si>
  <si>
    <t>1524211018</t>
  </si>
  <si>
    <t>МБАЛ Св. Панталеймон - Плевен ООД</t>
  </si>
  <si>
    <t>1524211017</t>
  </si>
  <si>
    <t>МБАЛ - Авис Медика ООД</t>
  </si>
  <si>
    <t>1524211014</t>
  </si>
  <si>
    <t>УМБАЛ - Д-р Г. Странски ЕАД</t>
  </si>
  <si>
    <t>1524211001</t>
  </si>
  <si>
    <t>ДКЦ Св. Панталеймон ООД</t>
  </si>
  <si>
    <t>1524134007</t>
  </si>
  <si>
    <t>ДКЦ ІІ - Плевен ЕООД</t>
  </si>
  <si>
    <t>1524134003</t>
  </si>
  <si>
    <t>МЦ Св. Марина - ДТ ООД</t>
  </si>
  <si>
    <t>1524131022</t>
  </si>
  <si>
    <t>АСМП - МЦ Окулус - Кушинова ЕООД</t>
  </si>
  <si>
    <t>1524131015</t>
  </si>
  <si>
    <t>МБАЛ - Никопол ЕООД</t>
  </si>
  <si>
    <t>1521211004</t>
  </si>
  <si>
    <t>МБАЛ - Левски ЕООД</t>
  </si>
  <si>
    <t>1516211003</t>
  </si>
  <si>
    <t>МБАЛ - Гулянци ЕООД</t>
  </si>
  <si>
    <t>1508211005</t>
  </si>
  <si>
    <t>МБАЛ - Белене ЕООД</t>
  </si>
  <si>
    <t>1503211006</t>
  </si>
  <si>
    <t>Диализен център-Перник</t>
  </si>
  <si>
    <t>1432391012</t>
  </si>
  <si>
    <t>14</t>
  </si>
  <si>
    <t>СБПЛР-ЕООД-Перник</t>
  </si>
  <si>
    <t>1432252010</t>
  </si>
  <si>
    <t>"СБАЛ по Кардиология-Перник"ООД</t>
  </si>
  <si>
    <t>1432212011</t>
  </si>
  <si>
    <t>СБАЛББ-ЕООД-Перник</t>
  </si>
  <si>
    <t>1432212005</t>
  </si>
  <si>
    <t>МБАЛ "Рахила Ангелова"АД-Перник</t>
  </si>
  <si>
    <t>1432211001</t>
  </si>
  <si>
    <t>"Фърст Диализис Сървисиз България" ЕАД</t>
  </si>
  <si>
    <t>1390391001</t>
  </si>
  <si>
    <t>13</t>
  </si>
  <si>
    <t>МБАЛ "Проф. Димитър Ранев" ООД гр.Пещера</t>
  </si>
  <si>
    <t>1321211003</t>
  </si>
  <si>
    <t>"МБАЛ-Уни Хоспитал" ООД гр.Панагюрище</t>
  </si>
  <si>
    <t>1320211002</t>
  </si>
  <si>
    <t xml:space="preserve">"ДЪЧМЕД ДИАЛИЗА БЪЛГАРИЯ - ДИАЛИЗЕН ЦЕНТЪР" ЕООД гр.Пазарджик </t>
  </si>
  <si>
    <t>1319391019</t>
  </si>
  <si>
    <t>"СБАЛПФЗ-Пазарджик" ЕООД гр.Пазарджик</t>
  </si>
  <si>
    <t>1319212018</t>
  </si>
  <si>
    <t>УМБАЛ "Пълмед" ООД - клон МС Здраве гр.Пазарджик</t>
  </si>
  <si>
    <t>1319211015</t>
  </si>
  <si>
    <t>"МБАЛ Хигия-Север" ООД гр.Пазарджик</t>
  </si>
  <si>
    <t>1319211014</t>
  </si>
  <si>
    <t>"МБАЛ-Хигия" АД гр.Пазарджик</t>
  </si>
  <si>
    <t>1319211012</t>
  </si>
  <si>
    <t>"МБАЛ-Пазарджик" АД гр.Пазарджик</t>
  </si>
  <si>
    <t>1319211001</t>
  </si>
  <si>
    <t>"СБР-НК" ЕАД филиал Велинград</t>
  </si>
  <si>
    <t>1308233008</t>
  </si>
  <si>
    <t>"СБР-Вита" ЕООД гр.Велинград</t>
  </si>
  <si>
    <t>1308232020</t>
  </si>
  <si>
    <t>МБПЛР "Вита" ЕООД гр.Велинград</t>
  </si>
  <si>
    <t>1308221016</t>
  </si>
  <si>
    <t>СБПЛРПФЗ "Св. Петка Българска" ЕООД гр. Велинград</t>
  </si>
  <si>
    <t>1308212012</t>
  </si>
  <si>
    <t>"МБАЛ Здраве-Велинград" ЕООД гр.Велинград</t>
  </si>
  <si>
    <t>1308211017</t>
  </si>
  <si>
    <t>"МБАЛ-Велинград" ЕООД гр.Велинград</t>
  </si>
  <si>
    <t>1308211004</t>
  </si>
  <si>
    <t>„ФЪРСТ ДИАЛИЗИС СЪРВИСИЗ БЪЛГАРИЯ“ ЕАД  гр. Монтана</t>
  </si>
  <si>
    <t>1229391010</t>
  </si>
  <si>
    <t>12</t>
  </si>
  <si>
    <t>МБАЛ "Сити клиник - Св.Георги" ЕООД гр.Монтана</t>
  </si>
  <si>
    <t>1229211008</t>
  </si>
  <si>
    <t>МБАЛ "Д-р Стамен Илиев" АД</t>
  </si>
  <si>
    <t>1229211001</t>
  </si>
  <si>
    <t>МБАЛ " Св. Николай Чудотворец" - ЕООД гр. Лом</t>
  </si>
  <si>
    <t>1224211003</t>
  </si>
  <si>
    <t>"СБР-НК" ЕАД -филиал "Св.Мина" гр.Вършец</t>
  </si>
  <si>
    <t>1212233004</t>
  </si>
  <si>
    <t>МБАЛ ЕООД гр. Берковица</t>
  </si>
  <si>
    <t>1202211002</t>
  </si>
  <si>
    <t>СБАЛББ Троян</t>
  </si>
  <si>
    <t>1134212005</t>
  </si>
  <si>
    <t>11</t>
  </si>
  <si>
    <t>МБАЛ Троян</t>
  </si>
  <si>
    <t>1134211002</t>
  </si>
  <si>
    <t>МБАЛ Тетевен</t>
  </si>
  <si>
    <t>1133211003</t>
  </si>
  <si>
    <t>МБАЛ Луковит</t>
  </si>
  <si>
    <t>1119211004</t>
  </si>
  <si>
    <t>МБАЛ"Кардиолайф"ООД</t>
  </si>
  <si>
    <t>1118211010</t>
  </si>
  <si>
    <t>МБАЛ Ловеч</t>
  </si>
  <si>
    <t>1118211001</t>
  </si>
  <si>
    <t>МБАЛ "Св. Иван Рилски 2003" ООД</t>
  </si>
  <si>
    <t>1048211009</t>
  </si>
  <si>
    <t>10</t>
  </si>
  <si>
    <t>1048211002</t>
  </si>
  <si>
    <t>МЦ "Хипократ" ООД</t>
  </si>
  <si>
    <t>1048131004</t>
  </si>
  <si>
    <t>"МЦ Асклепий"ООД</t>
  </si>
  <si>
    <t>1048131001</t>
  </si>
  <si>
    <t xml:space="preserve">СБР-Сапарева баня АД </t>
  </si>
  <si>
    <t>1041232010</t>
  </si>
  <si>
    <t>СБР-НК ЕАД ф. Кюстендил</t>
  </si>
  <si>
    <t>1029233006</t>
  </si>
  <si>
    <t>МБАЛ "Д-р Н. Василиев" АД</t>
  </si>
  <si>
    <t>1029211001</t>
  </si>
  <si>
    <t>0921211003</t>
  </si>
  <si>
    <t>09</t>
  </si>
  <si>
    <t>МБАЛ - Кърджали  ООД</t>
  </si>
  <si>
    <t>0916211009</t>
  </si>
  <si>
    <t xml:space="preserve">МБАЛ Д-р Атанас Дафовски АД Кърджали </t>
  </si>
  <si>
    <t>0916211001</t>
  </si>
  <si>
    <t>0915211004</t>
  </si>
  <si>
    <t>0902211002</t>
  </si>
  <si>
    <t>ДЦ Диалхелп" ЕООД</t>
  </si>
  <si>
    <t>0828391015</t>
  </si>
  <si>
    <t>08</t>
  </si>
  <si>
    <t>МБАЛ Добрич АД</t>
  </si>
  <si>
    <t>0828211001</t>
  </si>
  <si>
    <t>ДКЦ 2 - Добрич ЕООД</t>
  </si>
  <si>
    <t>0828134002</t>
  </si>
  <si>
    <t>ДКЦ 1 Добрич ООД</t>
  </si>
  <si>
    <t>0828134001</t>
  </si>
  <si>
    <t>МБАЛ Каварна ЕООД</t>
  </si>
  <si>
    <t>0817211003</t>
  </si>
  <si>
    <t>СБР МЕДИКА АЛБЕНА ЕООД</t>
  </si>
  <si>
    <t>0803232016</t>
  </si>
  <si>
    <t>СБР Тузлата ЕООД</t>
  </si>
  <si>
    <t>0803232008</t>
  </si>
  <si>
    <t>МБАЛ Балчик ЕООД</t>
  </si>
  <si>
    <t>0803211002</t>
  </si>
  <si>
    <t>МБАЛ "Д-р Теодоси Витанов" ЕООД</t>
  </si>
  <si>
    <t>0735211004</t>
  </si>
  <si>
    <t>07</t>
  </si>
  <si>
    <t>МБАЛ "Д-р Стойчо Христов" ЕООД</t>
  </si>
  <si>
    <t>0729211003</t>
  </si>
  <si>
    <t>"СБАЛББ - Габрово" ЕООД</t>
  </si>
  <si>
    <t>0705212005</t>
  </si>
  <si>
    <t>МБАЛ "Свети Иван Рилски Габрово" ЕООД</t>
  </si>
  <si>
    <t>0705211013</t>
  </si>
  <si>
    <t>МБАЛ "Д-р Тота Венкова" АД</t>
  </si>
  <si>
    <t>0705211001</t>
  </si>
  <si>
    <t>СБПЛББ Роман ЕООД</t>
  </si>
  <si>
    <t>0632222014</t>
  </si>
  <si>
    <t>06</t>
  </si>
  <si>
    <t>СБПЛРВБ  МЕЗДРА ЕООД</t>
  </si>
  <si>
    <t>0627252021</t>
  </si>
  <si>
    <t>МБАЛ Мездра  ЕООД</t>
  </si>
  <si>
    <t>0627211002</t>
  </si>
  <si>
    <t xml:space="preserve">МБАЛ Св. Иван Рилски  ЕООД  </t>
  </si>
  <si>
    <t>0620211004</t>
  </si>
  <si>
    <t>КОЦ  Враца ЕООД</t>
  </si>
  <si>
    <t>0610334010</t>
  </si>
  <si>
    <t>ЦКВЗ  Враца ЕООД</t>
  </si>
  <si>
    <t>0610333009</t>
  </si>
  <si>
    <t>СБАЛПФЗ  ВРАЦА ЕООД</t>
  </si>
  <si>
    <t>0610212018</t>
  </si>
  <si>
    <t>СОБАЛ Ралчовски  ЕООД</t>
  </si>
  <si>
    <t>0610212016</t>
  </si>
  <si>
    <t xml:space="preserve">МБАЛ Първа частна МБАЛ  Враца ЕООД </t>
  </si>
  <si>
    <t>0610211019</t>
  </si>
  <si>
    <t>МБАЛ Христо Ботев  АД</t>
  </si>
  <si>
    <t>0610211001</t>
  </si>
  <si>
    <t>Медико-дентален център ТРИО ЕООД</t>
  </si>
  <si>
    <t>0610133002</t>
  </si>
  <si>
    <t>0608211003</t>
  </si>
  <si>
    <t>ДЦ Омега ЕООД</t>
  </si>
  <si>
    <t>0509391009</t>
  </si>
  <si>
    <t>05</t>
  </si>
  <si>
    <t>МБАЛ "Света Петка" АД</t>
  </si>
  <si>
    <t>0509211001</t>
  </si>
  <si>
    <t>0501211002</t>
  </si>
  <si>
    <t xml:space="preserve">СБР-НК-ЕАД-филиал Овча могила </t>
  </si>
  <si>
    <t>0428233013</t>
  </si>
  <si>
    <t>04</t>
  </si>
  <si>
    <t>МБАЛ "Д-р Димитър Павлович" ЕООД - Свищов</t>
  </si>
  <si>
    <t>0428211006</t>
  </si>
  <si>
    <t>СБПЛР "Минерални бани" - Полски Тръмбеш</t>
  </si>
  <si>
    <t>0426252021</t>
  </si>
  <si>
    <t>МБАЛ - Павликени  ЕООД - Павликени</t>
  </si>
  <si>
    <t>0422211004</t>
  </si>
  <si>
    <t>МБАЛ "Св. Иван Рилски" ЕООД - Горна Оряховица</t>
  </si>
  <si>
    <t>0406211002</t>
  </si>
  <si>
    <t>МЦСМП "Визус" ЕООД - Горна Оряховица</t>
  </si>
  <si>
    <t>0406131002</t>
  </si>
  <si>
    <t>Частен диализен център - В. Търново ЕООД</t>
  </si>
  <si>
    <t>0404391019</t>
  </si>
  <si>
    <t>КОЦ - Велико Търново ЕООД</t>
  </si>
  <si>
    <t>0404334009</t>
  </si>
  <si>
    <t>ЦКВЗ - Велико Търново ЕООД</t>
  </si>
  <si>
    <t>0404333010</t>
  </si>
  <si>
    <t>СБР по ФРМ - Димина ООД - с. Вонеща вода</t>
  </si>
  <si>
    <t>0404232018</t>
  </si>
  <si>
    <t>СБАЛПФЗ "Д-р Трейман" ЕООД - Велико Търново</t>
  </si>
  <si>
    <t>0404212017</t>
  </si>
  <si>
    <t>СБАЛ по кардиология - Велико Търново ЕАД</t>
  </si>
  <si>
    <t>0404212016</t>
  </si>
  <si>
    <t>МОБАЛ "Д-р Стефан Черкезов" АД - Велико Търново</t>
  </si>
  <si>
    <t>0404211001</t>
  </si>
  <si>
    <t>"МБАЛ " Царица Йоанна" - Провадия " ЕООД</t>
  </si>
  <si>
    <t>0324211004</t>
  </si>
  <si>
    <t>03</t>
  </si>
  <si>
    <t>"МБАЛ- Девня "ЕООД</t>
  </si>
  <si>
    <t>0314211005</t>
  </si>
  <si>
    <t xml:space="preserve">"МБАЛ - Варна "към ВМА </t>
  </si>
  <si>
    <t>0306911012</t>
  </si>
  <si>
    <t>ДЦ ВИРТУС МЕДИКАЛ ЕООД</t>
  </si>
  <si>
    <t>0306391031</t>
  </si>
  <si>
    <t>МИ-МВР-ФИЛИАЛ ВАРНА "БДПЛР"</t>
  </si>
  <si>
    <t>0306253028</t>
  </si>
  <si>
    <t>"СБР - ВАРНА" АД</t>
  </si>
  <si>
    <t>0306232016</t>
  </si>
  <si>
    <t>"СБАЛК Кардиолайф"ООД</t>
  </si>
  <si>
    <t>0306212027</t>
  </si>
  <si>
    <t xml:space="preserve">"СБАЛОЗ  -Д-р Марко Антонов Марков" ЕООД                                    </t>
  </si>
  <si>
    <t>0306212026</t>
  </si>
  <si>
    <t xml:space="preserve">"СБАЛ ПО ДЕТСКИ БОЛЕСТИ - Д-Р ЛИСИЧКОВА" ЕООД  </t>
  </si>
  <si>
    <t>0306212023</t>
  </si>
  <si>
    <t xml:space="preserve">СБАЛ ПО КАРДИОЛОГИЯ ВАРНА ЕАД </t>
  </si>
  <si>
    <t>0306212022</t>
  </si>
  <si>
    <t xml:space="preserve">"СОБАЛ-Доц. Георгиев"  ЕООД           </t>
  </si>
  <si>
    <t>0306212011</t>
  </si>
  <si>
    <t xml:space="preserve"> "СХБАЛ ПрофесорТемелков"           </t>
  </si>
  <si>
    <t>0306212009</t>
  </si>
  <si>
    <t xml:space="preserve"> СБАГАЛ - проф. д-р Димитър Стаматов-Варна ЕООД                                     </t>
  </si>
  <si>
    <t>0306212008</t>
  </si>
  <si>
    <t xml:space="preserve"> "СБОБАЛ-Варна "ЕООД                                                                                                                                                                           </t>
  </si>
  <si>
    <t>0306212007</t>
  </si>
  <si>
    <t xml:space="preserve"> "МБАЛ  Майчин дом - Варна" ЕООД                      </t>
  </si>
  <si>
    <t>0306211030</t>
  </si>
  <si>
    <t xml:space="preserve"> "МБАЛ Еврохоспитал" ООД                                                         </t>
  </si>
  <si>
    <t>0306211021</t>
  </si>
  <si>
    <t xml:space="preserve">МБАЛ-Варна ЕООД </t>
  </si>
  <si>
    <t>0306211013</t>
  </si>
  <si>
    <t xml:space="preserve"> "МБАЛ "Света Анна" - Варна" АД                                                                        </t>
  </si>
  <si>
    <t>0306211002</t>
  </si>
  <si>
    <t xml:space="preserve">МБАЛ "Света Марина " АД                                                                          </t>
  </si>
  <si>
    <t>0306211001</t>
  </si>
  <si>
    <t>АМЦСМП - Света Петка Ай Кеър ЕООД</t>
  </si>
  <si>
    <t>0306131117</t>
  </si>
  <si>
    <t xml:space="preserve">"Аджибадем Сити Клиник Медицински център  Варна"ЕООД                                             </t>
  </si>
  <si>
    <t>0306131078</t>
  </si>
  <si>
    <t xml:space="preserve">"АМЦСМП-Очна клиника Св.Петка" АД                                             </t>
  </si>
  <si>
    <t>0306131074</t>
  </si>
  <si>
    <t>"АМЦСМП - ОМЦ Св. Николай Чудотворец"ЕООД</t>
  </si>
  <si>
    <t>0306131071</t>
  </si>
  <si>
    <t xml:space="preserve">"АМЦСМП- Св.Петка" ООД                           </t>
  </si>
  <si>
    <t>0306131010</t>
  </si>
  <si>
    <t>"СБР- Вита" ЕООД</t>
  </si>
  <si>
    <t>0290232001</t>
  </si>
  <si>
    <t>02</t>
  </si>
  <si>
    <t>МБПЛР Вита ЕООД клон Поморие</t>
  </si>
  <si>
    <t>0290221001</t>
  </si>
  <si>
    <t>МБАЛ "Сърце и мозък "ЕАД</t>
  </si>
  <si>
    <t>0290211001</t>
  </si>
  <si>
    <t xml:space="preserve"> СБР - НК -ф.Поморие  ЕАД</t>
  </si>
  <si>
    <t>0217233017</t>
  </si>
  <si>
    <t xml:space="preserve"> МБАЛ - Поморие  ЕООД</t>
  </si>
  <si>
    <t>0217211004</t>
  </si>
  <si>
    <t>ДЦ  Диализа Етропал Бета  ЕООД</t>
  </si>
  <si>
    <t>0215391023</t>
  </si>
  <si>
    <t>СБР Несебър АД</t>
  </si>
  <si>
    <t>0215232030</t>
  </si>
  <si>
    <t>СБР Мари ЕООД</t>
  </si>
  <si>
    <t>0215232029</t>
  </si>
  <si>
    <t xml:space="preserve"> СБР Стайков и фамилия  ЕООД</t>
  </si>
  <si>
    <t>0215232022</t>
  </si>
  <si>
    <t xml:space="preserve"> МБАЛ - Карнобат  ЕООД</t>
  </si>
  <si>
    <t>0209211003</t>
  </si>
  <si>
    <t xml:space="preserve"> МБАЛ-Средец  ЕООД</t>
  </si>
  <si>
    <t>0206211005</t>
  </si>
  <si>
    <t>НЕФРОЦЕНТЪР БУРГАС ООД</t>
  </si>
  <si>
    <t>0204391035</t>
  </si>
  <si>
    <t>НефроЛайф България-Специализирани центрове по хемодиализа ООД</t>
  </si>
  <si>
    <t>0204391034</t>
  </si>
  <si>
    <t>ДЦ "ЕлМасри" ООД</t>
  </si>
  <si>
    <t>0204391033</t>
  </si>
  <si>
    <t xml:space="preserve"> КОЦ - Бургас  ЕООД</t>
  </si>
  <si>
    <t>0204334013</t>
  </si>
  <si>
    <t>ЦПЗ проф.д-р Иван Темков - Бургас</t>
  </si>
  <si>
    <t>0204331011</t>
  </si>
  <si>
    <t xml:space="preserve"> СБР - БМБ  ЕАД</t>
  </si>
  <si>
    <t>0204232016</t>
  </si>
  <si>
    <t xml:space="preserve"> СОБАЛ-Бургас  ООД</t>
  </si>
  <si>
    <t>0204212025</t>
  </si>
  <si>
    <t>СБАЛПФЗ - Бургас ЕООД</t>
  </si>
  <si>
    <t>0204212010</t>
  </si>
  <si>
    <t>МБАЛ БУРГАС МЕД ЕООД</t>
  </si>
  <si>
    <t>0204211032</t>
  </si>
  <si>
    <t xml:space="preserve"> МБАЛ-Д-р Маджуров  ООД</t>
  </si>
  <si>
    <t>0204211031</t>
  </si>
  <si>
    <t xml:space="preserve">УМБАЛ  Дева Мария </t>
  </si>
  <si>
    <t>0204211027</t>
  </si>
  <si>
    <t>МБАЛ  Лайф Хоспитал  ЕООД</t>
  </si>
  <si>
    <t>0204211024</t>
  </si>
  <si>
    <t xml:space="preserve"> УМБАЛ - Бургас  АД</t>
  </si>
  <si>
    <t>0204211001</t>
  </si>
  <si>
    <t>ВДКЦ-Бургас</t>
  </si>
  <si>
    <t>0204134004</t>
  </si>
  <si>
    <t>АМЦСМП“ОЧНА КЛИНИКА д-р ХУБАНОВ“ЕООД</t>
  </si>
  <si>
    <t>0204131030</t>
  </si>
  <si>
    <t>МЦСП Д-р Иванови-МладостООД</t>
  </si>
  <si>
    <t>0204131018</t>
  </si>
  <si>
    <t xml:space="preserve">МЦ  ОКСИКОМ  - Бургас ООД </t>
  </si>
  <si>
    <t>0204131007</t>
  </si>
  <si>
    <t xml:space="preserve"> МБАЛ - Айтос  ЕООД</t>
  </si>
  <si>
    <t>0201211002</t>
  </si>
  <si>
    <t>СБР НК фил.Сандански ЕАД</t>
  </si>
  <si>
    <t>0140233007</t>
  </si>
  <si>
    <t>01</t>
  </si>
  <si>
    <t>МБАЛ Югозападна болница ООД</t>
  </si>
  <si>
    <t>0140211003</t>
  </si>
  <si>
    <t>0137211002</t>
  </si>
  <si>
    <t>СБР Петрич ЕООД</t>
  </si>
  <si>
    <t>0133232018</t>
  </si>
  <si>
    <t>СБР Марикостиново ЕООД</t>
  </si>
  <si>
    <t>0133232006</t>
  </si>
  <si>
    <t>МБАЛ Ив.Скендеров ЕООД</t>
  </si>
  <si>
    <t>0111211004</t>
  </si>
  <si>
    <t>МДЦ Неврокоп ООД</t>
  </si>
  <si>
    <t>0111133001</t>
  </si>
  <si>
    <t>СБАЛПФЗ Бл-град ЕООД</t>
  </si>
  <si>
    <t>0103212017</t>
  </si>
  <si>
    <t>СБАЛО Св.Мина  ЕООД</t>
  </si>
  <si>
    <t>0103212016</t>
  </si>
  <si>
    <t>МБАЛ "Пулс" АД</t>
  </si>
  <si>
    <t>0103211015</t>
  </si>
  <si>
    <t xml:space="preserve">МБАЛ Благоевград АД   </t>
  </si>
  <si>
    <t>0103211001</t>
  </si>
  <si>
    <t>МЦ Визио ЛМ ООД</t>
  </si>
  <si>
    <t>0103131013</t>
  </si>
  <si>
    <t>МЦ Надежда ООД</t>
  </si>
  <si>
    <t>0103131003</t>
  </si>
  <si>
    <t xml:space="preserve">ОБЩО               </t>
  </si>
  <si>
    <t>в т.ч. по чл.5 от ЗБНЗОК за 2021 г.
(лв.)</t>
  </si>
  <si>
    <t>в т.ч. по НРД
(лв.)</t>
  </si>
  <si>
    <t>Брой клинични пътеки</t>
  </si>
  <si>
    <t>ІV тримесечие на 2021 година</t>
  </si>
  <si>
    <t>ЛЗ за БМП</t>
  </si>
  <si>
    <t>Рег.№ ЛЗ</t>
  </si>
  <si>
    <t>№ РЗОК</t>
  </si>
  <si>
    <t>Изплатени средства за здравноосигурени пациенти по изпълнителите на БМП за болничната медицинска помощ, за медицински изделия, прилагани в БМП и за лекарствени продукти за лечение на злокачествени заболявания и лекарствени продукти при животозастрашаващи кръвоизливи и спешни оперативни и инвазивни интервенции при пациенти с вродени коагулопатии,  в условията на болнична медицинска помощ, които НЗОК заплаща извън стойността на оказваните медицински услуги за ІV-то тримесечие на 2021 година</t>
  </si>
  <si>
    <t>Медико-статистическа и финансова информация</t>
  </si>
  <si>
    <t>Изплатени средства от НЗОК за лекарствени продукти
в лева</t>
  </si>
  <si>
    <t>Изплатени средства от НЗОК за БМП
в лева</t>
  </si>
  <si>
    <t>Изплатени средства от НЗОК за медицински изделия
в лева</t>
  </si>
  <si>
    <t>ІV тримесечие на 2020 година</t>
  </si>
  <si>
    <t>III тримесечие на 2021 година</t>
  </si>
  <si>
    <t>Общо изплатени средства от НЗОК за БМП</t>
  </si>
  <si>
    <t>Общо изплатени средства от НЗОК за медицински изделия</t>
  </si>
  <si>
    <t>Общо изплатени средства от НЗОК за лекарствени продукти</t>
  </si>
  <si>
    <t>Изплатени средства от НЗОК за БМП
в лева</t>
  </si>
  <si>
    <t>Изменение Q4 2021 спрямо
 Q4 2020</t>
  </si>
  <si>
    <t>Изменение Q4 2021 спрямо 
Q3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</si>
</sst>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2" tint="-0.499984740745262"/>
      </right>
      <top style="medium">
        <color indexed="64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medium">
        <color indexed="64"/>
      </top>
      <bottom/>
      <diagonal/>
    </border>
    <border>
      <left style="thin">
        <color theme="2" tint="-0.499984740745262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theme="2" tint="-0.499984740745262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</cellStyleXfs>
  <cellXfs count="174">
    <xf numFmtId="0" fontId="0" fillId="0" borderId="0" xfId="0"/>
    <xf numFmtId="0" fontId="3" fillId="2" borderId="2" xfId="3" applyFont="1" applyFill="1" applyBorder="1" applyAlignment="1">
      <alignment horizontal="centerContinuous" vertical="center" wrapText="1"/>
    </xf>
    <xf numFmtId="0" fontId="3" fillId="2" borderId="3" xfId="3" applyFont="1" applyFill="1" applyBorder="1" applyAlignment="1">
      <alignment horizontal="centerContinuous" vertical="center" wrapText="1"/>
    </xf>
    <xf numFmtId="0" fontId="3" fillId="2" borderId="4" xfId="3" applyFont="1" applyFill="1" applyBorder="1" applyAlignment="1">
      <alignment horizontal="centerContinuous" vertical="center" wrapText="1"/>
    </xf>
    <xf numFmtId="0" fontId="3" fillId="2" borderId="5" xfId="3" applyFont="1" applyFill="1" applyBorder="1" applyAlignment="1">
      <alignment vertical="center" wrapText="1"/>
    </xf>
    <xf numFmtId="14" fontId="4" fillId="0" borderId="7" xfId="1" applyNumberFormat="1" applyFont="1" applyFill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 wrapText="1"/>
    </xf>
    <xf numFmtId="0" fontId="5" fillId="3" borderId="10" xfId="3" applyFont="1" applyFill="1" applyBorder="1" applyAlignment="1">
      <alignment horizontal="center" vertical="center" wrapText="1"/>
    </xf>
    <xf numFmtId="0" fontId="5" fillId="3" borderId="11" xfId="3" applyFont="1" applyFill="1" applyBorder="1" applyAlignment="1">
      <alignment horizontal="center" vertical="center" wrapText="1"/>
    </xf>
    <xf numFmtId="0" fontId="5" fillId="0" borderId="12" xfId="3" applyFont="1" applyBorder="1" applyAlignment="1">
      <alignment horizontal="center" vertical="center" wrapText="1"/>
    </xf>
    <xf numFmtId="0" fontId="7" fillId="0" borderId="13" xfId="3" applyFont="1" applyFill="1" applyBorder="1"/>
    <xf numFmtId="3" fontId="8" fillId="0" borderId="14" xfId="2" applyNumberFormat="1" applyFont="1" applyFill="1" applyBorder="1" applyAlignment="1">
      <alignment horizontal="right" vertical="center"/>
    </xf>
    <xf numFmtId="3" fontId="8" fillId="0" borderId="0" xfId="2" applyNumberFormat="1" applyFont="1" applyFill="1" applyBorder="1" applyAlignment="1">
      <alignment horizontal="right" vertical="center"/>
    </xf>
    <xf numFmtId="3" fontId="8" fillId="0" borderId="15" xfId="2" applyNumberFormat="1" applyFont="1" applyFill="1" applyBorder="1" applyAlignment="1">
      <alignment horizontal="right" vertical="center"/>
    </xf>
    <xf numFmtId="2" fontId="8" fillId="0" borderId="14" xfId="3" applyNumberFormat="1" applyFont="1" applyFill="1" applyBorder="1" applyAlignment="1">
      <alignment horizontal="center" vertical="center"/>
    </xf>
    <xf numFmtId="2" fontId="8" fillId="0" borderId="0" xfId="3" applyNumberFormat="1" applyFont="1" applyFill="1" applyAlignment="1">
      <alignment horizontal="center" vertical="center"/>
    </xf>
    <xf numFmtId="2" fontId="8" fillId="0" borderId="15" xfId="3" applyNumberFormat="1" applyFont="1" applyFill="1" applyBorder="1" applyAlignment="1">
      <alignment horizontal="center" vertical="center"/>
    </xf>
    <xf numFmtId="9" fontId="8" fillId="0" borderId="14" xfId="2" applyFont="1" applyFill="1" applyBorder="1" applyAlignment="1">
      <alignment horizontal="center" vertical="center"/>
    </xf>
    <xf numFmtId="9" fontId="8" fillId="0" borderId="0" xfId="2" applyFont="1" applyFill="1" applyBorder="1" applyAlignment="1">
      <alignment horizontal="center" vertical="center"/>
    </xf>
    <xf numFmtId="9" fontId="8" fillId="0" borderId="15" xfId="2" applyFont="1" applyFill="1" applyBorder="1" applyAlignment="1">
      <alignment horizontal="center" vertical="center"/>
    </xf>
    <xf numFmtId="3" fontId="8" fillId="0" borderId="14" xfId="2" applyNumberFormat="1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vertical="center"/>
    </xf>
    <xf numFmtId="3" fontId="8" fillId="0" borderId="15" xfId="2" applyNumberFormat="1" applyFont="1" applyFill="1" applyBorder="1" applyAlignment="1">
      <alignment vertical="center"/>
    </xf>
    <xf numFmtId="2" fontId="8" fillId="0" borderId="0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3" fontId="8" fillId="0" borderId="0" xfId="2" applyNumberFormat="1" applyFont="1" applyFill="1" applyBorder="1" applyAlignment="1">
      <alignment horizontal="center" vertical="center"/>
    </xf>
    <xf numFmtId="3" fontId="8" fillId="0" borderId="14" xfId="2" applyNumberFormat="1" applyFont="1" applyFill="1" applyBorder="1" applyAlignment="1">
      <alignment horizontal="center" vertical="center"/>
    </xf>
    <xf numFmtId="3" fontId="8" fillId="0" borderId="15" xfId="2" applyNumberFormat="1" applyFont="1" applyFill="1" applyBorder="1" applyAlignment="1">
      <alignment horizontal="center" vertical="center"/>
    </xf>
    <xf numFmtId="9" fontId="8" fillId="0" borderId="16" xfId="2" applyFont="1" applyFill="1" applyBorder="1" applyAlignment="1">
      <alignment horizontal="center" vertical="center"/>
    </xf>
    <xf numFmtId="0" fontId="8" fillId="0" borderId="13" xfId="3" applyFont="1" applyFill="1" applyBorder="1"/>
    <xf numFmtId="3" fontId="7" fillId="0" borderId="14" xfId="2" applyNumberFormat="1" applyFont="1" applyFill="1" applyBorder="1" applyAlignment="1">
      <alignment horizontal="right" vertical="center"/>
    </xf>
    <xf numFmtId="3" fontId="7" fillId="0" borderId="0" xfId="2" applyNumberFormat="1" applyFont="1" applyFill="1" applyBorder="1" applyAlignment="1">
      <alignment horizontal="right" vertical="center"/>
    </xf>
    <xf numFmtId="3" fontId="7" fillId="0" borderId="15" xfId="2" applyNumberFormat="1" applyFont="1" applyFill="1" applyBorder="1" applyAlignment="1">
      <alignment horizontal="right" vertical="center"/>
    </xf>
    <xf numFmtId="2" fontId="7" fillId="0" borderId="14" xfId="3" applyNumberFormat="1" applyFont="1" applyFill="1" applyBorder="1" applyAlignment="1">
      <alignment horizontal="center" vertical="center"/>
    </xf>
    <xf numFmtId="2" fontId="7" fillId="0" borderId="0" xfId="3" applyNumberFormat="1" applyFont="1" applyFill="1" applyAlignment="1">
      <alignment horizontal="center" vertical="center"/>
    </xf>
    <xf numFmtId="2" fontId="7" fillId="0" borderId="15" xfId="3" applyNumberFormat="1" applyFont="1" applyFill="1" applyBorder="1" applyAlignment="1">
      <alignment horizontal="center" vertical="center"/>
    </xf>
    <xf numFmtId="9" fontId="7" fillId="0" borderId="14" xfId="2" applyFont="1" applyFill="1" applyBorder="1" applyAlignment="1">
      <alignment horizontal="center" vertical="center"/>
    </xf>
    <xf numFmtId="9" fontId="7" fillId="0" borderId="0" xfId="2" applyFont="1" applyFill="1" applyBorder="1" applyAlignment="1">
      <alignment horizontal="center" vertical="center"/>
    </xf>
    <xf numFmtId="9" fontId="7" fillId="0" borderId="15" xfId="2" applyFont="1" applyFill="1" applyBorder="1" applyAlignment="1">
      <alignment horizontal="center" vertical="center"/>
    </xf>
    <xf numFmtId="3" fontId="7" fillId="0" borderId="14" xfId="2" applyNumberFormat="1" applyFont="1" applyFill="1" applyBorder="1" applyAlignment="1">
      <alignment vertical="center"/>
    </xf>
    <xf numFmtId="3" fontId="7" fillId="0" borderId="0" xfId="2" applyNumberFormat="1" applyFont="1" applyFill="1" applyBorder="1" applyAlignment="1">
      <alignment vertical="center"/>
    </xf>
    <xf numFmtId="3" fontId="7" fillId="0" borderId="15" xfId="2" applyNumberFormat="1" applyFont="1" applyFill="1" applyBorder="1" applyAlignment="1">
      <alignment vertical="center"/>
    </xf>
    <xf numFmtId="2" fontId="7" fillId="0" borderId="0" xfId="2" applyNumberFormat="1" applyFont="1" applyFill="1" applyBorder="1" applyAlignment="1">
      <alignment horizontal="center" vertical="center"/>
    </xf>
    <xf numFmtId="2" fontId="7" fillId="0" borderId="14" xfId="2" applyNumberFormat="1" applyFont="1" applyFill="1" applyBorder="1" applyAlignment="1">
      <alignment horizontal="center" vertical="center"/>
    </xf>
    <xf numFmtId="2" fontId="7" fillId="0" borderId="15" xfId="2" applyNumberFormat="1" applyFont="1" applyFill="1" applyBorder="1" applyAlignment="1">
      <alignment horizontal="center" vertical="center"/>
    </xf>
    <xf numFmtId="3" fontId="7" fillId="0" borderId="0" xfId="2" applyNumberFormat="1" applyFont="1" applyFill="1" applyBorder="1" applyAlignment="1">
      <alignment horizontal="center" vertical="center"/>
    </xf>
    <xf numFmtId="3" fontId="7" fillId="0" borderId="14" xfId="2" applyNumberFormat="1" applyFont="1" applyFill="1" applyBorder="1" applyAlignment="1">
      <alignment horizontal="center" vertical="center"/>
    </xf>
    <xf numFmtId="3" fontId="7" fillId="0" borderId="15" xfId="2" applyNumberFormat="1" applyFont="1" applyFill="1" applyBorder="1" applyAlignment="1">
      <alignment horizontal="center" vertical="center"/>
    </xf>
    <xf numFmtId="9" fontId="7" fillId="0" borderId="16" xfId="2" applyFont="1" applyFill="1" applyBorder="1" applyAlignment="1">
      <alignment horizontal="center" vertical="center"/>
    </xf>
    <xf numFmtId="0" fontId="7" fillId="0" borderId="17" xfId="3" applyFont="1" applyFill="1" applyBorder="1"/>
    <xf numFmtId="3" fontId="7" fillId="0" borderId="18" xfId="2" applyNumberFormat="1" applyFont="1" applyFill="1" applyBorder="1" applyAlignment="1">
      <alignment horizontal="right" vertical="center"/>
    </xf>
    <xf numFmtId="3" fontId="7" fillId="0" borderId="19" xfId="2" applyNumberFormat="1" applyFont="1" applyFill="1" applyBorder="1" applyAlignment="1">
      <alignment horizontal="right" vertical="center"/>
    </xf>
    <xf numFmtId="3" fontId="7" fillId="0" borderId="20" xfId="2" applyNumberFormat="1" applyFont="1" applyFill="1" applyBorder="1" applyAlignment="1">
      <alignment horizontal="right" vertical="center"/>
    </xf>
    <xf numFmtId="2" fontId="7" fillId="0" borderId="18" xfId="3" applyNumberFormat="1" applyFont="1" applyFill="1" applyBorder="1" applyAlignment="1">
      <alignment horizontal="center" vertical="center"/>
    </xf>
    <xf numFmtId="2" fontId="7" fillId="0" borderId="19" xfId="3" applyNumberFormat="1" applyFont="1" applyFill="1" applyBorder="1" applyAlignment="1">
      <alignment horizontal="center" vertical="center"/>
    </xf>
    <xf numFmtId="2" fontId="7" fillId="0" borderId="20" xfId="3" applyNumberFormat="1" applyFont="1" applyFill="1" applyBorder="1" applyAlignment="1">
      <alignment horizontal="center" vertical="center"/>
    </xf>
    <xf numFmtId="9" fontId="7" fillId="0" borderId="18" xfId="2" applyFont="1" applyFill="1" applyBorder="1" applyAlignment="1">
      <alignment horizontal="center" vertical="center"/>
    </xf>
    <xf numFmtId="9" fontId="7" fillId="0" borderId="19" xfId="2" applyFont="1" applyFill="1" applyBorder="1" applyAlignment="1">
      <alignment horizontal="center" vertical="center"/>
    </xf>
    <xf numFmtId="9" fontId="7" fillId="0" borderId="20" xfId="2" applyFont="1" applyFill="1" applyBorder="1" applyAlignment="1">
      <alignment horizontal="center" vertical="center"/>
    </xf>
    <xf numFmtId="3" fontId="7" fillId="0" borderId="18" xfId="2" applyNumberFormat="1" applyFont="1" applyFill="1" applyBorder="1" applyAlignment="1">
      <alignment vertical="center"/>
    </xf>
    <xf numFmtId="3" fontId="7" fillId="0" borderId="19" xfId="2" applyNumberFormat="1" applyFont="1" applyFill="1" applyBorder="1" applyAlignment="1">
      <alignment vertical="center"/>
    </xf>
    <xf numFmtId="3" fontId="7" fillId="0" borderId="20" xfId="2" applyNumberFormat="1" applyFont="1" applyFill="1" applyBorder="1" applyAlignment="1">
      <alignment vertical="center"/>
    </xf>
    <xf numFmtId="2" fontId="8" fillId="0" borderId="19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8" fillId="0" borderId="20" xfId="2" applyNumberFormat="1" applyFont="1" applyFill="1" applyBorder="1" applyAlignment="1">
      <alignment horizontal="center" vertical="center"/>
    </xf>
    <xf numFmtId="3" fontId="7" fillId="0" borderId="19" xfId="2" applyNumberFormat="1" applyFont="1" applyFill="1" applyBorder="1" applyAlignment="1">
      <alignment horizontal="center" vertical="center"/>
    </xf>
    <xf numFmtId="3" fontId="7" fillId="0" borderId="18" xfId="2" applyNumberFormat="1" applyFont="1" applyFill="1" applyBorder="1" applyAlignment="1">
      <alignment horizontal="center" vertical="center"/>
    </xf>
    <xf numFmtId="3" fontId="7" fillId="0" borderId="20" xfId="2" applyNumberFormat="1" applyFont="1" applyFill="1" applyBorder="1" applyAlignment="1">
      <alignment horizontal="center" vertical="center"/>
    </xf>
    <xf numFmtId="2" fontId="7" fillId="0" borderId="19" xfId="2" applyNumberFormat="1" applyFont="1" applyFill="1" applyBorder="1" applyAlignment="1">
      <alignment horizontal="center" vertical="center"/>
    </xf>
    <xf numFmtId="9" fontId="8" fillId="0" borderId="18" xfId="2" applyFont="1" applyFill="1" applyBorder="1" applyAlignment="1">
      <alignment horizontal="center" vertical="center"/>
    </xf>
    <xf numFmtId="9" fontId="8" fillId="0" borderId="19" xfId="2" applyFont="1" applyFill="1" applyBorder="1" applyAlignment="1">
      <alignment horizontal="center" vertical="center"/>
    </xf>
    <xf numFmtId="9" fontId="8" fillId="0" borderId="21" xfId="2" applyFont="1" applyFill="1" applyBorder="1" applyAlignment="1">
      <alignment horizontal="center" vertical="center"/>
    </xf>
    <xf numFmtId="0" fontId="9" fillId="0" borderId="0" xfId="0" applyFont="1"/>
    <xf numFmtId="3" fontId="9" fillId="0" borderId="0" xfId="0" applyNumberFormat="1" applyFont="1"/>
    <xf numFmtId="1" fontId="10" fillId="0" borderId="0" xfId="0" applyNumberFormat="1" applyFont="1"/>
    <xf numFmtId="1" fontId="10" fillId="0" borderId="0" xfId="0" applyNumberFormat="1" applyFont="1" applyAlignment="1">
      <alignment horizontal="center"/>
    </xf>
    <xf numFmtId="3" fontId="9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left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/>
    </xf>
    <xf numFmtId="3" fontId="8" fillId="2" borderId="35" xfId="3" applyNumberFormat="1" applyFont="1" applyFill="1" applyBorder="1" applyAlignment="1">
      <alignment vertical="center"/>
    </xf>
    <xf numFmtId="3" fontId="8" fillId="2" borderId="36" xfId="3" applyNumberFormat="1" applyFont="1" applyFill="1" applyBorder="1" applyAlignment="1">
      <alignment vertical="center"/>
    </xf>
    <xf numFmtId="3" fontId="8" fillId="2" borderId="37" xfId="3" applyNumberFormat="1" applyFont="1" applyFill="1" applyBorder="1" applyAlignment="1">
      <alignment vertical="center"/>
    </xf>
    <xf numFmtId="0" fontId="8" fillId="2" borderId="0" xfId="3" applyFont="1" applyFill="1"/>
    <xf numFmtId="3" fontId="8" fillId="2" borderId="33" xfId="3" applyNumberFormat="1" applyFont="1" applyFill="1" applyBorder="1" applyAlignment="1">
      <alignment vertical="center"/>
    </xf>
    <xf numFmtId="3" fontId="8" fillId="2" borderId="34" xfId="3" applyNumberFormat="1" applyFont="1" applyFill="1" applyBorder="1" applyAlignment="1">
      <alignment vertical="center"/>
    </xf>
    <xf numFmtId="3" fontId="8" fillId="2" borderId="39" xfId="3" applyNumberFormat="1" applyFont="1" applyFill="1" applyBorder="1"/>
    <xf numFmtId="3" fontId="8" fillId="2" borderId="40" xfId="3" applyNumberFormat="1" applyFont="1" applyFill="1" applyBorder="1"/>
    <xf numFmtId="3" fontId="8" fillId="2" borderId="52" xfId="3" applyNumberFormat="1" applyFont="1" applyFill="1" applyBorder="1" applyAlignment="1">
      <alignment vertical="center"/>
    </xf>
    <xf numFmtId="3" fontId="8" fillId="2" borderId="53" xfId="3" applyNumberFormat="1" applyFont="1" applyFill="1" applyBorder="1" applyAlignment="1">
      <alignment vertical="center"/>
    </xf>
    <xf numFmtId="3" fontId="8" fillId="2" borderId="54" xfId="3" applyNumberFormat="1" applyFont="1" applyFill="1" applyBorder="1"/>
    <xf numFmtId="3" fontId="8" fillId="2" borderId="32" xfId="3" applyNumberFormat="1" applyFont="1" applyFill="1" applyBorder="1" applyAlignment="1">
      <alignment vertical="center"/>
    </xf>
    <xf numFmtId="3" fontId="8" fillId="2" borderId="38" xfId="3" applyNumberFormat="1" applyFont="1" applyFill="1" applyBorder="1"/>
    <xf numFmtId="1" fontId="11" fillId="0" borderId="22" xfId="4" applyNumberFormat="1" applyFont="1" applyFill="1" applyBorder="1" applyAlignment="1">
      <alignment horizontal="right" vertical="center"/>
    </xf>
    <xf numFmtId="1" fontId="11" fillId="0" borderId="44" xfId="4" applyNumberFormat="1" applyFont="1" applyFill="1" applyBorder="1" applyAlignment="1">
      <alignment horizontal="right" vertical="center"/>
    </xf>
    <xf numFmtId="1" fontId="11" fillId="0" borderId="45" xfId="4" applyNumberFormat="1" applyFont="1" applyFill="1" applyBorder="1" applyAlignment="1">
      <alignment horizontal="right" vertical="center"/>
    </xf>
    <xf numFmtId="3" fontId="6" fillId="0" borderId="46" xfId="4" applyNumberFormat="1" applyFont="1" applyFill="1" applyBorder="1" applyAlignment="1">
      <alignment horizontal="right" vertical="center"/>
    </xf>
    <xf numFmtId="3" fontId="6" fillId="0" borderId="47" xfId="4" applyNumberFormat="1" applyFont="1" applyFill="1" applyBorder="1" applyAlignment="1">
      <alignment horizontal="right" vertical="center"/>
    </xf>
    <xf numFmtId="3" fontId="6" fillId="0" borderId="48" xfId="4" applyNumberFormat="1" applyFont="1" applyFill="1" applyBorder="1" applyAlignment="1">
      <alignment horizontal="right" vertical="center"/>
    </xf>
    <xf numFmtId="3" fontId="6" fillId="0" borderId="55" xfId="4" applyNumberFormat="1" applyFont="1" applyFill="1" applyBorder="1" applyAlignment="1">
      <alignment horizontal="right" vertical="center"/>
    </xf>
    <xf numFmtId="49" fontId="14" fillId="4" borderId="32" xfId="0" applyNumberFormat="1" applyFont="1" applyFill="1" applyBorder="1" applyAlignment="1">
      <alignment horizontal="center"/>
    </xf>
    <xf numFmtId="49" fontId="14" fillId="4" borderId="33" xfId="0" applyNumberFormat="1" applyFont="1" applyFill="1" applyBorder="1" applyAlignment="1">
      <alignment horizontal="center"/>
    </xf>
    <xf numFmtId="49" fontId="14" fillId="4" borderId="49" xfId="0" applyNumberFormat="1" applyFont="1" applyFill="1" applyBorder="1" applyAlignment="1">
      <alignment horizontal="left"/>
    </xf>
    <xf numFmtId="3" fontId="14" fillId="4" borderId="32" xfId="0" applyNumberFormat="1" applyFont="1" applyFill="1" applyBorder="1" applyAlignment="1">
      <alignment horizontal="right"/>
    </xf>
    <xf numFmtId="3" fontId="14" fillId="4" borderId="33" xfId="0" applyNumberFormat="1" applyFont="1" applyFill="1" applyBorder="1" applyAlignment="1">
      <alignment horizontal="right"/>
    </xf>
    <xf numFmtId="3" fontId="14" fillId="4" borderId="34" xfId="0" applyNumberFormat="1" applyFont="1" applyFill="1" applyBorder="1" applyAlignment="1">
      <alignment horizontal="right"/>
    </xf>
    <xf numFmtId="49" fontId="14" fillId="4" borderId="35" xfId="0" applyNumberFormat="1" applyFont="1" applyFill="1" applyBorder="1" applyAlignment="1">
      <alignment horizontal="center"/>
    </xf>
    <xf numFmtId="49" fontId="14" fillId="4" borderId="36" xfId="0" applyNumberFormat="1" applyFont="1" applyFill="1" applyBorder="1" applyAlignment="1">
      <alignment horizontal="center"/>
    </xf>
    <xf numFmtId="49" fontId="14" fillId="4" borderId="50" xfId="0" applyNumberFormat="1" applyFont="1" applyFill="1" applyBorder="1" applyAlignment="1">
      <alignment horizontal="left"/>
    </xf>
    <xf numFmtId="3" fontId="14" fillId="4" borderId="35" xfId="0" applyNumberFormat="1" applyFont="1" applyFill="1" applyBorder="1" applyAlignment="1">
      <alignment horizontal="right"/>
    </xf>
    <xf numFmtId="3" fontId="14" fillId="4" borderId="36" xfId="0" applyNumberFormat="1" applyFont="1" applyFill="1" applyBorder="1" applyAlignment="1">
      <alignment horizontal="right"/>
    </xf>
    <xf numFmtId="3" fontId="14" fillId="4" borderId="37" xfId="0" applyNumberFormat="1" applyFont="1" applyFill="1" applyBorder="1" applyAlignment="1">
      <alignment horizontal="right"/>
    </xf>
    <xf numFmtId="49" fontId="7" fillId="0" borderId="35" xfId="0" applyNumberFormat="1" applyFont="1" applyBorder="1" applyAlignment="1">
      <alignment horizontal="center"/>
    </xf>
    <xf numFmtId="1" fontId="7" fillId="0" borderId="36" xfId="0" quotePrefix="1" applyNumberFormat="1" applyFont="1" applyBorder="1" applyAlignment="1">
      <alignment horizontal="center"/>
    </xf>
    <xf numFmtId="1" fontId="7" fillId="0" borderId="50" xfId="0" applyNumberFormat="1" applyFont="1" applyBorder="1"/>
    <xf numFmtId="3" fontId="7" fillId="0" borderId="35" xfId="0" applyNumberFormat="1" applyFont="1" applyBorder="1" applyAlignment="1">
      <alignment horizontal="right"/>
    </xf>
    <xf numFmtId="3" fontId="7" fillId="0" borderId="36" xfId="0" applyNumberFormat="1" applyFont="1" applyBorder="1" applyAlignment="1">
      <alignment horizontal="right"/>
    </xf>
    <xf numFmtId="3" fontId="7" fillId="0" borderId="37" xfId="0" applyNumberFormat="1" applyFont="1" applyBorder="1" applyAlignment="1">
      <alignment horizontal="right"/>
    </xf>
    <xf numFmtId="1" fontId="7" fillId="0" borderId="35" xfId="0" applyNumberFormat="1" applyFont="1" applyBorder="1" applyAlignment="1">
      <alignment horizontal="center"/>
    </xf>
    <xf numFmtId="1" fontId="7" fillId="0" borderId="36" xfId="0" applyNumberFormat="1" applyFont="1" applyBorder="1" applyAlignment="1">
      <alignment horizontal="center"/>
    </xf>
    <xf numFmtId="1" fontId="7" fillId="0" borderId="35" xfId="0" quotePrefix="1" applyNumberFormat="1" applyFont="1" applyBorder="1" applyAlignment="1">
      <alignment horizontal="center"/>
    </xf>
    <xf numFmtId="49" fontId="7" fillId="0" borderId="36" xfId="0" applyNumberFormat="1" applyFont="1" applyBorder="1" applyAlignment="1">
      <alignment horizontal="center"/>
    </xf>
    <xf numFmtId="1" fontId="7" fillId="0" borderId="38" xfId="0" applyNumberFormat="1" applyFont="1" applyBorder="1" applyAlignment="1">
      <alignment horizontal="center"/>
    </xf>
    <xf numFmtId="1" fontId="7" fillId="0" borderId="39" xfId="0" applyNumberFormat="1" applyFont="1" applyBorder="1" applyAlignment="1">
      <alignment horizontal="center"/>
    </xf>
    <xf numFmtId="1" fontId="7" fillId="0" borderId="51" xfId="0" applyNumberFormat="1" applyFont="1" applyBorder="1"/>
    <xf numFmtId="3" fontId="7" fillId="0" borderId="38" xfId="0" applyNumberFormat="1" applyFont="1" applyBorder="1" applyAlignment="1">
      <alignment horizontal="right"/>
    </xf>
    <xf numFmtId="3" fontId="7" fillId="0" borderId="39" xfId="0" applyNumberFormat="1" applyFont="1" applyBorder="1" applyAlignment="1">
      <alignment horizontal="right"/>
    </xf>
    <xf numFmtId="3" fontId="7" fillId="0" borderId="40" xfId="0" applyNumberFormat="1" applyFont="1" applyBorder="1" applyAlignment="1">
      <alignment horizontal="right"/>
    </xf>
    <xf numFmtId="1" fontId="6" fillId="0" borderId="60" xfId="4" applyNumberFormat="1" applyFont="1" applyFill="1" applyBorder="1" applyAlignment="1">
      <alignment horizontal="right" vertical="center" wrapText="1"/>
    </xf>
    <xf numFmtId="1" fontId="6" fillId="0" borderId="61" xfId="4" applyNumberFormat="1" applyFont="1" applyFill="1" applyBorder="1" applyAlignment="1">
      <alignment horizontal="right" vertical="center"/>
    </xf>
    <xf numFmtId="1" fontId="6" fillId="0" borderId="62" xfId="4" applyNumberFormat="1" applyFont="1" applyFill="1" applyBorder="1" applyAlignment="1">
      <alignment horizontal="right" vertical="center"/>
    </xf>
    <xf numFmtId="3" fontId="6" fillId="0" borderId="65" xfId="4" applyNumberFormat="1" applyFont="1" applyFill="1" applyBorder="1" applyAlignment="1">
      <alignment horizontal="right" vertical="center"/>
    </xf>
    <xf numFmtId="3" fontId="6" fillId="0" borderId="66" xfId="4" applyNumberFormat="1" applyFont="1" applyFill="1" applyBorder="1" applyAlignment="1">
      <alignment horizontal="right" vertical="center"/>
    </xf>
    <xf numFmtId="3" fontId="6" fillId="0" borderId="67" xfId="4" applyNumberFormat="1" applyFont="1" applyFill="1" applyBorder="1" applyAlignment="1">
      <alignment horizontal="right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6" xfId="3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/>
    </xf>
    <xf numFmtId="0" fontId="3" fillId="2" borderId="56" xfId="3" applyFont="1" applyFill="1" applyBorder="1" applyAlignment="1">
      <alignment horizontal="center" vertical="center" wrapText="1"/>
    </xf>
    <xf numFmtId="0" fontId="3" fillId="2" borderId="57" xfId="3" applyFont="1" applyFill="1" applyBorder="1" applyAlignment="1">
      <alignment horizontal="center" vertical="center" wrapText="1"/>
    </xf>
    <xf numFmtId="0" fontId="3" fillId="2" borderId="58" xfId="3" applyFont="1" applyFill="1" applyBorder="1" applyAlignment="1">
      <alignment horizontal="center" vertical="center" wrapText="1"/>
    </xf>
    <xf numFmtId="0" fontId="3" fillId="2" borderId="64" xfId="3" applyFont="1" applyFill="1" applyBorder="1" applyAlignment="1">
      <alignment horizontal="center" vertical="center" wrapText="1"/>
    </xf>
    <xf numFmtId="3" fontId="6" fillId="2" borderId="42" xfId="4" applyNumberFormat="1" applyFont="1" applyFill="1" applyBorder="1" applyAlignment="1">
      <alignment horizontal="center" vertical="center" wrapText="1"/>
    </xf>
    <xf numFmtId="3" fontId="6" fillId="2" borderId="25" xfId="4" applyNumberFormat="1" applyFont="1" applyFill="1" applyBorder="1" applyAlignment="1">
      <alignment horizontal="center" vertical="center" wrapText="1"/>
    </xf>
    <xf numFmtId="3" fontId="6" fillId="2" borderId="41" xfId="4" applyNumberFormat="1" applyFont="1" applyFill="1" applyBorder="1" applyAlignment="1">
      <alignment horizontal="center" vertical="center" wrapText="1"/>
    </xf>
    <xf numFmtId="3" fontId="6" fillId="2" borderId="26" xfId="4" applyNumberFormat="1" applyFont="1" applyFill="1" applyBorder="1" applyAlignment="1">
      <alignment horizontal="center" vertical="center" wrapText="1"/>
    </xf>
    <xf numFmtId="3" fontId="6" fillId="2" borderId="43" xfId="4" applyNumberFormat="1" applyFont="1" applyFill="1" applyBorder="1" applyAlignment="1">
      <alignment horizontal="center" vertical="center" wrapText="1"/>
    </xf>
    <xf numFmtId="3" fontId="6" fillId="2" borderId="23" xfId="4" applyNumberFormat="1" applyFont="1" applyFill="1" applyBorder="1" applyAlignment="1">
      <alignment horizontal="center" vertical="center" wrapText="1"/>
    </xf>
    <xf numFmtId="3" fontId="6" fillId="2" borderId="63" xfId="4" applyNumberFormat="1" applyFont="1" applyFill="1" applyBorder="1" applyAlignment="1">
      <alignment horizontal="center" vertical="center" wrapText="1"/>
    </xf>
    <xf numFmtId="3" fontId="6" fillId="2" borderId="29" xfId="4" applyNumberFormat="1" applyFont="1" applyFill="1" applyBorder="1" applyAlignment="1">
      <alignment horizontal="center" vertical="center" wrapText="1"/>
    </xf>
    <xf numFmtId="3" fontId="11" fillId="2" borderId="26" xfId="4" applyNumberFormat="1" applyFont="1" applyFill="1" applyBorder="1" applyAlignment="1">
      <alignment horizontal="center" vertical="center" wrapText="1"/>
    </xf>
    <xf numFmtId="3" fontId="11" fillId="2" borderId="28" xfId="4" applyNumberFormat="1" applyFont="1" applyFill="1" applyBorder="1" applyAlignment="1">
      <alignment horizontal="center" vertical="center" wrapText="1"/>
    </xf>
    <xf numFmtId="3" fontId="11" fillId="2" borderId="23" xfId="4" applyNumberFormat="1" applyFont="1" applyFill="1" applyBorder="1" applyAlignment="1">
      <alignment horizontal="center" vertical="center" wrapText="1"/>
    </xf>
    <xf numFmtId="3" fontId="11" fillId="2" borderId="24" xfId="4" applyNumberFormat="1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3" fontId="11" fillId="2" borderId="25" xfId="4" applyNumberFormat="1" applyFont="1" applyFill="1" applyBorder="1" applyAlignment="1">
      <alignment horizontal="center" vertical="center" wrapText="1"/>
    </xf>
    <xf numFmtId="3" fontId="11" fillId="2" borderId="27" xfId="4" applyNumberFormat="1" applyFont="1" applyFill="1" applyBorder="1" applyAlignment="1">
      <alignment horizontal="center" vertical="center" wrapText="1"/>
    </xf>
    <xf numFmtId="3" fontId="6" fillId="2" borderId="24" xfId="4" applyNumberFormat="1" applyFont="1" applyFill="1" applyBorder="1" applyAlignment="1">
      <alignment horizontal="center" vertical="center" wrapText="1"/>
    </xf>
    <xf numFmtId="1" fontId="6" fillId="0" borderId="56" xfId="4" applyNumberFormat="1" applyFont="1" applyBorder="1" applyAlignment="1">
      <alignment horizontal="center" vertical="center" wrapText="1"/>
    </xf>
    <xf numFmtId="1" fontId="6" fillId="0" borderId="59" xfId="4" applyNumberFormat="1" applyFont="1" applyBorder="1" applyAlignment="1">
      <alignment horizontal="center" vertical="center" wrapText="1"/>
    </xf>
    <xf numFmtId="1" fontId="6" fillId="0" borderId="57" xfId="4" applyNumberFormat="1" applyFont="1" applyBorder="1" applyAlignment="1">
      <alignment horizontal="center" vertical="center"/>
    </xf>
    <xf numFmtId="1" fontId="6" fillId="0" borderId="8" xfId="4" applyNumberFormat="1" applyFont="1" applyBorder="1" applyAlignment="1">
      <alignment horizontal="center" vertical="center"/>
    </xf>
    <xf numFmtId="1" fontId="6" fillId="0" borderId="58" xfId="4" applyNumberFormat="1" applyFont="1" applyBorder="1" applyAlignment="1">
      <alignment horizontal="center" vertical="center"/>
    </xf>
    <xf numFmtId="1" fontId="6" fillId="0" borderId="12" xfId="4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3" fontId="6" fillId="2" borderId="27" xfId="4" applyNumberFormat="1" applyFont="1" applyFill="1" applyBorder="1" applyAlignment="1">
      <alignment horizontal="center" vertical="center" wrapText="1"/>
    </xf>
    <xf numFmtId="3" fontId="6" fillId="2" borderId="28" xfId="4" applyNumberFormat="1" applyFont="1" applyFill="1" applyBorder="1" applyAlignment="1">
      <alignment horizontal="center" vertical="center" wrapText="1"/>
    </xf>
    <xf numFmtId="0" fontId="0" fillId="0" borderId="0" xfId="0" applyFill="1"/>
  </cellXfs>
  <cellStyles count="6">
    <cellStyle name="Comma" xfId="1" builtinId="3"/>
    <cellStyle name="Normal" xfId="0" builtinId="0"/>
    <cellStyle name="Normal 3 2 2" xfId="3" xr:uid="{338E0BBB-F14E-4E18-8953-19CFF8F7CABD}"/>
    <cellStyle name="Normal 3 2 2 2" xfId="5" xr:uid="{5EEC9C63-AB7D-494E-907A-D18135EB18D3}"/>
    <cellStyle name="Normal_Payments and Expenditures of Medical care11" xfId="4" xr:uid="{A7AC56E7-458F-4F32-AA49-0E67C5E13561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orge/Desktop/&#1056;&#1072;&#1073;&#1086;&#1090;&#1085;&#1080;/MASTER%20FILE/MASTER%20&#1086;&#1073;&#1097;&#1080;&#1085;&#1089;&#1082;&#1080;%20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роли"/>
      <sheetName val="02.1"/>
      <sheetName val="02.2"/>
      <sheetName val="02.3"/>
      <sheetName val="03"/>
      <sheetName val="Помощен"/>
      <sheetName val="data"/>
      <sheetName val="Данни ЛЗ"/>
      <sheetName val="ex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E1" t="str">
            <v>Q1</v>
          </cell>
          <cell r="F1" t="str">
            <v>Q4</v>
          </cell>
          <cell r="G1" t="str">
            <v>31.03.</v>
          </cell>
        </row>
        <row r="2">
          <cell r="E2" t="str">
            <v>Q2</v>
          </cell>
          <cell r="F2" t="str">
            <v>Q1</v>
          </cell>
          <cell r="G2" t="str">
            <v>30.06.</v>
          </cell>
          <cell r="K2" t="str">
            <v>2021 Q4</v>
          </cell>
        </row>
        <row r="3">
          <cell r="E3" t="str">
            <v>Q3</v>
          </cell>
          <cell r="F3" t="str">
            <v>Q2</v>
          </cell>
          <cell r="G3" t="str">
            <v>30.09.</v>
          </cell>
          <cell r="K3" t="str">
            <v>2021 Q3</v>
          </cell>
        </row>
        <row r="4">
          <cell r="E4" t="str">
            <v>Q4</v>
          </cell>
          <cell r="F4" t="str">
            <v>Q3</v>
          </cell>
          <cell r="G4" t="str">
            <v>31.12.</v>
          </cell>
          <cell r="K4" t="str">
            <v>2020 Q4</v>
          </cell>
        </row>
      </sheetData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A9BC0-5803-426B-A32A-7ADF6DD4179A}">
  <dimension ref="A1:CB64"/>
  <sheetViews>
    <sheetView showGridLines="0" tabSelected="1" workbookViewId="0">
      <selection activeCell="A10" sqref="A10"/>
    </sheetView>
  </sheetViews>
  <sheetFormatPr defaultRowHeight="15" x14ac:dyDescent="0.25"/>
  <cols>
    <col min="1" max="1" width="43.85546875" customWidth="1"/>
    <col min="2" max="28" width="9.42578125" customWidth="1"/>
    <col min="29" max="30" width="9.42578125" hidden="1" customWidth="1"/>
    <col min="31" max="33" width="9.42578125" customWidth="1"/>
    <col min="34" max="35" width="9.42578125" hidden="1" customWidth="1"/>
    <col min="36" max="80" width="9.42578125" customWidth="1"/>
  </cols>
  <sheetData>
    <row r="1" spans="1:80" ht="31.5" x14ac:dyDescent="0.25">
      <c r="A1" s="136" t="s">
        <v>25</v>
      </c>
      <c r="B1" s="1" t="s">
        <v>0</v>
      </c>
      <c r="C1" s="2"/>
      <c r="D1" s="3"/>
      <c r="E1" s="1" t="s">
        <v>1</v>
      </c>
      <c r="F1" s="2"/>
      <c r="G1" s="3"/>
      <c r="H1" s="1" t="s">
        <v>2</v>
      </c>
      <c r="I1" s="2"/>
      <c r="J1" s="3"/>
      <c r="K1" s="1" t="s">
        <v>3</v>
      </c>
      <c r="L1" s="2"/>
      <c r="M1" s="3"/>
      <c r="N1" s="1" t="s">
        <v>4</v>
      </c>
      <c r="O1" s="2"/>
      <c r="P1" s="3"/>
      <c r="Q1" s="1" t="s">
        <v>5</v>
      </c>
      <c r="R1" s="2"/>
      <c r="S1" s="3"/>
      <c r="T1" s="1" t="s">
        <v>6</v>
      </c>
      <c r="U1" s="2"/>
      <c r="V1" s="3"/>
      <c r="W1" s="1" t="s">
        <v>7</v>
      </c>
      <c r="X1" s="2"/>
      <c r="Y1" s="3"/>
      <c r="Z1" s="1" t="s">
        <v>8</v>
      </c>
      <c r="AA1" s="2"/>
      <c r="AB1" s="3"/>
      <c r="AC1" s="4"/>
      <c r="AD1" s="4"/>
      <c r="AE1" s="1" t="s">
        <v>9</v>
      </c>
      <c r="AF1" s="2"/>
      <c r="AG1" s="3"/>
      <c r="AH1" s="4"/>
      <c r="AI1" s="4"/>
      <c r="AJ1" s="1" t="s">
        <v>10</v>
      </c>
      <c r="AK1" s="2"/>
      <c r="AL1" s="3"/>
      <c r="AM1" s="1" t="s">
        <v>11</v>
      </c>
      <c r="AN1" s="2"/>
      <c r="AO1" s="3"/>
      <c r="AP1" s="1" t="s">
        <v>12</v>
      </c>
      <c r="AQ1" s="2"/>
      <c r="AR1" s="3"/>
      <c r="AS1" s="1" t="s">
        <v>13</v>
      </c>
      <c r="AT1" s="2"/>
      <c r="AU1" s="3"/>
      <c r="AV1" s="1" t="s">
        <v>14</v>
      </c>
      <c r="AW1" s="2"/>
      <c r="AX1" s="3"/>
      <c r="AY1" s="1" t="s">
        <v>15</v>
      </c>
      <c r="AZ1" s="2"/>
      <c r="BA1" s="3"/>
      <c r="BB1" s="1" t="s">
        <v>16</v>
      </c>
      <c r="BC1" s="2"/>
      <c r="BD1" s="3"/>
      <c r="BE1" s="1" t="s">
        <v>17</v>
      </c>
      <c r="BF1" s="2"/>
      <c r="BG1" s="3"/>
      <c r="BH1" s="1" t="s">
        <v>18</v>
      </c>
      <c r="BI1" s="2"/>
      <c r="BJ1" s="3"/>
      <c r="BK1" s="1" t="s">
        <v>19</v>
      </c>
      <c r="BL1" s="2"/>
      <c r="BM1" s="3"/>
      <c r="BN1" s="1" t="s">
        <v>20</v>
      </c>
      <c r="BO1" s="2"/>
      <c r="BP1" s="3"/>
      <c r="BQ1" s="1" t="s">
        <v>21</v>
      </c>
      <c r="BR1" s="2"/>
      <c r="BS1" s="3"/>
      <c r="BT1" s="1" t="s">
        <v>22</v>
      </c>
      <c r="BU1" s="2"/>
      <c r="BV1" s="3"/>
      <c r="BW1" s="1" t="s">
        <v>23</v>
      </c>
      <c r="BX1" s="2"/>
      <c r="BY1" s="3"/>
      <c r="BZ1" s="1" t="s">
        <v>24</v>
      </c>
      <c r="CA1" s="2"/>
      <c r="CB1" s="3"/>
    </row>
    <row r="2" spans="1:80" ht="42" x14ac:dyDescent="0.25">
      <c r="A2" s="137"/>
      <c r="B2" s="5" t="s">
        <v>26</v>
      </c>
      <c r="C2" s="6" t="s">
        <v>27</v>
      </c>
      <c r="D2" s="7" t="s">
        <v>28</v>
      </c>
      <c r="E2" s="5" t="s">
        <v>26</v>
      </c>
      <c r="F2" s="6" t="s">
        <v>27</v>
      </c>
      <c r="G2" s="7" t="s">
        <v>28</v>
      </c>
      <c r="H2" s="5" t="s">
        <v>29</v>
      </c>
      <c r="I2" s="6" t="s">
        <v>30</v>
      </c>
      <c r="J2" s="7" t="s">
        <v>31</v>
      </c>
      <c r="K2" s="5" t="s">
        <v>26</v>
      </c>
      <c r="L2" s="6" t="s">
        <v>27</v>
      </c>
      <c r="M2" s="7" t="s">
        <v>28</v>
      </c>
      <c r="N2" s="5" t="s">
        <v>29</v>
      </c>
      <c r="O2" s="6" t="s">
        <v>30</v>
      </c>
      <c r="P2" s="7" t="s">
        <v>31</v>
      </c>
      <c r="Q2" s="5" t="s">
        <v>26</v>
      </c>
      <c r="R2" s="6" t="s">
        <v>27</v>
      </c>
      <c r="S2" s="7" t="s">
        <v>28</v>
      </c>
      <c r="T2" s="5" t="s">
        <v>29</v>
      </c>
      <c r="U2" s="6" t="s">
        <v>30</v>
      </c>
      <c r="V2" s="7" t="s">
        <v>31</v>
      </c>
      <c r="W2" s="5" t="s">
        <v>26</v>
      </c>
      <c r="X2" s="6" t="s">
        <v>27</v>
      </c>
      <c r="Y2" s="7" t="s">
        <v>28</v>
      </c>
      <c r="Z2" s="5" t="s">
        <v>29</v>
      </c>
      <c r="AA2" s="6" t="s">
        <v>30</v>
      </c>
      <c r="AB2" s="7" t="s">
        <v>31</v>
      </c>
      <c r="AC2" s="8" t="s">
        <v>26</v>
      </c>
      <c r="AD2" s="9" t="s">
        <v>27</v>
      </c>
      <c r="AE2" s="5" t="s">
        <v>29</v>
      </c>
      <c r="AF2" s="6" t="s">
        <v>30</v>
      </c>
      <c r="AG2" s="7" t="s">
        <v>31</v>
      </c>
      <c r="AH2" s="8" t="s">
        <v>26</v>
      </c>
      <c r="AI2" s="9" t="s">
        <v>27</v>
      </c>
      <c r="AJ2" s="5" t="s">
        <v>29</v>
      </c>
      <c r="AK2" s="6" t="s">
        <v>30</v>
      </c>
      <c r="AL2" s="7" t="s">
        <v>31</v>
      </c>
      <c r="AM2" s="5" t="s">
        <v>29</v>
      </c>
      <c r="AN2" s="6" t="s">
        <v>30</v>
      </c>
      <c r="AO2" s="7" t="s">
        <v>31</v>
      </c>
      <c r="AP2" s="5" t="s">
        <v>29</v>
      </c>
      <c r="AQ2" s="6" t="s">
        <v>30</v>
      </c>
      <c r="AR2" s="7" t="s">
        <v>31</v>
      </c>
      <c r="AS2" s="5" t="s">
        <v>29</v>
      </c>
      <c r="AT2" s="6" t="s">
        <v>30</v>
      </c>
      <c r="AU2" s="7" t="s">
        <v>31</v>
      </c>
      <c r="AV2" s="5" t="s">
        <v>26</v>
      </c>
      <c r="AW2" s="6" t="s">
        <v>27</v>
      </c>
      <c r="AX2" s="7" t="s">
        <v>28</v>
      </c>
      <c r="AY2" s="5" t="s">
        <v>26</v>
      </c>
      <c r="AZ2" s="6" t="s">
        <v>27</v>
      </c>
      <c r="BA2" s="7" t="s">
        <v>28</v>
      </c>
      <c r="BB2" s="5" t="s">
        <v>26</v>
      </c>
      <c r="BC2" s="6" t="s">
        <v>27</v>
      </c>
      <c r="BD2" s="7" t="s">
        <v>28</v>
      </c>
      <c r="BE2" s="5" t="s">
        <v>29</v>
      </c>
      <c r="BF2" s="6" t="s">
        <v>30</v>
      </c>
      <c r="BG2" s="7" t="s">
        <v>31</v>
      </c>
      <c r="BH2" s="5" t="s">
        <v>29</v>
      </c>
      <c r="BI2" s="6" t="s">
        <v>30</v>
      </c>
      <c r="BJ2" s="7" t="s">
        <v>31</v>
      </c>
      <c r="BK2" s="5" t="s">
        <v>26</v>
      </c>
      <c r="BL2" s="6" t="s">
        <v>27</v>
      </c>
      <c r="BM2" s="7" t="s">
        <v>28</v>
      </c>
      <c r="BN2" s="5" t="s">
        <v>26</v>
      </c>
      <c r="BO2" s="6" t="s">
        <v>27</v>
      </c>
      <c r="BP2" s="7" t="s">
        <v>28</v>
      </c>
      <c r="BQ2" s="5" t="s">
        <v>29</v>
      </c>
      <c r="BR2" s="6" t="s">
        <v>30</v>
      </c>
      <c r="BS2" s="7" t="s">
        <v>31</v>
      </c>
      <c r="BT2" s="5" t="s">
        <v>29</v>
      </c>
      <c r="BU2" s="6" t="s">
        <v>30</v>
      </c>
      <c r="BV2" s="7" t="s">
        <v>31</v>
      </c>
      <c r="BW2" s="5" t="s">
        <v>29</v>
      </c>
      <c r="BX2" s="6" t="s">
        <v>30</v>
      </c>
      <c r="BY2" s="7" t="s">
        <v>31</v>
      </c>
      <c r="BZ2" s="5" t="s">
        <v>29</v>
      </c>
      <c r="CA2" s="6" t="s">
        <v>30</v>
      </c>
      <c r="CB2" s="10" t="s">
        <v>31</v>
      </c>
    </row>
    <row r="3" spans="1:80" x14ac:dyDescent="0.25">
      <c r="A3" s="11" t="s">
        <v>32</v>
      </c>
      <c r="B3" s="12">
        <v>105641.61499599993</v>
      </c>
      <c r="C3" s="13">
        <v>92004.633999999991</v>
      </c>
      <c r="D3" s="14">
        <v>127980.94200000005</v>
      </c>
      <c r="E3" s="12">
        <v>102247.60699582433</v>
      </c>
      <c r="F3" s="13">
        <v>88426.788</v>
      </c>
      <c r="G3" s="14">
        <v>126029.70699999999</v>
      </c>
      <c r="H3" s="15">
        <v>1.0154823417942251</v>
      </c>
      <c r="I3" s="16">
        <v>-1.7711667336122616E-2</v>
      </c>
      <c r="J3" s="17">
        <v>-2.497876824858225E-2</v>
      </c>
      <c r="K3" s="12">
        <v>60149.045995824345</v>
      </c>
      <c r="L3" s="13">
        <v>53221.59</v>
      </c>
      <c r="M3" s="13">
        <v>77167.426999999996</v>
      </c>
      <c r="N3" s="18">
        <v>0.61229553600406295</v>
      </c>
      <c r="O3" s="19">
        <v>2.4027039918078641E-2</v>
      </c>
      <c r="P3" s="20">
        <v>1.0423736702701913E-2</v>
      </c>
      <c r="Q3" s="12">
        <v>7945.7740000000003</v>
      </c>
      <c r="R3" s="13">
        <v>6342.4790000000003</v>
      </c>
      <c r="S3" s="14">
        <v>8495.0509999999995</v>
      </c>
      <c r="T3" s="18">
        <v>6.7405147581593605E-2</v>
      </c>
      <c r="U3" s="19">
        <v>-1.0305952300915106E-2</v>
      </c>
      <c r="V3" s="20">
        <v>-4.3206172398087134E-3</v>
      </c>
      <c r="W3" s="12">
        <v>25625.760999999999</v>
      </c>
      <c r="X3" s="13">
        <v>22353.956999999999</v>
      </c>
      <c r="Y3" s="14">
        <v>30674.241999999998</v>
      </c>
      <c r="Z3" s="18">
        <v>0.24338898129787764</v>
      </c>
      <c r="AA3" s="19">
        <v>-7.235573671379697E-3</v>
      </c>
      <c r="AB3" s="20">
        <v>-9.4072301850046391E-3</v>
      </c>
      <c r="AC3" s="12">
        <v>55678.598720000002</v>
      </c>
      <c r="AD3" s="13">
        <v>60093.400030000004</v>
      </c>
      <c r="AE3" s="13">
        <v>65203.776930000007</v>
      </c>
      <c r="AF3" s="13">
        <v>9525.1782100000055</v>
      </c>
      <c r="AG3" s="14">
        <v>5110.3769000000029</v>
      </c>
      <c r="AH3" s="12">
        <v>9189.2780000000002</v>
      </c>
      <c r="AI3" s="13">
        <v>10248.621999999999</v>
      </c>
      <c r="AJ3" s="13">
        <v>9761.3202000000001</v>
      </c>
      <c r="AK3" s="13">
        <v>572.04219999999987</v>
      </c>
      <c r="AL3" s="14">
        <v>-487.30179999999928</v>
      </c>
      <c r="AM3" s="18">
        <v>0.50948036411546327</v>
      </c>
      <c r="AN3" s="19">
        <v>-1.7571392165508404E-2</v>
      </c>
      <c r="AO3" s="20">
        <v>-0.14367586745000338</v>
      </c>
      <c r="AP3" s="18">
        <v>7.6271670199145714E-2</v>
      </c>
      <c r="AQ3" s="19">
        <v>-1.0713728503325345E-2</v>
      </c>
      <c r="AR3" s="20">
        <v>-3.5120784228747565E-2</v>
      </c>
      <c r="AS3" s="19">
        <v>7.7452534266385306E-2</v>
      </c>
      <c r="AT3" s="19">
        <v>-1.2420258554822525E-2</v>
      </c>
      <c r="AU3" s="19">
        <v>-3.8446982518053355E-2</v>
      </c>
      <c r="AV3" s="12">
        <v>35704</v>
      </c>
      <c r="AW3" s="13">
        <v>27144</v>
      </c>
      <c r="AX3" s="14">
        <v>36720</v>
      </c>
      <c r="AY3" s="21">
        <v>542.55958333333342</v>
      </c>
      <c r="AZ3" s="22">
        <v>564</v>
      </c>
      <c r="BA3" s="23">
        <v>562</v>
      </c>
      <c r="BB3" s="21">
        <v>827.59083333333342</v>
      </c>
      <c r="BC3" s="22">
        <v>788</v>
      </c>
      <c r="BD3" s="23">
        <v>782</v>
      </c>
      <c r="BE3" s="24">
        <v>5.444839857651246</v>
      </c>
      <c r="BF3" s="24">
        <v>-3.9043248889278459E-2</v>
      </c>
      <c r="BG3" s="24">
        <v>9.7322127154792604E-2</v>
      </c>
      <c r="BH3" s="25">
        <v>3.9130434782608696</v>
      </c>
      <c r="BI3" s="24">
        <v>0.31786913183968135</v>
      </c>
      <c r="BJ3" s="26">
        <v>8.5632310748179563E-2</v>
      </c>
      <c r="BK3" s="13">
        <v>861</v>
      </c>
      <c r="BL3" s="13">
        <v>861</v>
      </c>
      <c r="BM3" s="13">
        <v>856</v>
      </c>
      <c r="BN3" s="12">
        <v>177156</v>
      </c>
      <c r="BO3" s="13">
        <v>154600</v>
      </c>
      <c r="BP3" s="14">
        <v>211583</v>
      </c>
      <c r="BQ3" s="27">
        <v>595.65138503565981</v>
      </c>
      <c r="BR3" s="27">
        <v>18.489973647818942</v>
      </c>
      <c r="BS3" s="27">
        <v>23.679923198661072</v>
      </c>
      <c r="BT3" s="28">
        <v>3432.1815631808281</v>
      </c>
      <c r="BU3" s="27">
        <v>568.42380506340896</v>
      </c>
      <c r="BV3" s="29">
        <v>174.48969757516943</v>
      </c>
      <c r="BW3" s="24">
        <v>5.7620642701525053</v>
      </c>
      <c r="BX3" s="24">
        <v>0.80026727261721486</v>
      </c>
      <c r="BY3" s="24">
        <v>6.6514609085603027E-2</v>
      </c>
      <c r="BZ3" s="18">
        <v>0.67905604909109574</v>
      </c>
      <c r="CA3" s="19">
        <v>0.11688091914307497</v>
      </c>
      <c r="CB3" s="30">
        <v>2.133204641935782E-2</v>
      </c>
    </row>
    <row r="4" spans="1:80" x14ac:dyDescent="0.25">
      <c r="A4" s="11" t="s">
        <v>33</v>
      </c>
      <c r="B4" s="12">
        <v>77898.22922207028</v>
      </c>
      <c r="C4" s="13">
        <v>72695.102490000005</v>
      </c>
      <c r="D4" s="14">
        <v>103129.43002000001</v>
      </c>
      <c r="E4" s="12">
        <v>80842.659907856476</v>
      </c>
      <c r="F4" s="13">
        <v>73629.542056709499</v>
      </c>
      <c r="G4" s="14">
        <v>106103.22663968518</v>
      </c>
      <c r="H4" s="15">
        <v>0.9719726089972377</v>
      </c>
      <c r="I4" s="16">
        <v>8.3943532736163728E-3</v>
      </c>
      <c r="J4" s="17">
        <v>-1.5336295273961076E-2</v>
      </c>
      <c r="K4" s="12">
        <v>35620.996079999997</v>
      </c>
      <c r="L4" s="13">
        <v>31421.049844892033</v>
      </c>
      <c r="M4" s="13">
        <v>46404.617871186136</v>
      </c>
      <c r="N4" s="18">
        <v>0.43735350319525235</v>
      </c>
      <c r="O4" s="19">
        <v>-3.2677742416898914E-3</v>
      </c>
      <c r="P4" s="20">
        <v>1.0608354886554039E-2</v>
      </c>
      <c r="Q4" s="12">
        <v>6582.2319200000002</v>
      </c>
      <c r="R4" s="13">
        <v>5318.6982500000004</v>
      </c>
      <c r="S4" s="14">
        <v>7640.1619800000008</v>
      </c>
      <c r="T4" s="18">
        <v>7.2006876906252307E-2</v>
      </c>
      <c r="U4" s="19">
        <v>-9.4134020343757119E-3</v>
      </c>
      <c r="V4" s="20">
        <v>-2.2905043258047986E-4</v>
      </c>
      <c r="W4" s="12">
        <v>28787.975979999999</v>
      </c>
      <c r="X4" s="13">
        <v>29204.738859999998</v>
      </c>
      <c r="Y4" s="14">
        <v>40496.39615</v>
      </c>
      <c r="Z4" s="18">
        <v>0.38166978924704414</v>
      </c>
      <c r="AA4" s="19">
        <v>2.5570967006259382E-2</v>
      </c>
      <c r="AB4" s="20">
        <v>-1.4974520145869086E-2</v>
      </c>
      <c r="AC4" s="12">
        <v>55565.829750000004</v>
      </c>
      <c r="AD4" s="13">
        <v>57834.654499999997</v>
      </c>
      <c r="AE4" s="13">
        <v>58286.366799999996</v>
      </c>
      <c r="AF4" s="13">
        <v>2720.5370499999917</v>
      </c>
      <c r="AG4" s="14">
        <v>451.71229999999923</v>
      </c>
      <c r="AH4" s="12">
        <v>9200.6786599999978</v>
      </c>
      <c r="AI4" s="13">
        <v>32961.203849999998</v>
      </c>
      <c r="AJ4" s="13">
        <v>32634.37934</v>
      </c>
      <c r="AK4" s="13">
        <v>23433.700680000002</v>
      </c>
      <c r="AL4" s="14">
        <v>-326.82450999999855</v>
      </c>
      <c r="AM4" s="18">
        <v>0.5651768538689339</v>
      </c>
      <c r="AN4" s="19">
        <v>-0.1481362766721257</v>
      </c>
      <c r="AO4" s="20">
        <v>-0.2304015622692891</v>
      </c>
      <c r="AP4" s="18">
        <v>0.31644099394005354</v>
      </c>
      <c r="AQ4" s="19">
        <v>0.19832946878880858</v>
      </c>
      <c r="AR4" s="20">
        <v>-0.13697612387106956</v>
      </c>
      <c r="AS4" s="19">
        <v>0.30757197847359291</v>
      </c>
      <c r="AT4" s="19">
        <v>0.19376228108749965</v>
      </c>
      <c r="AU4" s="19">
        <v>-0.14009077929031205</v>
      </c>
      <c r="AV4" s="12">
        <v>22908</v>
      </c>
      <c r="AW4" s="13">
        <v>18580</v>
      </c>
      <c r="AX4" s="14">
        <v>24036</v>
      </c>
      <c r="AY4" s="21">
        <v>462.89465277777782</v>
      </c>
      <c r="AZ4" s="22">
        <v>456.45166666666665</v>
      </c>
      <c r="BA4" s="23">
        <v>442.1629166666666</v>
      </c>
      <c r="BB4" s="21">
        <v>448.07250000000005</v>
      </c>
      <c r="BC4" s="22">
        <v>435.18666666666661</v>
      </c>
      <c r="BD4" s="23">
        <v>432.89791666666662</v>
      </c>
      <c r="BE4" s="24">
        <v>4.5300044949495435</v>
      </c>
      <c r="BF4" s="24">
        <v>0.4059559915928741</v>
      </c>
      <c r="BG4" s="24">
        <v>7.1938772986541721E-3</v>
      </c>
      <c r="BH4" s="25">
        <v>4.6269568941869474</v>
      </c>
      <c r="BI4" s="24">
        <v>0.36648565348371331</v>
      </c>
      <c r="BJ4" s="26">
        <v>-0.11685674389428513</v>
      </c>
      <c r="BK4" s="13">
        <v>693</v>
      </c>
      <c r="BL4" s="13">
        <v>782</v>
      </c>
      <c r="BM4" s="13">
        <v>767</v>
      </c>
      <c r="BN4" s="12">
        <v>132997</v>
      </c>
      <c r="BO4" s="13">
        <v>104798</v>
      </c>
      <c r="BP4" s="14">
        <v>143828</v>
      </c>
      <c r="BQ4" s="27">
        <v>737.70911533001356</v>
      </c>
      <c r="BR4" s="27">
        <v>129.85585617487106</v>
      </c>
      <c r="BS4" s="27">
        <v>35.123741022207128</v>
      </c>
      <c r="BT4" s="28">
        <v>4414.3462572676481</v>
      </c>
      <c r="BU4" s="27">
        <v>885.3319431478435</v>
      </c>
      <c r="BV4" s="29">
        <v>451.50761051256222</v>
      </c>
      <c r="BW4" s="24">
        <v>5.9838575470128141</v>
      </c>
      <c r="BX4" s="24">
        <v>0.17815648188272881</v>
      </c>
      <c r="BY4" s="24">
        <v>0.34349156208278142</v>
      </c>
      <c r="BZ4" s="18">
        <v>0.51516540825536916</v>
      </c>
      <c r="CA4" s="19">
        <v>-9.1921406923437532E-3</v>
      </c>
      <c r="CB4" s="30">
        <v>2.4276075933811814E-2</v>
      </c>
    </row>
    <row r="5" spans="1:80" x14ac:dyDescent="0.25">
      <c r="A5" s="31" t="s">
        <v>34</v>
      </c>
      <c r="B5" s="12">
        <v>29470.821</v>
      </c>
      <c r="C5" s="13">
        <v>25364.791999999994</v>
      </c>
      <c r="D5" s="14">
        <v>36590.366999999991</v>
      </c>
      <c r="E5" s="12">
        <v>31241.760999999999</v>
      </c>
      <c r="F5" s="13">
        <v>25957.205999999998</v>
      </c>
      <c r="G5" s="14">
        <v>36443.550000000003</v>
      </c>
      <c r="H5" s="15">
        <v>1.004028614116901</v>
      </c>
      <c r="I5" s="16">
        <v>6.07136390103441E-2</v>
      </c>
      <c r="J5" s="17">
        <v>2.6851332401758188E-2</v>
      </c>
      <c r="K5" s="12">
        <v>10059.472</v>
      </c>
      <c r="L5" s="13">
        <v>8679.5059999999994</v>
      </c>
      <c r="M5" s="13">
        <v>12432.674000000001</v>
      </c>
      <c r="N5" s="18">
        <v>0.34114881782921808</v>
      </c>
      <c r="O5" s="19">
        <v>1.9160822338182837E-2</v>
      </c>
      <c r="P5" s="20">
        <v>6.7713043171706011E-3</v>
      </c>
      <c r="Q5" s="12">
        <v>3370.9879999999998</v>
      </c>
      <c r="R5" s="13">
        <v>2645.6350000000002</v>
      </c>
      <c r="S5" s="14">
        <v>3846.2530000000002</v>
      </c>
      <c r="T5" s="18">
        <v>0.10554002011329851</v>
      </c>
      <c r="U5" s="19">
        <v>-2.3600435226789895E-3</v>
      </c>
      <c r="V5" s="20">
        <v>3.6170704707213924E-3</v>
      </c>
      <c r="W5" s="12">
        <v>14412.6</v>
      </c>
      <c r="X5" s="13">
        <v>12019.797</v>
      </c>
      <c r="Y5" s="14">
        <v>16765.042000000001</v>
      </c>
      <c r="Z5" s="18">
        <v>0.46002768665511456</v>
      </c>
      <c r="AA5" s="19">
        <v>-1.2971407129714341E-3</v>
      </c>
      <c r="AB5" s="20">
        <v>-3.0343624729773366E-3</v>
      </c>
      <c r="AC5" s="12">
        <v>19961.434390000002</v>
      </c>
      <c r="AD5" s="13">
        <v>4689.2557400000005</v>
      </c>
      <c r="AE5" s="13">
        <v>6138.3156200000003</v>
      </c>
      <c r="AF5" s="13">
        <v>-13823.118770000001</v>
      </c>
      <c r="AG5" s="14">
        <v>1449.0598799999998</v>
      </c>
      <c r="AH5" s="12">
        <v>0</v>
      </c>
      <c r="AI5" s="13">
        <v>0</v>
      </c>
      <c r="AJ5" s="13">
        <v>0</v>
      </c>
      <c r="AK5" s="13">
        <v>0</v>
      </c>
      <c r="AL5" s="14">
        <v>0</v>
      </c>
      <c r="AM5" s="18">
        <v>0.16775769480530223</v>
      </c>
      <c r="AN5" s="19">
        <v>-0.50957105657220447</v>
      </c>
      <c r="AO5" s="20">
        <v>-1.7114932575202274E-2</v>
      </c>
      <c r="AP5" s="18">
        <v>0</v>
      </c>
      <c r="AQ5" s="19">
        <v>0</v>
      </c>
      <c r="AR5" s="20">
        <v>0</v>
      </c>
      <c r="AS5" s="19">
        <v>0</v>
      </c>
      <c r="AT5" s="19">
        <v>0</v>
      </c>
      <c r="AU5" s="19">
        <v>0</v>
      </c>
      <c r="AV5" s="12">
        <v>4111</v>
      </c>
      <c r="AW5" s="13">
        <v>3597</v>
      </c>
      <c r="AX5" s="14">
        <v>4780</v>
      </c>
      <c r="AY5" s="21">
        <v>86</v>
      </c>
      <c r="AZ5" s="22">
        <v>85</v>
      </c>
      <c r="BA5" s="23">
        <v>85</v>
      </c>
      <c r="BB5" s="21">
        <v>116</v>
      </c>
      <c r="BC5" s="22">
        <v>111</v>
      </c>
      <c r="BD5" s="23">
        <v>112</v>
      </c>
      <c r="BE5" s="24">
        <v>4.6862745098039218</v>
      </c>
      <c r="BF5" s="24">
        <v>0.70274737802097587</v>
      </c>
      <c r="BG5" s="24">
        <v>-1.5686274509803866E-2</v>
      </c>
      <c r="BH5" s="25">
        <v>3.5565476190476191</v>
      </c>
      <c r="BI5" s="24">
        <v>0.60324302134646945</v>
      </c>
      <c r="BJ5" s="26">
        <v>-4.4052981552981318E-2</v>
      </c>
      <c r="BK5" s="13">
        <v>154</v>
      </c>
      <c r="BL5" s="13">
        <v>154</v>
      </c>
      <c r="BM5" s="13">
        <v>154</v>
      </c>
      <c r="BN5" s="12">
        <v>21715</v>
      </c>
      <c r="BO5" s="13">
        <v>19863</v>
      </c>
      <c r="BP5" s="14">
        <v>26977</v>
      </c>
      <c r="BQ5" s="27">
        <v>1350.9118879045113</v>
      </c>
      <c r="BR5" s="27">
        <v>-87.806095056575487</v>
      </c>
      <c r="BS5" s="27">
        <v>44.099925965227158</v>
      </c>
      <c r="BT5" s="28">
        <v>7624.1736401673643</v>
      </c>
      <c r="BU5" s="27">
        <v>24.620976581862124</v>
      </c>
      <c r="BV5" s="29">
        <v>407.82501631415289</v>
      </c>
      <c r="BW5" s="24">
        <v>5.6437238493723854</v>
      </c>
      <c r="BX5" s="24">
        <v>0.36155406099972698</v>
      </c>
      <c r="BY5" s="24">
        <v>0.12162209791283551</v>
      </c>
      <c r="BZ5" s="18">
        <v>0.48125089196517767</v>
      </c>
      <c r="CA5" s="19">
        <v>9.5987248504812883E-2</v>
      </c>
      <c r="CB5" s="30">
        <v>8.794776651919467E-3</v>
      </c>
    </row>
    <row r="6" spans="1:80" x14ac:dyDescent="0.25">
      <c r="A6" s="31" t="s">
        <v>35</v>
      </c>
      <c r="B6" s="12">
        <v>57149.784899999991</v>
      </c>
      <c r="C6" s="13">
        <v>48728.26330999998</v>
      </c>
      <c r="D6" s="14">
        <v>66344.648499999981</v>
      </c>
      <c r="E6" s="12">
        <v>56865.741019999994</v>
      </c>
      <c r="F6" s="13">
        <v>47734.094769999989</v>
      </c>
      <c r="G6" s="14">
        <v>66428.058400000009</v>
      </c>
      <c r="H6" s="15">
        <v>0.99874435739943246</v>
      </c>
      <c r="I6" s="16">
        <v>-6.2506338713240739E-3</v>
      </c>
      <c r="J6" s="17">
        <v>-2.2082863579414025E-2</v>
      </c>
      <c r="K6" s="12">
        <v>22247.888650000001</v>
      </c>
      <c r="L6" s="13">
        <v>19738.606310000003</v>
      </c>
      <c r="M6" s="13">
        <v>28462.481019999999</v>
      </c>
      <c r="N6" s="18">
        <v>0.42847076529938133</v>
      </c>
      <c r="O6" s="19">
        <v>3.7235405468665383E-2</v>
      </c>
      <c r="P6" s="20">
        <v>1.4959072973221244E-2</v>
      </c>
      <c r="Q6" s="12">
        <v>5027.7541099999999</v>
      </c>
      <c r="R6" s="13">
        <v>3299.4190599999997</v>
      </c>
      <c r="S6" s="14">
        <v>4883.7017300000007</v>
      </c>
      <c r="T6" s="18">
        <v>7.3518658344528698E-2</v>
      </c>
      <c r="U6" s="19">
        <v>-1.4895807374500816E-2</v>
      </c>
      <c r="V6" s="20">
        <v>4.3978532701309248E-3</v>
      </c>
      <c r="W6" s="12">
        <v>25568.63868</v>
      </c>
      <c r="X6" s="13">
        <v>21785.061309999997</v>
      </c>
      <c r="Y6" s="14">
        <v>28692.889309999995</v>
      </c>
      <c r="Z6" s="18">
        <v>0.43193930397941588</v>
      </c>
      <c r="AA6" s="19">
        <v>-1.7692376209317962E-2</v>
      </c>
      <c r="AB6" s="20">
        <v>-2.4444365072406438E-2</v>
      </c>
      <c r="AC6" s="12">
        <v>18747.57137999999</v>
      </c>
      <c r="AD6" s="13">
        <v>16209.552849999998</v>
      </c>
      <c r="AE6" s="13">
        <v>15689.769219999995</v>
      </c>
      <c r="AF6" s="13">
        <v>-3057.8021599999956</v>
      </c>
      <c r="AG6" s="14">
        <v>-519.78363000000354</v>
      </c>
      <c r="AH6" s="12">
        <v>1882.52385</v>
      </c>
      <c r="AI6" s="13">
        <v>832.60470999999995</v>
      </c>
      <c r="AJ6" s="13">
        <v>578.71567000000005</v>
      </c>
      <c r="AK6" s="13">
        <v>-1303.80818</v>
      </c>
      <c r="AL6" s="14">
        <v>-253.88903999999991</v>
      </c>
      <c r="AM6" s="18">
        <v>0.23648884385904914</v>
      </c>
      <c r="AN6" s="19">
        <v>-9.1553884784711576E-2</v>
      </c>
      <c r="AO6" s="20">
        <v>-9.6163127480005023E-2</v>
      </c>
      <c r="AP6" s="18">
        <v>8.7228688836899961E-3</v>
      </c>
      <c r="AQ6" s="19">
        <v>-2.4217304964628379E-2</v>
      </c>
      <c r="AR6" s="20">
        <v>-8.3638207178483668E-3</v>
      </c>
      <c r="AS6" s="19">
        <v>8.7119160779204705E-3</v>
      </c>
      <c r="AT6" s="19">
        <v>-2.4392793651227457E-2</v>
      </c>
      <c r="AU6" s="19">
        <v>-8.7306417837460914E-3</v>
      </c>
      <c r="AV6" s="12">
        <v>18230</v>
      </c>
      <c r="AW6" s="13">
        <v>13776</v>
      </c>
      <c r="AX6" s="14">
        <v>17842</v>
      </c>
      <c r="AY6" s="21">
        <v>273.15999999999991</v>
      </c>
      <c r="AZ6" s="22">
        <v>266.08999999999997</v>
      </c>
      <c r="BA6" s="23">
        <v>265.01</v>
      </c>
      <c r="BB6" s="21">
        <v>311.31</v>
      </c>
      <c r="BC6" s="22">
        <v>293.33</v>
      </c>
      <c r="BD6" s="23">
        <v>292.68</v>
      </c>
      <c r="BE6" s="24">
        <v>5.6104801076688924</v>
      </c>
      <c r="BF6" s="24">
        <v>4.9026502943942951E-2</v>
      </c>
      <c r="BG6" s="24">
        <v>-0.1419595430758438</v>
      </c>
      <c r="BH6" s="25">
        <v>5.0800646895357842</v>
      </c>
      <c r="BI6" s="24">
        <v>0.20014863587009213</v>
      </c>
      <c r="BJ6" s="26">
        <v>-0.13817642684053855</v>
      </c>
      <c r="BK6" s="13">
        <v>475</v>
      </c>
      <c r="BL6" s="13">
        <v>475</v>
      </c>
      <c r="BM6" s="13">
        <v>475</v>
      </c>
      <c r="BN6" s="12">
        <v>94354</v>
      </c>
      <c r="BO6" s="13">
        <v>71250</v>
      </c>
      <c r="BP6" s="14">
        <v>95783</v>
      </c>
      <c r="BQ6" s="27">
        <v>693.52660075378731</v>
      </c>
      <c r="BR6" s="27">
        <v>90.841595136643377</v>
      </c>
      <c r="BS6" s="27">
        <v>23.574393455541895</v>
      </c>
      <c r="BT6" s="28">
        <v>3723.1284833538843</v>
      </c>
      <c r="BU6" s="27">
        <v>603.77900337582651</v>
      </c>
      <c r="BV6" s="29">
        <v>258.10998959662629</v>
      </c>
      <c r="BW6" s="24">
        <v>5.3684004035422035</v>
      </c>
      <c r="BX6" s="24">
        <v>0.19264615230797411</v>
      </c>
      <c r="BY6" s="24">
        <v>0.19636207601607136</v>
      </c>
      <c r="BZ6" s="18">
        <v>0.55397917871602087</v>
      </c>
      <c r="CA6" s="19">
        <v>1.1246938278862473E-2</v>
      </c>
      <c r="CB6" s="30">
        <v>4.5286292654713733E-3</v>
      </c>
    </row>
    <row r="7" spans="1:80" x14ac:dyDescent="0.25">
      <c r="A7" s="11" t="s">
        <v>36</v>
      </c>
      <c r="B7" s="32">
        <v>8291.8618299999998</v>
      </c>
      <c r="C7" s="33">
        <v>7073.0378199999996</v>
      </c>
      <c r="D7" s="34">
        <v>9634.0859299999993</v>
      </c>
      <c r="E7" s="32">
        <v>8392.5327300000008</v>
      </c>
      <c r="F7" s="33">
        <v>7064.84105</v>
      </c>
      <c r="G7" s="34">
        <v>10079.417560000002</v>
      </c>
      <c r="H7" s="35">
        <v>0.95581772187241321</v>
      </c>
      <c r="I7" s="36">
        <v>-3.2186983829818661E-2</v>
      </c>
      <c r="J7" s="37">
        <v>-4.5342498144143151E-2</v>
      </c>
      <c r="K7" s="32">
        <v>5555.7814399999997</v>
      </c>
      <c r="L7" s="33">
        <v>4980.8745799999997</v>
      </c>
      <c r="M7" s="33">
        <v>7109.8066800000006</v>
      </c>
      <c r="N7" s="38">
        <v>0.70537872229990239</v>
      </c>
      <c r="O7" s="39">
        <v>4.338768589437636E-2</v>
      </c>
      <c r="P7" s="40">
        <v>3.558428396490676E-4</v>
      </c>
      <c r="Q7" s="32">
        <v>1134.9323199999999</v>
      </c>
      <c r="R7" s="33">
        <v>892.13301999999999</v>
      </c>
      <c r="S7" s="34">
        <v>1222.8091800000002</v>
      </c>
      <c r="T7" s="38">
        <v>0.12131744445757439</v>
      </c>
      <c r="U7" s="39">
        <v>-1.3913761247833667E-2</v>
      </c>
      <c r="V7" s="40">
        <v>-4.960417094597408E-3</v>
      </c>
      <c r="W7" s="32">
        <v>721.86484999999993</v>
      </c>
      <c r="X7" s="33">
        <v>537.62941000000001</v>
      </c>
      <c r="Y7" s="34">
        <v>764.64769000000001</v>
      </c>
      <c r="Z7" s="38">
        <v>7.5862289209496739E-2</v>
      </c>
      <c r="AA7" s="39">
        <v>-1.0150464416070579E-2</v>
      </c>
      <c r="AB7" s="40">
        <v>-2.3700392321995833E-4</v>
      </c>
      <c r="AC7" s="32">
        <v>1166.8217199999999</v>
      </c>
      <c r="AD7" s="33">
        <v>1114.46965</v>
      </c>
      <c r="AE7" s="33">
        <v>1499.1492599999999</v>
      </c>
      <c r="AF7" s="33">
        <v>332.32754</v>
      </c>
      <c r="AG7" s="34">
        <v>384.67960999999991</v>
      </c>
      <c r="AH7" s="32">
        <v>0</v>
      </c>
      <c r="AI7" s="33">
        <v>0</v>
      </c>
      <c r="AJ7" s="33">
        <v>0</v>
      </c>
      <c r="AK7" s="33">
        <v>0</v>
      </c>
      <c r="AL7" s="34">
        <v>0</v>
      </c>
      <c r="AM7" s="38">
        <v>0.1556088736277236</v>
      </c>
      <c r="AN7" s="39">
        <v>1.4889968281467991E-2</v>
      </c>
      <c r="AO7" s="40">
        <v>-1.9570377051243426E-3</v>
      </c>
      <c r="AP7" s="38">
        <v>0</v>
      </c>
      <c r="AQ7" s="39">
        <v>0</v>
      </c>
      <c r="AR7" s="40">
        <v>0</v>
      </c>
      <c r="AS7" s="39">
        <v>0</v>
      </c>
      <c r="AT7" s="39">
        <v>0</v>
      </c>
      <c r="AU7" s="39">
        <v>0</v>
      </c>
      <c r="AV7" s="32">
        <v>8060</v>
      </c>
      <c r="AW7" s="33">
        <v>6424</v>
      </c>
      <c r="AX7" s="34">
        <v>7983</v>
      </c>
      <c r="AY7" s="41">
        <v>75.994</v>
      </c>
      <c r="AZ7" s="42">
        <v>71.5</v>
      </c>
      <c r="BA7" s="43">
        <v>72</v>
      </c>
      <c r="BB7" s="41">
        <v>91.289999999999992</v>
      </c>
      <c r="BC7" s="42">
        <v>89</v>
      </c>
      <c r="BD7" s="43">
        <v>90</v>
      </c>
      <c r="BE7" s="44">
        <v>9.2395833333333339</v>
      </c>
      <c r="BF7" s="44">
        <v>0.40116626531919231</v>
      </c>
      <c r="BG7" s="44">
        <v>-0.74332264957264904</v>
      </c>
      <c r="BH7" s="45">
        <v>7.3916666666666666</v>
      </c>
      <c r="BI7" s="44">
        <v>3.41612808996965E-2</v>
      </c>
      <c r="BJ7" s="46">
        <v>-0.62830836454431971</v>
      </c>
      <c r="BK7" s="33">
        <v>240</v>
      </c>
      <c r="BL7" s="33">
        <v>241</v>
      </c>
      <c r="BM7" s="33">
        <v>241</v>
      </c>
      <c r="BN7" s="32">
        <v>48583</v>
      </c>
      <c r="BO7" s="33">
        <v>37428</v>
      </c>
      <c r="BP7" s="34">
        <v>48210</v>
      </c>
      <c r="BQ7" s="47">
        <v>209.07317071147071</v>
      </c>
      <c r="BR7" s="47">
        <v>36.326886414494396</v>
      </c>
      <c r="BS7" s="47">
        <v>20.314993678233577</v>
      </c>
      <c r="BT7" s="48">
        <v>1262.6102417637483</v>
      </c>
      <c r="BU7" s="47">
        <v>221.35307923273081</v>
      </c>
      <c r="BV7" s="49">
        <v>162.85291766661248</v>
      </c>
      <c r="BW7" s="44">
        <v>6.0390830514844041</v>
      </c>
      <c r="BX7" s="44">
        <v>1.1415557687877609E-2</v>
      </c>
      <c r="BY7" s="44">
        <v>0.212806588221639</v>
      </c>
      <c r="BZ7" s="38">
        <v>0.549564543340477</v>
      </c>
      <c r="CA7" s="39">
        <v>-3.5206114864810845E-3</v>
      </c>
      <c r="CB7" s="50">
        <v>-1.9310564953718412E-2</v>
      </c>
    </row>
    <row r="8" spans="1:80" x14ac:dyDescent="0.25">
      <c r="A8" s="11" t="s">
        <v>37</v>
      </c>
      <c r="B8" s="32">
        <v>9740.152</v>
      </c>
      <c r="C8" s="33">
        <v>7105.2089999999998</v>
      </c>
      <c r="D8" s="34">
        <v>10869.607</v>
      </c>
      <c r="E8" s="32">
        <v>10123.81</v>
      </c>
      <c r="F8" s="33">
        <v>8566.8729999999996</v>
      </c>
      <c r="G8" s="34">
        <v>12103.771000000001</v>
      </c>
      <c r="H8" s="35">
        <v>0.89803475297078894</v>
      </c>
      <c r="I8" s="36">
        <v>-6.4068644860659996E-2</v>
      </c>
      <c r="J8" s="37">
        <v>6.8652900339146061E-2</v>
      </c>
      <c r="K8" s="32">
        <v>6497.5119999999997</v>
      </c>
      <c r="L8" s="33">
        <v>5527.6490000000003</v>
      </c>
      <c r="M8" s="33">
        <v>7603.9740000000002</v>
      </c>
      <c r="N8" s="38">
        <v>0.62823181304405051</v>
      </c>
      <c r="O8" s="39">
        <v>-1.3573199100586741E-2</v>
      </c>
      <c r="P8" s="40">
        <v>-1.7003502105362833E-2</v>
      </c>
      <c r="Q8" s="32">
        <v>1403.502</v>
      </c>
      <c r="R8" s="33">
        <v>903.428</v>
      </c>
      <c r="S8" s="34">
        <v>1290.5930000000001</v>
      </c>
      <c r="T8" s="38">
        <v>0.1066273477910314</v>
      </c>
      <c r="U8" s="39">
        <v>-3.2006427437859711E-2</v>
      </c>
      <c r="V8" s="40">
        <v>1.1713663611677833E-3</v>
      </c>
      <c r="W8" s="32">
        <v>1090.088</v>
      </c>
      <c r="X8" s="33">
        <v>1252.739</v>
      </c>
      <c r="Y8" s="34">
        <v>2016.912</v>
      </c>
      <c r="Z8" s="38">
        <v>0.16663500986593352</v>
      </c>
      <c r="AA8" s="39">
        <v>5.8959342305993145E-2</v>
      </c>
      <c r="AB8" s="40">
        <v>2.040440740456867E-2</v>
      </c>
      <c r="AC8" s="32">
        <v>2255.0357300000001</v>
      </c>
      <c r="AD8" s="33">
        <v>2289.5155800000002</v>
      </c>
      <c r="AE8" s="33">
        <v>2783.07231</v>
      </c>
      <c r="AF8" s="33">
        <v>528.03657999999996</v>
      </c>
      <c r="AG8" s="34">
        <v>493.55672999999979</v>
      </c>
      <c r="AH8" s="32">
        <v>405.62051000000002</v>
      </c>
      <c r="AI8" s="33">
        <v>441.06099999999998</v>
      </c>
      <c r="AJ8" s="33">
        <v>518.34400000000005</v>
      </c>
      <c r="AK8" s="33">
        <v>112.72349000000003</v>
      </c>
      <c r="AL8" s="34">
        <v>77.283000000000072</v>
      </c>
      <c r="AM8" s="38">
        <v>0.25604166829582709</v>
      </c>
      <c r="AN8" s="39">
        <v>2.4522105767439434E-2</v>
      </c>
      <c r="AO8" s="40">
        <v>-6.6188906483887366E-2</v>
      </c>
      <c r="AP8" s="38">
        <v>4.7687464689385742E-2</v>
      </c>
      <c r="AQ8" s="39">
        <v>6.0432983560472012E-3</v>
      </c>
      <c r="AR8" s="40">
        <v>-1.4388260317436716E-2</v>
      </c>
      <c r="AS8" s="39">
        <v>4.2825000572135744E-2</v>
      </c>
      <c r="AT8" s="39">
        <v>2.7590066429727042E-3</v>
      </c>
      <c r="AU8" s="39">
        <v>-8.6594792374750651E-3</v>
      </c>
      <c r="AV8" s="32">
        <v>3148</v>
      </c>
      <c r="AW8" s="33">
        <v>1306</v>
      </c>
      <c r="AX8" s="34">
        <v>1964</v>
      </c>
      <c r="AY8" s="41">
        <v>55</v>
      </c>
      <c r="AZ8" s="42">
        <v>51</v>
      </c>
      <c r="BA8" s="43">
        <v>49</v>
      </c>
      <c r="BB8" s="41">
        <v>96</v>
      </c>
      <c r="BC8" s="42">
        <v>89</v>
      </c>
      <c r="BD8" s="43">
        <v>86</v>
      </c>
      <c r="BE8" s="44">
        <v>3.3401360544217691</v>
      </c>
      <c r="BF8" s="44">
        <v>-1.4295609152752005</v>
      </c>
      <c r="BG8" s="44">
        <v>0.49482015028233528</v>
      </c>
      <c r="BH8" s="45">
        <v>1.9031007751937985</v>
      </c>
      <c r="BI8" s="44">
        <v>-0.82953811369509034</v>
      </c>
      <c r="BJ8" s="46">
        <v>0.27263885259704446</v>
      </c>
      <c r="BK8" s="33">
        <v>179</v>
      </c>
      <c r="BL8" s="33">
        <v>179</v>
      </c>
      <c r="BM8" s="33">
        <v>167</v>
      </c>
      <c r="BN8" s="32">
        <v>26432</v>
      </c>
      <c r="BO8" s="33">
        <v>13391</v>
      </c>
      <c r="BP8" s="34">
        <v>19421</v>
      </c>
      <c r="BQ8" s="47">
        <v>623.23109005715457</v>
      </c>
      <c r="BR8" s="47">
        <v>240.21769720001174</v>
      </c>
      <c r="BS8" s="47">
        <v>-16.517472410174264</v>
      </c>
      <c r="BT8" s="48">
        <v>6162.8161914460288</v>
      </c>
      <c r="BU8" s="47">
        <v>2946.8663820432334</v>
      </c>
      <c r="BV8" s="49">
        <v>-396.81091422012742</v>
      </c>
      <c r="BW8" s="44">
        <v>9.8884928716904277</v>
      </c>
      <c r="BX8" s="44">
        <v>1.4920506861758156</v>
      </c>
      <c r="BY8" s="44">
        <v>-0.36495276383790376</v>
      </c>
      <c r="BZ8" s="38">
        <v>0.31948739882871618</v>
      </c>
      <c r="CA8" s="39">
        <v>-8.3968351087332305E-2</v>
      </c>
      <c r="CB8" s="50">
        <v>4.5457890162336034E-2</v>
      </c>
    </row>
    <row r="9" spans="1:80" x14ac:dyDescent="0.25">
      <c r="A9" s="11" t="s">
        <v>38</v>
      </c>
      <c r="B9" s="32">
        <v>22019.696600000003</v>
      </c>
      <c r="C9" s="33">
        <v>18252.331999999999</v>
      </c>
      <c r="D9" s="34">
        <v>25832.144790000006</v>
      </c>
      <c r="E9" s="32">
        <v>22012.757719999998</v>
      </c>
      <c r="F9" s="33">
        <v>17972.401999999998</v>
      </c>
      <c r="G9" s="34">
        <v>25790.48749</v>
      </c>
      <c r="H9" s="35">
        <v>1.0016152195655921</v>
      </c>
      <c r="I9" s="36">
        <v>1.2999987246475886E-3</v>
      </c>
      <c r="J9" s="37">
        <v>-1.3960327876536116E-2</v>
      </c>
      <c r="K9" s="32">
        <v>14384.54904</v>
      </c>
      <c r="L9" s="33">
        <v>12604.955</v>
      </c>
      <c r="M9" s="33">
        <v>17223.45449</v>
      </c>
      <c r="N9" s="38">
        <v>0.66782198268560145</v>
      </c>
      <c r="O9" s="39">
        <v>1.4357786015198881E-2</v>
      </c>
      <c r="P9" s="40">
        <v>-3.3528621423966176E-2</v>
      </c>
      <c r="Q9" s="32">
        <v>3096.4949999999999</v>
      </c>
      <c r="R9" s="33">
        <v>2117.395</v>
      </c>
      <c r="S9" s="34">
        <v>3615.7820000000002</v>
      </c>
      <c r="T9" s="38">
        <v>0.14019828052501851</v>
      </c>
      <c r="U9" s="39">
        <v>-4.6991922474007297E-4</v>
      </c>
      <c r="V9" s="40">
        <v>2.2384590401683849E-2</v>
      </c>
      <c r="W9" s="32">
        <v>3579.5419999999999</v>
      </c>
      <c r="X9" s="33">
        <v>2570.1289999999999</v>
      </c>
      <c r="Y9" s="34">
        <v>3748.433</v>
      </c>
      <c r="Z9" s="38">
        <v>0.14534168853742749</v>
      </c>
      <c r="AA9" s="39">
        <v>-1.7270467809878204E-2</v>
      </c>
      <c r="AB9" s="40">
        <v>2.3374868731201592E-3</v>
      </c>
      <c r="AC9" s="32">
        <v>6194.388390000001</v>
      </c>
      <c r="AD9" s="33">
        <v>5924.8090000000002</v>
      </c>
      <c r="AE9" s="33">
        <v>5257.91</v>
      </c>
      <c r="AF9" s="33">
        <v>-936.47839000000113</v>
      </c>
      <c r="AG9" s="34">
        <v>-666.89900000000034</v>
      </c>
      <c r="AH9" s="32">
        <v>394.63</v>
      </c>
      <c r="AI9" s="33">
        <v>640.55999999999995</v>
      </c>
      <c r="AJ9" s="33">
        <v>0</v>
      </c>
      <c r="AK9" s="33">
        <v>-394.63</v>
      </c>
      <c r="AL9" s="34">
        <v>-640.55999999999995</v>
      </c>
      <c r="AM9" s="38">
        <v>0.20354136455736391</v>
      </c>
      <c r="AN9" s="39">
        <v>-7.7769886116271641E-2</v>
      </c>
      <c r="AO9" s="40">
        <v>-0.12106422556668164</v>
      </c>
      <c r="AP9" s="38">
        <v>0</v>
      </c>
      <c r="AQ9" s="39">
        <v>-1.7921681990840869E-2</v>
      </c>
      <c r="AR9" s="40">
        <v>-3.5094693653391795E-2</v>
      </c>
      <c r="AS9" s="39">
        <v>0</v>
      </c>
      <c r="AT9" s="39">
        <v>-1.7927331278509161E-2</v>
      </c>
      <c r="AU9" s="39">
        <v>-3.5641312719357159E-2</v>
      </c>
      <c r="AV9" s="32">
        <v>12703</v>
      </c>
      <c r="AW9" s="33">
        <v>9340</v>
      </c>
      <c r="AX9" s="34">
        <v>12438</v>
      </c>
      <c r="AY9" s="41">
        <v>110</v>
      </c>
      <c r="AZ9" s="42">
        <v>107</v>
      </c>
      <c r="BA9" s="43">
        <v>101</v>
      </c>
      <c r="BB9" s="41">
        <v>247</v>
      </c>
      <c r="BC9" s="42">
        <v>249</v>
      </c>
      <c r="BD9" s="43">
        <v>248</v>
      </c>
      <c r="BE9" s="44">
        <v>10.262376237623762</v>
      </c>
      <c r="BF9" s="44">
        <v>0.63889138913891408</v>
      </c>
      <c r="BG9" s="44">
        <v>0.56351850138284831</v>
      </c>
      <c r="BH9" s="45">
        <v>4.179435483870968</v>
      </c>
      <c r="BI9" s="44">
        <v>-0.10632699925993627</v>
      </c>
      <c r="BJ9" s="46">
        <v>1.1653243799571555E-2</v>
      </c>
      <c r="BK9" s="33">
        <v>312</v>
      </c>
      <c r="BL9" s="33">
        <v>370</v>
      </c>
      <c r="BM9" s="33">
        <v>370</v>
      </c>
      <c r="BN9" s="32">
        <v>75452</v>
      </c>
      <c r="BO9" s="33">
        <v>54463</v>
      </c>
      <c r="BP9" s="34">
        <v>73019</v>
      </c>
      <c r="BQ9" s="47">
        <v>353.20241978115286</v>
      </c>
      <c r="BR9" s="47">
        <v>61.457234497793934</v>
      </c>
      <c r="BS9" s="47">
        <v>23.209543883754634</v>
      </c>
      <c r="BT9" s="48">
        <v>2073.5236766361149</v>
      </c>
      <c r="BU9" s="47">
        <v>340.64500860494127</v>
      </c>
      <c r="BV9" s="49">
        <v>149.28363380956239</v>
      </c>
      <c r="BW9" s="44">
        <v>5.8706383662968324</v>
      </c>
      <c r="BX9" s="44">
        <v>-6.9060917336955185E-2</v>
      </c>
      <c r="BY9" s="44">
        <v>3.9482049380343831E-2</v>
      </c>
      <c r="BZ9" s="38">
        <v>0.54216661716661718</v>
      </c>
      <c r="CA9" s="39">
        <v>-0.11858019521953944</v>
      </c>
      <c r="CB9" s="50">
        <v>2.9823779823779928E-3</v>
      </c>
    </row>
    <row r="10" spans="1:80" x14ac:dyDescent="0.25">
      <c r="A10" s="11" t="s">
        <v>39</v>
      </c>
      <c r="B10" s="32">
        <v>6139.4083200000005</v>
      </c>
      <c r="C10" s="33">
        <v>6115.1490999999996</v>
      </c>
      <c r="D10" s="34">
        <v>8377.6891999999989</v>
      </c>
      <c r="E10" s="32">
        <v>6821.1980000000003</v>
      </c>
      <c r="F10" s="33">
        <v>6554.268</v>
      </c>
      <c r="G10" s="34">
        <v>9003.1869999999999</v>
      </c>
      <c r="H10" s="35">
        <v>0.93052484636829147</v>
      </c>
      <c r="I10" s="36">
        <v>3.0476450177475689E-2</v>
      </c>
      <c r="J10" s="37">
        <v>-2.4777559055245701E-3</v>
      </c>
      <c r="K10" s="32">
        <v>3202.5659999999998</v>
      </c>
      <c r="L10" s="33">
        <v>3360.8560000000002</v>
      </c>
      <c r="M10" s="33">
        <v>4607.741</v>
      </c>
      <c r="N10" s="38">
        <v>0.51178999169960593</v>
      </c>
      <c r="O10" s="39">
        <v>4.2288006857647109E-2</v>
      </c>
      <c r="P10" s="40">
        <v>-9.8366967646235093E-4</v>
      </c>
      <c r="Q10" s="32">
        <v>1036.104</v>
      </c>
      <c r="R10" s="33">
        <v>594.13099999999997</v>
      </c>
      <c r="S10" s="34">
        <v>965.11900000000003</v>
      </c>
      <c r="T10" s="38">
        <v>0.10719748462405591</v>
      </c>
      <c r="U10" s="39">
        <v>-4.4697241199765661E-2</v>
      </c>
      <c r="V10" s="40">
        <v>1.6549528208480602E-2</v>
      </c>
      <c r="W10" s="32">
        <v>1977.5319999999999</v>
      </c>
      <c r="X10" s="33">
        <v>2047.789</v>
      </c>
      <c r="Y10" s="34">
        <v>2667.3969999999999</v>
      </c>
      <c r="Z10" s="38">
        <v>0.29627253104928286</v>
      </c>
      <c r="AA10" s="39">
        <v>6.3627527376138859E-3</v>
      </c>
      <c r="AB10" s="40">
        <v>-1.6163426711370221E-2</v>
      </c>
      <c r="AC10" s="32">
        <v>2715.1</v>
      </c>
      <c r="AD10" s="33">
        <v>4835.4920000000002</v>
      </c>
      <c r="AE10" s="33">
        <v>7382.259</v>
      </c>
      <c r="AF10" s="33">
        <v>4667.1589999999997</v>
      </c>
      <c r="AG10" s="34">
        <v>2546.7669999999998</v>
      </c>
      <c r="AH10" s="32">
        <v>226.827</v>
      </c>
      <c r="AI10" s="33">
        <v>125.19799999999999</v>
      </c>
      <c r="AJ10" s="33">
        <v>212.10599999999999</v>
      </c>
      <c r="AK10" s="33">
        <v>-14.721000000000004</v>
      </c>
      <c r="AL10" s="34">
        <v>86.908000000000001</v>
      </c>
      <c r="AM10" s="38">
        <v>0.8811808153494165</v>
      </c>
      <c r="AN10" s="39">
        <v>0.43893950177605906</v>
      </c>
      <c r="AO10" s="40">
        <v>9.044097876881696E-2</v>
      </c>
      <c r="AP10" s="38">
        <v>2.5317959993073035E-2</v>
      </c>
      <c r="AQ10" s="39">
        <v>-1.16281084515161E-2</v>
      </c>
      <c r="AR10" s="40">
        <v>4.8445425910345445E-3</v>
      </c>
      <c r="AS10" s="39">
        <v>2.3558990832912834E-2</v>
      </c>
      <c r="AT10" s="39">
        <v>-9.6942588161957229E-3</v>
      </c>
      <c r="AU10" s="39">
        <v>4.4572391193728952E-3</v>
      </c>
      <c r="AV10" s="32">
        <v>1880</v>
      </c>
      <c r="AW10" s="33">
        <v>2312</v>
      </c>
      <c r="AX10" s="34">
        <v>2312</v>
      </c>
      <c r="AY10" s="41">
        <v>42</v>
      </c>
      <c r="AZ10" s="42">
        <v>45</v>
      </c>
      <c r="BA10" s="43">
        <v>44</v>
      </c>
      <c r="BB10" s="41">
        <v>48</v>
      </c>
      <c r="BC10" s="42">
        <v>54</v>
      </c>
      <c r="BD10" s="43">
        <v>54</v>
      </c>
      <c r="BE10" s="44">
        <v>4.3787878787878789</v>
      </c>
      <c r="BF10" s="44">
        <v>0.64862914862914911</v>
      </c>
      <c r="BG10" s="44">
        <v>-1.329854096520763</v>
      </c>
      <c r="BH10" s="45">
        <v>3.5679012345679015</v>
      </c>
      <c r="BI10" s="44">
        <v>0.3040123456790127</v>
      </c>
      <c r="BJ10" s="46">
        <v>-1.1893004115226335</v>
      </c>
      <c r="BK10" s="33">
        <v>74</v>
      </c>
      <c r="BL10" s="33">
        <v>74</v>
      </c>
      <c r="BM10" s="33">
        <v>74</v>
      </c>
      <c r="BN10" s="32">
        <v>10111</v>
      </c>
      <c r="BO10" s="33">
        <v>10144</v>
      </c>
      <c r="BP10" s="34">
        <v>10144</v>
      </c>
      <c r="BQ10" s="47">
        <v>887.53815063091486</v>
      </c>
      <c r="BR10" s="47">
        <v>212.9067590771615</v>
      </c>
      <c r="BS10" s="47">
        <v>241.41551656151421</v>
      </c>
      <c r="BT10" s="48">
        <v>3894.1120242214533</v>
      </c>
      <c r="BU10" s="47">
        <v>265.81521571081521</v>
      </c>
      <c r="BV10" s="49">
        <v>1059.2210207612457</v>
      </c>
      <c r="BW10" s="44">
        <v>4.3875432525951554</v>
      </c>
      <c r="BX10" s="44">
        <v>-0.99064823676654701</v>
      </c>
      <c r="BY10" s="44">
        <v>0</v>
      </c>
      <c r="BZ10" s="38">
        <v>0.37659637659637663</v>
      </c>
      <c r="CA10" s="39">
        <v>3.2763352435484228E-3</v>
      </c>
      <c r="CB10" s="50">
        <v>-0.1255321255321255</v>
      </c>
    </row>
    <row r="11" spans="1:80" x14ac:dyDescent="0.25">
      <c r="A11" s="11" t="s">
        <v>40</v>
      </c>
      <c r="B11" s="32">
        <v>89140.163942589003</v>
      </c>
      <c r="C11" s="33">
        <v>79515.793929999985</v>
      </c>
      <c r="D11" s="34">
        <v>107678.98160000001</v>
      </c>
      <c r="E11" s="32">
        <v>88993.282849999989</v>
      </c>
      <c r="F11" s="33">
        <v>79550.168339999989</v>
      </c>
      <c r="G11" s="34">
        <v>107437.25501000001</v>
      </c>
      <c r="H11" s="35">
        <v>1.0022499326697942</v>
      </c>
      <c r="I11" s="36">
        <v>5.994587476603197E-4</v>
      </c>
      <c r="J11" s="37">
        <v>2.6820425033408091E-3</v>
      </c>
      <c r="K11" s="32">
        <v>27088.88449</v>
      </c>
      <c r="L11" s="33">
        <v>25271.344719999997</v>
      </c>
      <c r="M11" s="33">
        <v>34698.25937</v>
      </c>
      <c r="N11" s="38">
        <v>0.3229630109850663</v>
      </c>
      <c r="O11" s="39">
        <v>1.85705487398104E-2</v>
      </c>
      <c r="P11" s="40">
        <v>5.2849312607161081E-3</v>
      </c>
      <c r="Q11" s="32">
        <v>4367.8161499999997</v>
      </c>
      <c r="R11" s="33">
        <v>3676.4598900000005</v>
      </c>
      <c r="S11" s="34">
        <v>5002.6116600000005</v>
      </c>
      <c r="T11" s="38">
        <v>4.6563100104655218E-2</v>
      </c>
      <c r="U11" s="39">
        <v>-2.5171901163724072E-3</v>
      </c>
      <c r="V11" s="40">
        <v>3.4748589895432919E-4</v>
      </c>
      <c r="W11" s="32">
        <v>52117.267809999998</v>
      </c>
      <c r="X11" s="33">
        <v>46306.337960000004</v>
      </c>
      <c r="Y11" s="34">
        <v>62533.940860000002</v>
      </c>
      <c r="Z11" s="38">
        <v>0.58205080587901736</v>
      </c>
      <c r="AA11" s="39">
        <v>-3.5806725983495991E-3</v>
      </c>
      <c r="AB11" s="40">
        <v>-5.1519311360825881E-5</v>
      </c>
      <c r="AC11" s="32">
        <v>25712.964579999996</v>
      </c>
      <c r="AD11" s="33">
        <v>23562.30546</v>
      </c>
      <c r="AE11" s="33">
        <v>26914.29607</v>
      </c>
      <c r="AF11" s="33">
        <v>1201.3314900000041</v>
      </c>
      <c r="AG11" s="34">
        <v>3351.9906100000007</v>
      </c>
      <c r="AH11" s="32">
        <v>0</v>
      </c>
      <c r="AI11" s="33">
        <v>0</v>
      </c>
      <c r="AJ11" s="33">
        <v>0</v>
      </c>
      <c r="AK11" s="33">
        <v>0</v>
      </c>
      <c r="AL11" s="34">
        <v>0</v>
      </c>
      <c r="AM11" s="38">
        <v>0.24994939281632281</v>
      </c>
      <c r="AN11" s="39">
        <v>-3.8506040096729838E-2</v>
      </c>
      <c r="AO11" s="40">
        <v>-4.6372938829420035E-2</v>
      </c>
      <c r="AP11" s="38">
        <v>0</v>
      </c>
      <c r="AQ11" s="39">
        <v>0</v>
      </c>
      <c r="AR11" s="40">
        <v>0</v>
      </c>
      <c r="AS11" s="39">
        <v>0</v>
      </c>
      <c r="AT11" s="39">
        <v>0</v>
      </c>
      <c r="AU11" s="39">
        <v>0</v>
      </c>
      <c r="AV11" s="32">
        <v>25011</v>
      </c>
      <c r="AW11" s="33">
        <v>21355</v>
      </c>
      <c r="AX11" s="34">
        <v>13680</v>
      </c>
      <c r="AY11" s="41">
        <v>207</v>
      </c>
      <c r="AZ11" s="42">
        <v>215</v>
      </c>
      <c r="BA11" s="43">
        <v>219</v>
      </c>
      <c r="BB11" s="41">
        <v>228</v>
      </c>
      <c r="BC11" s="42">
        <v>224</v>
      </c>
      <c r="BD11" s="43">
        <v>224</v>
      </c>
      <c r="BE11" s="44">
        <v>5.2054794520547949</v>
      </c>
      <c r="BF11" s="44">
        <v>-4.8633611276553497</v>
      </c>
      <c r="BG11" s="44">
        <v>-5.8306962585395192</v>
      </c>
      <c r="BH11" s="45">
        <v>5.0892857142857144</v>
      </c>
      <c r="BI11" s="44">
        <v>-4.0521616541353387</v>
      </c>
      <c r="BJ11" s="46">
        <v>-5.5034722222222223</v>
      </c>
      <c r="BK11" s="33">
        <v>405</v>
      </c>
      <c r="BL11" s="33">
        <v>405</v>
      </c>
      <c r="BM11" s="33">
        <v>405</v>
      </c>
      <c r="BN11" s="32">
        <v>108859</v>
      </c>
      <c r="BO11" s="33">
        <v>91862</v>
      </c>
      <c r="BP11" s="34">
        <v>120177</v>
      </c>
      <c r="BQ11" s="47">
        <v>893.99182048145656</v>
      </c>
      <c r="BR11" s="47">
        <v>76.482171761552877</v>
      </c>
      <c r="BS11" s="47">
        <v>28.017115598044597</v>
      </c>
      <c r="BT11" s="48">
        <v>7853.6005124269013</v>
      </c>
      <c r="BU11" s="47">
        <v>4295.4347913441779</v>
      </c>
      <c r="BV11" s="49">
        <v>4128.4697074631931</v>
      </c>
      <c r="BW11" s="44">
        <v>8.7848684210526322</v>
      </c>
      <c r="BX11" s="44">
        <v>4.432423496819295</v>
      </c>
      <c r="BY11" s="44">
        <v>4.4832060469013797</v>
      </c>
      <c r="BZ11" s="38">
        <v>0.81520146520146519</v>
      </c>
      <c r="CA11" s="39">
        <v>8.0808967056690162E-2</v>
      </c>
      <c r="CB11" s="50">
        <v>-1.5640121195676704E-2</v>
      </c>
    </row>
    <row r="12" spans="1:80" x14ac:dyDescent="0.25">
      <c r="A12" s="11" t="s">
        <v>41</v>
      </c>
      <c r="B12" s="32">
        <v>11225.027999999993</v>
      </c>
      <c r="C12" s="33">
        <v>8866.5271919999977</v>
      </c>
      <c r="D12" s="34">
        <v>12703.276391999994</v>
      </c>
      <c r="E12" s="32">
        <v>11129.057000000001</v>
      </c>
      <c r="F12" s="33">
        <v>9112.6380000000008</v>
      </c>
      <c r="G12" s="34">
        <v>12610.991</v>
      </c>
      <c r="H12" s="35">
        <v>1.0073178540845833</v>
      </c>
      <c r="I12" s="36">
        <v>-1.3056079032556234E-3</v>
      </c>
      <c r="J12" s="37">
        <v>3.432548985372097E-2</v>
      </c>
      <c r="K12" s="32">
        <v>7219.35</v>
      </c>
      <c r="L12" s="33">
        <v>5829.3540000000003</v>
      </c>
      <c r="M12" s="33">
        <v>8206.99</v>
      </c>
      <c r="N12" s="38">
        <v>0.65078073562973759</v>
      </c>
      <c r="O12" s="39">
        <v>2.0869604069132519E-3</v>
      </c>
      <c r="P12" s="40">
        <v>1.1080793637089581E-2</v>
      </c>
      <c r="Q12" s="32">
        <v>1303.498</v>
      </c>
      <c r="R12" s="33">
        <v>971.51700000000005</v>
      </c>
      <c r="S12" s="34">
        <v>1420.575</v>
      </c>
      <c r="T12" s="38">
        <v>0.11264578652066282</v>
      </c>
      <c r="U12" s="39">
        <v>-4.4798603333338904E-3</v>
      </c>
      <c r="V12" s="40">
        <v>6.0337385055874992E-3</v>
      </c>
      <c r="W12" s="32">
        <v>1846.7950000000001</v>
      </c>
      <c r="X12" s="33">
        <v>1717.8710000000001</v>
      </c>
      <c r="Y12" s="34">
        <v>2184.4279999999999</v>
      </c>
      <c r="Z12" s="38">
        <v>0.17321620481689345</v>
      </c>
      <c r="AA12" s="39">
        <v>7.2726751898999076E-3</v>
      </c>
      <c r="AB12" s="40">
        <v>-1.5299019863380253E-2</v>
      </c>
      <c r="AC12" s="32">
        <v>3176.0727499999998</v>
      </c>
      <c r="AD12" s="33">
        <v>3587.4566900000004</v>
      </c>
      <c r="AE12" s="33">
        <v>3796.2457100000001</v>
      </c>
      <c r="AF12" s="33">
        <v>620.17296000000033</v>
      </c>
      <c r="AG12" s="34">
        <v>208.78901999999971</v>
      </c>
      <c r="AH12" s="32">
        <v>0</v>
      </c>
      <c r="AI12" s="33">
        <v>0</v>
      </c>
      <c r="AJ12" s="33">
        <v>0</v>
      </c>
      <c r="AK12" s="33">
        <v>0</v>
      </c>
      <c r="AL12" s="34">
        <v>0</v>
      </c>
      <c r="AM12" s="38">
        <v>0.29883988924233129</v>
      </c>
      <c r="AN12" s="39">
        <v>1.5894247592261324E-2</v>
      </c>
      <c r="AO12" s="40">
        <v>-0.10576685388443152</v>
      </c>
      <c r="AP12" s="38">
        <v>0</v>
      </c>
      <c r="AQ12" s="39">
        <v>0</v>
      </c>
      <c r="AR12" s="40">
        <v>0</v>
      </c>
      <c r="AS12" s="39">
        <v>0</v>
      </c>
      <c r="AT12" s="39">
        <v>0</v>
      </c>
      <c r="AU12" s="39">
        <v>0</v>
      </c>
      <c r="AV12" s="32">
        <v>5453</v>
      </c>
      <c r="AW12" s="33">
        <v>4372</v>
      </c>
      <c r="AX12" s="34">
        <v>5922</v>
      </c>
      <c r="AY12" s="41">
        <v>67</v>
      </c>
      <c r="AZ12" s="42">
        <v>72</v>
      </c>
      <c r="BA12" s="43">
        <v>74</v>
      </c>
      <c r="BB12" s="41">
        <v>97</v>
      </c>
      <c r="BC12" s="42">
        <v>101</v>
      </c>
      <c r="BD12" s="43">
        <v>99</v>
      </c>
      <c r="BE12" s="44">
        <v>6.6689189189189193</v>
      </c>
      <c r="BF12" s="44">
        <v>-0.11341938953879183</v>
      </c>
      <c r="BG12" s="44">
        <v>-7.7994661327994486E-2</v>
      </c>
      <c r="BH12" s="45">
        <v>4.9848484848484853</v>
      </c>
      <c r="BI12" s="44">
        <v>0.30014058106841635</v>
      </c>
      <c r="BJ12" s="46">
        <v>0.1751675167516753</v>
      </c>
      <c r="BK12" s="33">
        <v>104.7</v>
      </c>
      <c r="BL12" s="33">
        <v>107.3</v>
      </c>
      <c r="BM12" s="33">
        <v>107</v>
      </c>
      <c r="BN12" s="32">
        <v>23971</v>
      </c>
      <c r="BO12" s="33">
        <v>18663</v>
      </c>
      <c r="BP12" s="34">
        <v>25508</v>
      </c>
      <c r="BQ12" s="47">
        <v>494.39356280382623</v>
      </c>
      <c r="BR12" s="47">
        <v>30.121859495662193</v>
      </c>
      <c r="BS12" s="47">
        <v>6.1206163321978693</v>
      </c>
      <c r="BT12" s="48">
        <v>2129.5155352921311</v>
      </c>
      <c r="BU12" s="47">
        <v>88.610162103060929</v>
      </c>
      <c r="BV12" s="49">
        <v>45.197602995699071</v>
      </c>
      <c r="BW12" s="44">
        <v>4.3073286052009454</v>
      </c>
      <c r="BX12" s="44">
        <v>-8.8600241305564431E-2</v>
      </c>
      <c r="BY12" s="44">
        <v>3.8572886994175271E-2</v>
      </c>
      <c r="BZ12" s="38">
        <v>0.65492451473759883</v>
      </c>
      <c r="CA12" s="39">
        <v>2.9379762883485316E-2</v>
      </c>
      <c r="CB12" s="50">
        <v>1.7807670724203084E-2</v>
      </c>
    </row>
    <row r="13" spans="1:80" x14ac:dyDescent="0.25">
      <c r="A13" s="11" t="s">
        <v>42</v>
      </c>
      <c r="B13" s="32">
        <v>4639.9020000000019</v>
      </c>
      <c r="C13" s="33">
        <v>4413.7560000000003</v>
      </c>
      <c r="D13" s="34">
        <v>6145.616</v>
      </c>
      <c r="E13" s="32">
        <v>4657.817</v>
      </c>
      <c r="F13" s="33">
        <v>4362.4049999999997</v>
      </c>
      <c r="G13" s="34">
        <v>6135.0829999999996</v>
      </c>
      <c r="H13" s="35">
        <v>1.0017168471885385</v>
      </c>
      <c r="I13" s="36">
        <v>5.5630695712551859E-3</v>
      </c>
      <c r="J13" s="37">
        <v>-1.0054412013667857E-2</v>
      </c>
      <c r="K13" s="32">
        <v>3305.5590000000002</v>
      </c>
      <c r="L13" s="33">
        <v>3265.3409999999999</v>
      </c>
      <c r="M13" s="33">
        <v>4494.7380000000003</v>
      </c>
      <c r="N13" s="38">
        <v>0.73262871912246352</v>
      </c>
      <c r="O13" s="39">
        <v>2.2948841188229485E-2</v>
      </c>
      <c r="P13" s="40">
        <v>-1.588981595165273E-2</v>
      </c>
      <c r="Q13" s="32">
        <v>576.697</v>
      </c>
      <c r="R13" s="33">
        <v>358.11099999999999</v>
      </c>
      <c r="S13" s="34">
        <v>577.9</v>
      </c>
      <c r="T13" s="38">
        <v>9.4195954643156415E-2</v>
      </c>
      <c r="U13" s="39">
        <v>-2.9616767067464675E-2</v>
      </c>
      <c r="V13" s="40">
        <v>1.2105685628702234E-2</v>
      </c>
      <c r="W13" s="32">
        <v>510.46600000000001</v>
      </c>
      <c r="X13" s="33">
        <v>484.154</v>
      </c>
      <c r="Y13" s="34">
        <v>706.65499999999997</v>
      </c>
      <c r="Z13" s="38">
        <v>0.11518263078103426</v>
      </c>
      <c r="AA13" s="39">
        <v>5.5892311262174255E-3</v>
      </c>
      <c r="AB13" s="40">
        <v>4.1993543543842743E-3</v>
      </c>
      <c r="AC13" s="32">
        <v>1162.057</v>
      </c>
      <c r="AD13" s="33">
        <v>1227.7429999999999</v>
      </c>
      <c r="AE13" s="33">
        <v>1406.8530000000001</v>
      </c>
      <c r="AF13" s="33">
        <v>244.79600000000005</v>
      </c>
      <c r="AG13" s="34">
        <v>179.11000000000013</v>
      </c>
      <c r="AH13" s="32">
        <v>0</v>
      </c>
      <c r="AI13" s="33">
        <v>0</v>
      </c>
      <c r="AJ13" s="33">
        <v>0</v>
      </c>
      <c r="AK13" s="33">
        <v>0</v>
      </c>
      <c r="AL13" s="34">
        <v>0</v>
      </c>
      <c r="AM13" s="38">
        <v>0.22891976980013071</v>
      </c>
      <c r="AN13" s="39">
        <v>-2.1528838812723522E-2</v>
      </c>
      <c r="AO13" s="40">
        <v>-4.9243091943925815E-2</v>
      </c>
      <c r="AP13" s="38">
        <v>0</v>
      </c>
      <c r="AQ13" s="39">
        <v>0</v>
      </c>
      <c r="AR13" s="40">
        <v>0</v>
      </c>
      <c r="AS13" s="39">
        <v>0</v>
      </c>
      <c r="AT13" s="39">
        <v>0</v>
      </c>
      <c r="AU13" s="39">
        <v>0</v>
      </c>
      <c r="AV13" s="32">
        <v>3971</v>
      </c>
      <c r="AW13" s="33">
        <v>3483</v>
      </c>
      <c r="AX13" s="34">
        <v>4484</v>
      </c>
      <c r="AY13" s="41">
        <v>44.25</v>
      </c>
      <c r="AZ13" s="42">
        <v>46.25</v>
      </c>
      <c r="BA13" s="43">
        <v>46.25</v>
      </c>
      <c r="BB13" s="41">
        <v>50.5</v>
      </c>
      <c r="BC13" s="42">
        <v>50</v>
      </c>
      <c r="BD13" s="43">
        <v>44.75</v>
      </c>
      <c r="BE13" s="44">
        <v>8.0792792792792785</v>
      </c>
      <c r="BF13" s="44">
        <v>0.60093652975008816</v>
      </c>
      <c r="BG13" s="44">
        <v>-0.28828828828829067</v>
      </c>
      <c r="BH13" s="45">
        <v>8.3500931098696451</v>
      </c>
      <c r="BI13" s="44">
        <v>1.7972878293415926</v>
      </c>
      <c r="BJ13" s="46">
        <v>0.61009310986964582</v>
      </c>
      <c r="BK13" s="33">
        <v>96</v>
      </c>
      <c r="BL13" s="33">
        <v>96</v>
      </c>
      <c r="BM13" s="33">
        <v>96</v>
      </c>
      <c r="BN13" s="32">
        <v>17698</v>
      </c>
      <c r="BO13" s="33">
        <v>15981</v>
      </c>
      <c r="BP13" s="34">
        <v>20567</v>
      </c>
      <c r="BQ13" s="47">
        <v>298.29741819419456</v>
      </c>
      <c r="BR13" s="47">
        <v>35.1141771500088</v>
      </c>
      <c r="BS13" s="47">
        <v>25.322948511446327</v>
      </c>
      <c r="BT13" s="48">
        <v>1368.2165477252454</v>
      </c>
      <c r="BU13" s="47">
        <v>195.25835079751937</v>
      </c>
      <c r="BV13" s="49">
        <v>115.73162093799306</v>
      </c>
      <c r="BW13" s="44">
        <v>4.5867528991971458</v>
      </c>
      <c r="BX13" s="44">
        <v>0.12994101302237837</v>
      </c>
      <c r="BY13" s="44">
        <v>-1.5330611818376028E-3</v>
      </c>
      <c r="BZ13" s="38">
        <v>0.58857028388278387</v>
      </c>
      <c r="CA13" s="39">
        <v>8.4870374957465189E-2</v>
      </c>
      <c r="CB13" s="50">
        <v>-2.1205357142857206E-2</v>
      </c>
    </row>
    <row r="14" spans="1:80" x14ac:dyDescent="0.25">
      <c r="A14" s="11" t="s">
        <v>43</v>
      </c>
      <c r="B14" s="32">
        <v>21755.332999999999</v>
      </c>
      <c r="C14" s="33">
        <v>18684.817999999999</v>
      </c>
      <c r="D14" s="34">
        <v>28696.457699999999</v>
      </c>
      <c r="E14" s="32">
        <v>21579.656999999999</v>
      </c>
      <c r="F14" s="33">
        <v>18194.539000000001</v>
      </c>
      <c r="G14" s="34">
        <v>26133.15</v>
      </c>
      <c r="H14" s="35">
        <v>1.0980864419329472</v>
      </c>
      <c r="I14" s="36">
        <v>8.9945626719804661E-2</v>
      </c>
      <c r="J14" s="37">
        <v>7.1139949911357858E-2</v>
      </c>
      <c r="K14" s="32">
        <v>4295.6400000000003</v>
      </c>
      <c r="L14" s="33">
        <v>3580.3670000000002</v>
      </c>
      <c r="M14" s="33">
        <v>5929.1530000000002</v>
      </c>
      <c r="N14" s="38">
        <v>0.22688244624165094</v>
      </c>
      <c r="O14" s="39">
        <v>2.7822748490199167E-2</v>
      </c>
      <c r="P14" s="40">
        <v>3.0099939138832882E-2</v>
      </c>
      <c r="Q14" s="32">
        <v>1251.817</v>
      </c>
      <c r="R14" s="33">
        <v>936.03700000000003</v>
      </c>
      <c r="S14" s="34">
        <v>1469.425</v>
      </c>
      <c r="T14" s="38">
        <v>5.6228391908361597E-2</v>
      </c>
      <c r="U14" s="39">
        <v>-1.7807321476880425E-3</v>
      </c>
      <c r="V14" s="40">
        <v>4.7823508737412646E-3</v>
      </c>
      <c r="W14" s="32">
        <v>15669.905000000001</v>
      </c>
      <c r="X14" s="33">
        <v>13217.593999999999</v>
      </c>
      <c r="Y14" s="34">
        <v>17975.146000000001</v>
      </c>
      <c r="Z14" s="38">
        <v>0.6878292896187409</v>
      </c>
      <c r="AA14" s="39">
        <v>-3.8313160189427986E-2</v>
      </c>
      <c r="AB14" s="40">
        <v>-3.8630116689932215E-2</v>
      </c>
      <c r="AC14" s="32">
        <v>7917.9610000000002</v>
      </c>
      <c r="AD14" s="33">
        <v>8628.3250000000007</v>
      </c>
      <c r="AE14" s="33">
        <v>4260.835</v>
      </c>
      <c r="AF14" s="33">
        <v>-3657.1260000000002</v>
      </c>
      <c r="AG14" s="34">
        <v>-4367.4900000000007</v>
      </c>
      <c r="AH14" s="32">
        <v>0</v>
      </c>
      <c r="AI14" s="33">
        <v>0</v>
      </c>
      <c r="AJ14" s="33">
        <v>0</v>
      </c>
      <c r="AK14" s="33">
        <v>0</v>
      </c>
      <c r="AL14" s="34">
        <v>0</v>
      </c>
      <c r="AM14" s="38">
        <v>0.14847947591803293</v>
      </c>
      <c r="AN14" s="39">
        <v>-0.21547546791114222</v>
      </c>
      <c r="AO14" s="40">
        <v>-0.31330318634819843</v>
      </c>
      <c r="AP14" s="38">
        <v>0</v>
      </c>
      <c r="AQ14" s="39">
        <v>0</v>
      </c>
      <c r="AR14" s="40">
        <v>0</v>
      </c>
      <c r="AS14" s="39">
        <v>0</v>
      </c>
      <c r="AT14" s="39">
        <v>0</v>
      </c>
      <c r="AU14" s="39">
        <v>0</v>
      </c>
      <c r="AV14" s="32">
        <v>3097</v>
      </c>
      <c r="AW14" s="33">
        <v>2591</v>
      </c>
      <c r="AX14" s="34">
        <v>2591</v>
      </c>
      <c r="AY14" s="41">
        <v>35</v>
      </c>
      <c r="AZ14" s="42">
        <v>36</v>
      </c>
      <c r="BA14" s="43">
        <v>45</v>
      </c>
      <c r="BB14" s="41">
        <v>58</v>
      </c>
      <c r="BC14" s="42">
        <v>62</v>
      </c>
      <c r="BD14" s="43">
        <v>63</v>
      </c>
      <c r="BE14" s="44">
        <v>4.7981481481481483</v>
      </c>
      <c r="BF14" s="44">
        <v>-2.5756613756613751</v>
      </c>
      <c r="BG14" s="44">
        <v>-3.1987654320987664</v>
      </c>
      <c r="BH14" s="45">
        <v>3.4272486772486772</v>
      </c>
      <c r="BI14" s="44">
        <v>-1.0224639664294832</v>
      </c>
      <c r="BJ14" s="46">
        <v>-1.2161204983785625</v>
      </c>
      <c r="BK14" s="33">
        <v>121</v>
      </c>
      <c r="BL14" s="33">
        <v>129</v>
      </c>
      <c r="BM14" s="33">
        <v>132</v>
      </c>
      <c r="BN14" s="32">
        <v>19092</v>
      </c>
      <c r="BO14" s="33">
        <v>16774</v>
      </c>
      <c r="BP14" s="34">
        <v>25679</v>
      </c>
      <c r="BQ14" s="47">
        <v>1017.6856575411815</v>
      </c>
      <c r="BR14" s="47">
        <v>-112.61273969326214</v>
      </c>
      <c r="BS14" s="47">
        <v>-67.001298462157024</v>
      </c>
      <c r="BT14" s="48">
        <v>10086.125048243921</v>
      </c>
      <c r="BU14" s="47">
        <v>3118.2022197001688</v>
      </c>
      <c r="BV14" s="49">
        <v>3063.9177923581628</v>
      </c>
      <c r="BW14" s="44">
        <v>9.910845233500579</v>
      </c>
      <c r="BX14" s="44">
        <v>3.7461697410885675</v>
      </c>
      <c r="BY14" s="44">
        <v>3.4368969509841758</v>
      </c>
      <c r="BZ14" s="38">
        <v>0.53444472194472192</v>
      </c>
      <c r="CA14" s="39">
        <v>0.10333782586018059</v>
      </c>
      <c r="CB14" s="50">
        <v>5.8140664245315388E-2</v>
      </c>
    </row>
    <row r="15" spans="1:80" x14ac:dyDescent="0.25">
      <c r="A15" s="11" t="s">
        <v>44</v>
      </c>
      <c r="B15" s="32">
        <v>167329.68123000019</v>
      </c>
      <c r="C15" s="33">
        <v>151488.27361000021</v>
      </c>
      <c r="D15" s="34">
        <v>211427.47201000011</v>
      </c>
      <c r="E15" s="32">
        <v>162585.02666112289</v>
      </c>
      <c r="F15" s="33">
        <v>143092.72168000002</v>
      </c>
      <c r="G15" s="34">
        <v>201039.32924999998</v>
      </c>
      <c r="H15" s="35">
        <v>1.0516721916987799</v>
      </c>
      <c r="I15" s="36">
        <v>2.2489586963802655E-2</v>
      </c>
      <c r="J15" s="37">
        <v>-6.9999184646933887E-3</v>
      </c>
      <c r="K15" s="32">
        <v>69288.76783112291</v>
      </c>
      <c r="L15" s="33">
        <v>67316.933279999997</v>
      </c>
      <c r="M15" s="33">
        <v>95346.258180000004</v>
      </c>
      <c r="N15" s="38">
        <v>0.47426669465969684</v>
      </c>
      <c r="O15" s="39">
        <v>4.8097266551523188E-2</v>
      </c>
      <c r="P15" s="40">
        <v>3.8239461421190613E-3</v>
      </c>
      <c r="Q15" s="32">
        <v>14839.004060000001</v>
      </c>
      <c r="R15" s="33">
        <v>11712.435020000001</v>
      </c>
      <c r="S15" s="34">
        <v>17063.234619999999</v>
      </c>
      <c r="T15" s="38">
        <v>8.4875107192489807E-2</v>
      </c>
      <c r="U15" s="39">
        <v>-6.3940850863849347E-3</v>
      </c>
      <c r="V15" s="40">
        <v>3.0230403473803791E-3</v>
      </c>
      <c r="W15" s="32">
        <v>63616.399510000003</v>
      </c>
      <c r="X15" s="33">
        <v>53584.285850000007</v>
      </c>
      <c r="Y15" s="34">
        <v>73764.721839999984</v>
      </c>
      <c r="Z15" s="38">
        <v>0.36691687201299189</v>
      </c>
      <c r="AA15" s="39">
        <v>-2.4363929278729213E-2</v>
      </c>
      <c r="AB15" s="40">
        <v>-7.5556044406406841E-3</v>
      </c>
      <c r="AC15" s="32">
        <v>54637.447869999982</v>
      </c>
      <c r="AD15" s="33">
        <v>47874.697009999989</v>
      </c>
      <c r="AE15" s="33">
        <v>50008.395649999999</v>
      </c>
      <c r="AF15" s="33">
        <v>-4629.0522199999832</v>
      </c>
      <c r="AG15" s="34">
        <v>2133.6986400000096</v>
      </c>
      <c r="AH15" s="32">
        <v>4890.2667000000001</v>
      </c>
      <c r="AI15" s="33">
        <v>2317.8659699999998</v>
      </c>
      <c r="AJ15" s="33">
        <v>1736.3071900000002</v>
      </c>
      <c r="AK15" s="33">
        <v>-3153.9595099999997</v>
      </c>
      <c r="AL15" s="34">
        <v>-581.55877999999962</v>
      </c>
      <c r="AM15" s="38">
        <v>0.23652742557331763</v>
      </c>
      <c r="AN15" s="39">
        <v>-8.9998313723938295E-2</v>
      </c>
      <c r="AO15" s="40">
        <v>-7.9501636407091902E-2</v>
      </c>
      <c r="AP15" s="38">
        <v>8.2123064400915508E-3</v>
      </c>
      <c r="AQ15" s="39">
        <v>-2.1013032806674638E-2</v>
      </c>
      <c r="AR15" s="40">
        <v>-7.0883232044659031E-3</v>
      </c>
      <c r="AS15" s="39">
        <v>8.6366543127530879E-3</v>
      </c>
      <c r="AT15" s="39">
        <v>-2.14415564574971E-2</v>
      </c>
      <c r="AU15" s="39">
        <v>-7.5616955598803472E-3</v>
      </c>
      <c r="AV15" s="32">
        <v>80463</v>
      </c>
      <c r="AW15" s="33">
        <v>67193</v>
      </c>
      <c r="AX15" s="34">
        <v>88637</v>
      </c>
      <c r="AY15" s="41">
        <v>648</v>
      </c>
      <c r="AZ15" s="42">
        <v>651</v>
      </c>
      <c r="BA15" s="43">
        <v>655</v>
      </c>
      <c r="BB15" s="41">
        <v>877</v>
      </c>
      <c r="BC15" s="42">
        <v>858</v>
      </c>
      <c r="BD15" s="43">
        <v>858</v>
      </c>
      <c r="BE15" s="44">
        <v>11.276972010178119</v>
      </c>
      <c r="BF15" s="44">
        <v>0.92936398548676102</v>
      </c>
      <c r="BG15" s="44">
        <v>-0.19136729687086707</v>
      </c>
      <c r="BH15" s="45">
        <v>8.6088772338772337</v>
      </c>
      <c r="BI15" s="44">
        <v>0.96321018712694784</v>
      </c>
      <c r="BJ15" s="46">
        <v>-9.2624967624967525E-2</v>
      </c>
      <c r="BK15" s="33">
        <v>1523</v>
      </c>
      <c r="BL15" s="33">
        <v>1546</v>
      </c>
      <c r="BM15" s="33">
        <v>1546</v>
      </c>
      <c r="BN15" s="32">
        <v>357407</v>
      </c>
      <c r="BO15" s="33">
        <v>297478</v>
      </c>
      <c r="BP15" s="34">
        <v>398395</v>
      </c>
      <c r="BQ15" s="47">
        <v>504.62312340767323</v>
      </c>
      <c r="BR15" s="47">
        <v>49.721494001637836</v>
      </c>
      <c r="BS15" s="47">
        <v>23.603613796878449</v>
      </c>
      <c r="BT15" s="48">
        <v>2268.1197383711087</v>
      </c>
      <c r="BU15" s="47">
        <v>247.50123469708592</v>
      </c>
      <c r="BV15" s="49">
        <v>138.54192996844768</v>
      </c>
      <c r="BW15" s="44">
        <v>4.4946805510114283</v>
      </c>
      <c r="BX15" s="44">
        <v>5.2800432199054725E-2</v>
      </c>
      <c r="BY15" s="44">
        <v>6.7463430180389139E-2</v>
      </c>
      <c r="BZ15" s="38">
        <v>0.70795068450307774</v>
      </c>
      <c r="CA15" s="39">
        <v>6.6767586720085426E-2</v>
      </c>
      <c r="CB15" s="50">
        <v>3.1233858853522145E-3</v>
      </c>
    </row>
    <row r="16" spans="1:80" x14ac:dyDescent="0.25">
      <c r="A16" s="11" t="s">
        <v>45</v>
      </c>
      <c r="B16" s="32">
        <v>90388.404580000017</v>
      </c>
      <c r="C16" s="33">
        <v>73274.689649999986</v>
      </c>
      <c r="D16" s="34">
        <v>104688.98541000002</v>
      </c>
      <c r="E16" s="32">
        <v>92990.261169999998</v>
      </c>
      <c r="F16" s="33">
        <v>78934.843069999988</v>
      </c>
      <c r="G16" s="34">
        <v>110787.46805000001</v>
      </c>
      <c r="H16" s="35">
        <v>0.94495331694693441</v>
      </c>
      <c r="I16" s="36">
        <v>-2.7066800458226958E-2</v>
      </c>
      <c r="J16" s="37">
        <v>1.6659970179658701E-2</v>
      </c>
      <c r="K16" s="32">
        <v>37858.241430000002</v>
      </c>
      <c r="L16" s="33">
        <v>34318.870379999993</v>
      </c>
      <c r="M16" s="33">
        <v>49656.036260000001</v>
      </c>
      <c r="N16" s="38">
        <v>0.44820986645880834</v>
      </c>
      <c r="O16" s="39">
        <v>4.1089368530648762E-2</v>
      </c>
      <c r="P16" s="40">
        <v>1.3435196044049025E-2</v>
      </c>
      <c r="Q16" s="32">
        <v>7232.4329399999997</v>
      </c>
      <c r="R16" s="33">
        <v>5759.2701799999995</v>
      </c>
      <c r="S16" s="34">
        <v>8670.8130799999981</v>
      </c>
      <c r="T16" s="38">
        <v>7.8265287876122705E-2</v>
      </c>
      <c r="U16" s="39">
        <v>4.8904712787876947E-4</v>
      </c>
      <c r="V16" s="40">
        <v>5.3029564644717364E-3</v>
      </c>
      <c r="W16" s="32">
        <v>44431.515479999995</v>
      </c>
      <c r="X16" s="33">
        <v>36058.633799999996</v>
      </c>
      <c r="Y16" s="34">
        <v>48700.004160000004</v>
      </c>
      <c r="Z16" s="38">
        <v>0.43958044187832668</v>
      </c>
      <c r="AA16" s="39">
        <v>-3.8227824503166641E-2</v>
      </c>
      <c r="AB16" s="40">
        <v>-1.7234728679787203E-2</v>
      </c>
      <c r="AC16" s="32">
        <v>18749.725560000003</v>
      </c>
      <c r="AD16" s="33">
        <v>15654.599369999996</v>
      </c>
      <c r="AE16" s="33">
        <v>20142.56222</v>
      </c>
      <c r="AF16" s="33">
        <v>1392.8366599999972</v>
      </c>
      <c r="AG16" s="34">
        <v>4487.9628500000035</v>
      </c>
      <c r="AH16" s="32">
        <v>0</v>
      </c>
      <c r="AI16" s="33">
        <v>0</v>
      </c>
      <c r="AJ16" s="33">
        <v>0</v>
      </c>
      <c r="AK16" s="33">
        <v>0</v>
      </c>
      <c r="AL16" s="34">
        <v>0</v>
      </c>
      <c r="AM16" s="38">
        <v>0.19240383447326787</v>
      </c>
      <c r="AN16" s="39">
        <v>-1.5031241376590648E-2</v>
      </c>
      <c r="AO16" s="40">
        <v>-2.1238822285497394E-2</v>
      </c>
      <c r="AP16" s="38">
        <v>0</v>
      </c>
      <c r="AQ16" s="39">
        <v>0</v>
      </c>
      <c r="AR16" s="40">
        <v>0</v>
      </c>
      <c r="AS16" s="39">
        <v>0</v>
      </c>
      <c r="AT16" s="39">
        <v>0</v>
      </c>
      <c r="AU16" s="39">
        <v>0</v>
      </c>
      <c r="AV16" s="32">
        <v>34965</v>
      </c>
      <c r="AW16" s="33">
        <v>26309</v>
      </c>
      <c r="AX16" s="34">
        <v>34441</v>
      </c>
      <c r="AY16" s="41">
        <v>372.57416666666666</v>
      </c>
      <c r="AZ16" s="42">
        <v>374.86222222222216</v>
      </c>
      <c r="BA16" s="43">
        <v>374.85416666666663</v>
      </c>
      <c r="BB16" s="41">
        <v>643.31083333333311</v>
      </c>
      <c r="BC16" s="42">
        <v>633.26555555555547</v>
      </c>
      <c r="BD16" s="43">
        <v>632.93499999999995</v>
      </c>
      <c r="BE16" s="44">
        <v>7.6565330962040798</v>
      </c>
      <c r="BF16" s="44">
        <v>-0.1640574349876962</v>
      </c>
      <c r="BG16" s="44">
        <v>-0.14159125170448572</v>
      </c>
      <c r="BH16" s="45">
        <v>4.5345625274843924</v>
      </c>
      <c r="BI16" s="44">
        <v>5.2590414816418019E-3</v>
      </c>
      <c r="BJ16" s="46">
        <v>-8.154551214791983E-2</v>
      </c>
      <c r="BK16" s="33">
        <v>961.66666666666686</v>
      </c>
      <c r="BL16" s="33">
        <v>960.58333333333348</v>
      </c>
      <c r="BM16" s="33">
        <v>960.58333333333348</v>
      </c>
      <c r="BN16" s="32">
        <v>189592</v>
      </c>
      <c r="BO16" s="33">
        <v>139164</v>
      </c>
      <c r="BP16" s="34">
        <v>186440</v>
      </c>
      <c r="BQ16" s="47">
        <v>594.22585308946589</v>
      </c>
      <c r="BR16" s="47">
        <v>103.750193937181</v>
      </c>
      <c r="BS16" s="47">
        <v>27.018507296013581</v>
      </c>
      <c r="BT16" s="48">
        <v>3216.7320359455302</v>
      </c>
      <c r="BU16" s="47">
        <v>557.20790695940104</v>
      </c>
      <c r="BV16" s="49">
        <v>216.43392237222861</v>
      </c>
      <c r="BW16" s="44">
        <v>5.4133155251008969</v>
      </c>
      <c r="BX16" s="44">
        <v>-9.0210972357258612E-3</v>
      </c>
      <c r="BY16" s="44">
        <v>0.12371880914818068</v>
      </c>
      <c r="BZ16" s="38">
        <v>0.53321537489143966</v>
      </c>
      <c r="CA16" s="39">
        <v>-5.4441699561325052E-3</v>
      </c>
      <c r="CB16" s="50">
        <v>2.5396655916305466E-3</v>
      </c>
    </row>
    <row r="17" spans="1:80" x14ac:dyDescent="0.25">
      <c r="A17" s="11" t="s">
        <v>46</v>
      </c>
      <c r="B17" s="32">
        <v>137488.08647459678</v>
      </c>
      <c r="C17" s="33">
        <v>113800.82173523563</v>
      </c>
      <c r="D17" s="34">
        <v>160768.94977720815</v>
      </c>
      <c r="E17" s="32">
        <v>131063.60388000001</v>
      </c>
      <c r="F17" s="33">
        <v>110795.36480999998</v>
      </c>
      <c r="G17" s="34">
        <v>154159.28945000001</v>
      </c>
      <c r="H17" s="35">
        <v>1.0428755240815502</v>
      </c>
      <c r="I17" s="36">
        <v>-6.1425282564500083E-3</v>
      </c>
      <c r="J17" s="37">
        <v>1.5749326786296702E-2</v>
      </c>
      <c r="K17" s="32">
        <v>53882.717469999996</v>
      </c>
      <c r="L17" s="33">
        <v>51228.474409999995</v>
      </c>
      <c r="M17" s="33">
        <v>72431.286970000001</v>
      </c>
      <c r="N17" s="38">
        <v>0.46984704735222815</v>
      </c>
      <c r="O17" s="39">
        <v>5.8728202189582912E-2</v>
      </c>
      <c r="P17" s="40">
        <v>7.4768525534625319E-3</v>
      </c>
      <c r="Q17" s="32">
        <v>9423.6708999999992</v>
      </c>
      <c r="R17" s="33">
        <v>6870.5050999999994</v>
      </c>
      <c r="S17" s="34">
        <v>10284.65566</v>
      </c>
      <c r="T17" s="38">
        <v>6.6714472392114407E-2</v>
      </c>
      <c r="U17" s="39">
        <v>-5.1870366540444357E-3</v>
      </c>
      <c r="V17" s="40">
        <v>4.7037094709213995E-3</v>
      </c>
      <c r="W17" s="32">
        <v>59823.503570000008</v>
      </c>
      <c r="X17" s="33">
        <v>46213.532249999997</v>
      </c>
      <c r="Y17" s="34">
        <v>62592.882989999998</v>
      </c>
      <c r="Z17" s="38">
        <v>0.40602731897192196</v>
      </c>
      <c r="AA17" s="39">
        <v>-5.0419030731490511E-2</v>
      </c>
      <c r="AB17" s="40">
        <v>-1.1079771466837363E-2</v>
      </c>
      <c r="AC17" s="32">
        <v>19028.175900000002</v>
      </c>
      <c r="AD17" s="33">
        <v>23653.01772</v>
      </c>
      <c r="AE17" s="33">
        <v>21078.081790000004</v>
      </c>
      <c r="AF17" s="33">
        <v>2049.9058900000018</v>
      </c>
      <c r="AG17" s="34">
        <v>-2574.935929999996</v>
      </c>
      <c r="AH17" s="32">
        <v>0</v>
      </c>
      <c r="AI17" s="33">
        <v>0</v>
      </c>
      <c r="AJ17" s="33">
        <v>0</v>
      </c>
      <c r="AK17" s="33">
        <v>0</v>
      </c>
      <c r="AL17" s="34">
        <v>0</v>
      </c>
      <c r="AM17" s="38">
        <v>0.1311079149251754</v>
      </c>
      <c r="AN17" s="39">
        <v>-7.2908102873961989E-3</v>
      </c>
      <c r="AO17" s="40">
        <v>-7.6737840134749824E-2</v>
      </c>
      <c r="AP17" s="38">
        <v>0</v>
      </c>
      <c r="AQ17" s="39">
        <v>0</v>
      </c>
      <c r="AR17" s="40">
        <v>0</v>
      </c>
      <c r="AS17" s="39">
        <v>0</v>
      </c>
      <c r="AT17" s="39">
        <v>0</v>
      </c>
      <c r="AU17" s="39">
        <v>0</v>
      </c>
      <c r="AV17" s="32">
        <v>46980</v>
      </c>
      <c r="AW17" s="33">
        <v>34359</v>
      </c>
      <c r="AX17" s="34">
        <v>56391</v>
      </c>
      <c r="AY17" s="41">
        <v>360.27416666666676</v>
      </c>
      <c r="AZ17" s="42">
        <v>363.19888888888892</v>
      </c>
      <c r="BA17" s="43">
        <v>359.66166666666669</v>
      </c>
      <c r="BB17" s="41">
        <v>677.03916666666669</v>
      </c>
      <c r="BC17" s="42">
        <v>648.85444444444443</v>
      </c>
      <c r="BD17" s="43">
        <v>648.29333333333329</v>
      </c>
      <c r="BE17" s="44">
        <v>13.065751609151192</v>
      </c>
      <c r="BF17" s="44">
        <v>2.1990274245602937</v>
      </c>
      <c r="BG17" s="44">
        <v>2.5545226834630945</v>
      </c>
      <c r="BH17" s="45">
        <v>7.2486477314795783</v>
      </c>
      <c r="BI17" s="44">
        <v>1.4661166863775597</v>
      </c>
      <c r="BJ17" s="46">
        <v>1.3649450006839361</v>
      </c>
      <c r="BK17" s="33">
        <v>1306</v>
      </c>
      <c r="BL17" s="33">
        <v>1282</v>
      </c>
      <c r="BM17" s="33">
        <v>1285</v>
      </c>
      <c r="BN17" s="32">
        <v>263532</v>
      </c>
      <c r="BO17" s="33">
        <v>199993</v>
      </c>
      <c r="BP17" s="34">
        <v>271022</v>
      </c>
      <c r="BQ17" s="47">
        <v>568.80729036757168</v>
      </c>
      <c r="BR17" s="47">
        <v>71.472606610001378</v>
      </c>
      <c r="BS17" s="47">
        <v>14.81107645008467</v>
      </c>
      <c r="BT17" s="48">
        <v>2733.7569727438777</v>
      </c>
      <c r="BU17" s="47">
        <v>-56.01748191768047</v>
      </c>
      <c r="BV17" s="49">
        <v>-490.88183542865318</v>
      </c>
      <c r="BW17" s="44">
        <v>4.8061215442180494</v>
      </c>
      <c r="BX17" s="44">
        <v>-0.80332928592243569</v>
      </c>
      <c r="BY17" s="44">
        <v>-1.0145659030301246</v>
      </c>
      <c r="BZ17" s="38">
        <v>0.57942874246376197</v>
      </c>
      <c r="CA17" s="39">
        <v>2.8101953118244483E-2</v>
      </c>
      <c r="CB17" s="50">
        <v>7.9973137780430248E-3</v>
      </c>
    </row>
    <row r="18" spans="1:80" x14ac:dyDescent="0.25">
      <c r="A18" s="11" t="s">
        <v>47</v>
      </c>
      <c r="B18" s="32">
        <v>35191.775700000006</v>
      </c>
      <c r="C18" s="33">
        <v>29427.59276</v>
      </c>
      <c r="D18" s="34">
        <v>41623.56489999999</v>
      </c>
      <c r="E18" s="32">
        <v>34835.303683333332</v>
      </c>
      <c r="F18" s="33">
        <v>29471.206719999998</v>
      </c>
      <c r="G18" s="34">
        <v>41862.995920000008</v>
      </c>
      <c r="H18" s="35">
        <v>0.99428060475037261</v>
      </c>
      <c r="I18" s="36">
        <v>-1.5952462826908875E-2</v>
      </c>
      <c r="J18" s="37">
        <v>-4.239511496838877E-3</v>
      </c>
      <c r="K18" s="32">
        <v>17407.023153333332</v>
      </c>
      <c r="L18" s="33">
        <v>16735.402890000001</v>
      </c>
      <c r="M18" s="33">
        <v>23152.728720000006</v>
      </c>
      <c r="N18" s="38">
        <v>0.55305952694462579</v>
      </c>
      <c r="O18" s="39">
        <v>5.3364639494524968E-2</v>
      </c>
      <c r="P18" s="40">
        <v>-1.4796518075847698E-2</v>
      </c>
      <c r="Q18" s="32">
        <v>3677.121979999999</v>
      </c>
      <c r="R18" s="33">
        <v>2625.6102299999989</v>
      </c>
      <c r="S18" s="34">
        <v>3991.309650000002</v>
      </c>
      <c r="T18" s="38">
        <v>9.5342188543490206E-2</v>
      </c>
      <c r="U18" s="39">
        <v>-1.0215151028642996E-2</v>
      </c>
      <c r="V18" s="40">
        <v>6.2514955513303244E-3</v>
      </c>
      <c r="W18" s="32">
        <v>11002.18708</v>
      </c>
      <c r="X18" s="33">
        <v>8116.3630400000002</v>
      </c>
      <c r="Y18" s="34">
        <v>11902.39968</v>
      </c>
      <c r="Z18" s="38">
        <v>0.28431791414894031</v>
      </c>
      <c r="AA18" s="39">
        <v>-3.1516481325668588E-2</v>
      </c>
      <c r="AB18" s="40">
        <v>8.9181615323633556E-3</v>
      </c>
      <c r="AC18" s="32">
        <v>10263.760380000002</v>
      </c>
      <c r="AD18" s="33">
        <v>7793.4311399999988</v>
      </c>
      <c r="AE18" s="33">
        <v>8749.0937599999979</v>
      </c>
      <c r="AF18" s="33">
        <v>-1514.6666200000036</v>
      </c>
      <c r="AG18" s="34">
        <v>955.66261999999915</v>
      </c>
      <c r="AH18" s="32">
        <v>1733.1454699999997</v>
      </c>
      <c r="AI18" s="33">
        <v>1117.8417400000001</v>
      </c>
      <c r="AJ18" s="33">
        <v>498.38496000000004</v>
      </c>
      <c r="AK18" s="33">
        <v>-1234.7605099999996</v>
      </c>
      <c r="AL18" s="34">
        <v>-619.45677999999998</v>
      </c>
      <c r="AM18" s="38">
        <v>0.21019568556945012</v>
      </c>
      <c r="AN18" s="39">
        <v>-8.1456559190680011E-2</v>
      </c>
      <c r="AO18" s="40">
        <v>-5.4638451682624545E-2</v>
      </c>
      <c r="AP18" s="38">
        <v>1.1973625065449408E-2</v>
      </c>
      <c r="AQ18" s="39">
        <v>-3.7274968832584549E-2</v>
      </c>
      <c r="AR18" s="40">
        <v>-2.6012551687663987E-2</v>
      </c>
      <c r="AS18" s="39">
        <v>1.1905143171129257E-2</v>
      </c>
      <c r="AT18" s="39">
        <v>-3.7847414916349367E-2</v>
      </c>
      <c r="AU18" s="39">
        <v>-2.6024818456176657E-2</v>
      </c>
      <c r="AV18" s="32">
        <v>9134</v>
      </c>
      <c r="AW18" s="33">
        <v>5525</v>
      </c>
      <c r="AX18" s="34">
        <v>7237</v>
      </c>
      <c r="AY18" s="41">
        <v>186.7910822982326</v>
      </c>
      <c r="AZ18" s="42">
        <v>196.22979339477729</v>
      </c>
      <c r="BA18" s="43">
        <v>190.14889272919916</v>
      </c>
      <c r="BB18" s="41">
        <v>285.9059165353479</v>
      </c>
      <c r="BC18" s="42">
        <v>264.92338440860215</v>
      </c>
      <c r="BD18" s="43">
        <v>263.26943324377066</v>
      </c>
      <c r="BE18" s="44">
        <v>3.1716373662623183</v>
      </c>
      <c r="BF18" s="44">
        <v>-0.90332519245009335</v>
      </c>
      <c r="BG18" s="44">
        <v>4.3219003950432544E-2</v>
      </c>
      <c r="BH18" s="45">
        <v>2.2907457424991557</v>
      </c>
      <c r="BI18" s="44">
        <v>-0.37155196679837132</v>
      </c>
      <c r="BJ18" s="46">
        <v>-2.6486049852036064E-2</v>
      </c>
      <c r="BK18" s="33">
        <v>301.85999999999996</v>
      </c>
      <c r="BL18" s="33">
        <v>251</v>
      </c>
      <c r="BM18" s="33">
        <v>250</v>
      </c>
      <c r="BN18" s="32">
        <v>47094</v>
      </c>
      <c r="BO18" s="33">
        <v>31090</v>
      </c>
      <c r="BP18" s="34">
        <v>43467</v>
      </c>
      <c r="BQ18" s="47">
        <v>963.09834863229594</v>
      </c>
      <c r="BR18" s="47">
        <v>223.40106907792961</v>
      </c>
      <c r="BS18" s="47">
        <v>15.166321613962054</v>
      </c>
      <c r="BT18" s="48">
        <v>5784.5786817742173</v>
      </c>
      <c r="BU18" s="47">
        <v>1970.7727168811443</v>
      </c>
      <c r="BV18" s="49">
        <v>450.42361933077882</v>
      </c>
      <c r="BW18" s="44">
        <v>6.0062180461517203</v>
      </c>
      <c r="BX18" s="44">
        <v>0.85031701702975848</v>
      </c>
      <c r="BY18" s="44">
        <v>0.37906872488475152</v>
      </c>
      <c r="BZ18" s="38">
        <v>0.47765934065934063</v>
      </c>
      <c r="CA18" s="39">
        <v>5.1395075279558611E-2</v>
      </c>
      <c r="CB18" s="50">
        <v>2.3943070210002471E-2</v>
      </c>
    </row>
    <row r="19" spans="1:80" x14ac:dyDescent="0.25">
      <c r="A19" s="11" t="s">
        <v>48</v>
      </c>
      <c r="B19" s="32">
        <v>50929.125239999987</v>
      </c>
      <c r="C19" s="33">
        <v>48164.714429999993</v>
      </c>
      <c r="D19" s="34">
        <v>64176.626139999978</v>
      </c>
      <c r="E19" s="32">
        <v>50843.128010000008</v>
      </c>
      <c r="F19" s="33">
        <v>47442.514699999992</v>
      </c>
      <c r="G19" s="34">
        <v>63917.551650000009</v>
      </c>
      <c r="H19" s="35">
        <v>1.0040532605413082</v>
      </c>
      <c r="I19" s="36">
        <v>2.3618376614440439E-3</v>
      </c>
      <c r="J19" s="37">
        <v>-1.1169366981005791E-2</v>
      </c>
      <c r="K19" s="32">
        <v>11702.138489999999</v>
      </c>
      <c r="L19" s="33">
        <v>10565.148729999999</v>
      </c>
      <c r="M19" s="33">
        <v>14379.599819999999</v>
      </c>
      <c r="N19" s="38">
        <v>0.22497106739538258</v>
      </c>
      <c r="O19" s="39">
        <v>-5.1905876408374629E-3</v>
      </c>
      <c r="P19" s="40">
        <v>2.2773759498909696E-3</v>
      </c>
      <c r="Q19" s="32">
        <v>3606.0324200000009</v>
      </c>
      <c r="R19" s="33">
        <v>2872.95775</v>
      </c>
      <c r="S19" s="34">
        <v>4081.3776799999996</v>
      </c>
      <c r="T19" s="38">
        <v>6.3853786239323182E-2</v>
      </c>
      <c r="U19" s="39">
        <v>-7.0708905290053498E-3</v>
      </c>
      <c r="V19" s="40">
        <v>3.2971785601775272E-3</v>
      </c>
      <c r="W19" s="32">
        <v>30197.328439999997</v>
      </c>
      <c r="X19" s="33">
        <v>30317.301589999999</v>
      </c>
      <c r="Y19" s="34">
        <v>40150.667549999998</v>
      </c>
      <c r="Z19" s="38">
        <v>0.6281634154239385</v>
      </c>
      <c r="AA19" s="39">
        <v>3.4232050027602545E-2</v>
      </c>
      <c r="AB19" s="40">
        <v>-1.0868933129035696E-2</v>
      </c>
      <c r="AC19" s="32">
        <v>15607.173369999997</v>
      </c>
      <c r="AD19" s="33">
        <v>17424.092929999999</v>
      </c>
      <c r="AE19" s="33">
        <v>13833.231070000002</v>
      </c>
      <c r="AF19" s="33">
        <v>-1773.9422999999952</v>
      </c>
      <c r="AG19" s="34">
        <v>-3590.8618599999973</v>
      </c>
      <c r="AH19" s="32">
        <v>288.48514</v>
      </c>
      <c r="AI19" s="33">
        <v>192.55314000000001</v>
      </c>
      <c r="AJ19" s="33">
        <v>0</v>
      </c>
      <c r="AK19" s="33">
        <v>-288.48514</v>
      </c>
      <c r="AL19" s="34">
        <v>-192.55314000000001</v>
      </c>
      <c r="AM19" s="38">
        <v>0.21554936589877902</v>
      </c>
      <c r="AN19" s="39">
        <v>-9.0899513724663733E-2</v>
      </c>
      <c r="AO19" s="40">
        <v>-0.14621117054794361</v>
      </c>
      <c r="AP19" s="38">
        <v>0</v>
      </c>
      <c r="AQ19" s="39">
        <v>-5.6644432560059438E-3</v>
      </c>
      <c r="AR19" s="40">
        <v>-3.9978050794808803E-3</v>
      </c>
      <c r="AS19" s="39">
        <v>0</v>
      </c>
      <c r="AT19" s="39">
        <v>-5.6740242249308445E-3</v>
      </c>
      <c r="AU19" s="39">
        <v>-4.0586621771126321E-3</v>
      </c>
      <c r="AV19" s="32">
        <v>13102</v>
      </c>
      <c r="AW19" s="33">
        <v>10342</v>
      </c>
      <c r="AX19" s="34">
        <v>13537</v>
      </c>
      <c r="AY19" s="41">
        <v>122</v>
      </c>
      <c r="AZ19" s="42">
        <v>119</v>
      </c>
      <c r="BA19" s="42">
        <v>118</v>
      </c>
      <c r="BB19" s="41">
        <v>165</v>
      </c>
      <c r="BC19" s="42">
        <v>159</v>
      </c>
      <c r="BD19" s="43">
        <v>158</v>
      </c>
      <c r="BE19" s="44">
        <v>9.5600282485875709</v>
      </c>
      <c r="BF19" s="44">
        <v>0.61057469667500364</v>
      </c>
      <c r="BG19" s="44">
        <v>-9.6367643102437839E-2</v>
      </c>
      <c r="BH19" s="45">
        <v>7.1397679324894519</v>
      </c>
      <c r="BI19" s="44">
        <v>0.52259621531773437</v>
      </c>
      <c r="BJ19" s="46">
        <v>-8.7345973869737747E-2</v>
      </c>
      <c r="BK19" s="33">
        <v>242</v>
      </c>
      <c r="BL19" s="33">
        <v>242</v>
      </c>
      <c r="BM19" s="33">
        <v>241</v>
      </c>
      <c r="BN19" s="32">
        <v>86195</v>
      </c>
      <c r="BO19" s="33">
        <v>66264</v>
      </c>
      <c r="BP19" s="34">
        <v>87381</v>
      </c>
      <c r="BQ19" s="47">
        <v>731.48111889312327</v>
      </c>
      <c r="BR19" s="47">
        <v>141.61943306447881</v>
      </c>
      <c r="BS19" s="47">
        <v>15.51898711719673</v>
      </c>
      <c r="BT19" s="48">
        <v>4721.6925204993722</v>
      </c>
      <c r="BU19" s="47">
        <v>841.13016284405194</v>
      </c>
      <c r="BV19" s="49">
        <v>134.32888677282062</v>
      </c>
      <c r="BW19" s="44">
        <v>6.454975253010268</v>
      </c>
      <c r="BX19" s="44">
        <v>-0.1237913475087371</v>
      </c>
      <c r="BY19" s="44">
        <v>4.770393218257496E-2</v>
      </c>
      <c r="BZ19" s="38">
        <v>0.99609000957548666</v>
      </c>
      <c r="CA19" s="39">
        <v>2.2926933208237466E-2</v>
      </c>
      <c r="CB19" s="50">
        <v>-6.9069934215163498E-3</v>
      </c>
    </row>
    <row r="20" spans="1:80" x14ac:dyDescent="0.25">
      <c r="A20" s="11" t="s">
        <v>49</v>
      </c>
      <c r="B20" s="32">
        <v>31848.925880000003</v>
      </c>
      <c r="C20" s="33">
        <v>25829.723839999995</v>
      </c>
      <c r="D20" s="34">
        <v>42200.344290000001</v>
      </c>
      <c r="E20" s="32">
        <v>52949.324179999989</v>
      </c>
      <c r="F20" s="33">
        <v>44275.144439999996</v>
      </c>
      <c r="G20" s="34">
        <v>60533.546060000008</v>
      </c>
      <c r="H20" s="35">
        <v>0.69713980159317956</v>
      </c>
      <c r="I20" s="36">
        <v>9.564155070464464E-2</v>
      </c>
      <c r="J20" s="37">
        <v>0.11374873270568087</v>
      </c>
      <c r="K20" s="32">
        <v>15534.71111</v>
      </c>
      <c r="L20" s="33">
        <v>16568.37527</v>
      </c>
      <c r="M20" s="33">
        <v>23289.45505</v>
      </c>
      <c r="N20" s="38">
        <v>0.38473634151410552</v>
      </c>
      <c r="O20" s="39">
        <v>9.1348062238054473E-2</v>
      </c>
      <c r="P20" s="40">
        <v>1.052242353462074E-2</v>
      </c>
      <c r="Q20" s="32">
        <v>4625.7998199999993</v>
      </c>
      <c r="R20" s="33">
        <v>3813.32512</v>
      </c>
      <c r="S20" s="34">
        <v>5474.25299</v>
      </c>
      <c r="T20" s="38">
        <v>9.0433376967111706E-2</v>
      </c>
      <c r="U20" s="39">
        <v>3.070603378638681E-3</v>
      </c>
      <c r="V20" s="40">
        <v>4.3054790634092371E-3</v>
      </c>
      <c r="W20" s="32">
        <v>4476.8045300000003</v>
      </c>
      <c r="X20" s="33">
        <v>5239.0712000000003</v>
      </c>
      <c r="Y20" s="34">
        <v>7226.7090000000007</v>
      </c>
      <c r="Z20" s="38">
        <v>0.1193835397126246</v>
      </c>
      <c r="AA20" s="39">
        <v>3.4834688535955977E-2</v>
      </c>
      <c r="AB20" s="40">
        <v>1.0536897197060691E-3</v>
      </c>
      <c r="AC20" s="32">
        <v>27026.578929999992</v>
      </c>
      <c r="AD20" s="33">
        <v>27691.366149999998</v>
      </c>
      <c r="AE20" s="33">
        <v>24996.613759999997</v>
      </c>
      <c r="AF20" s="33">
        <v>-2029.9651699999959</v>
      </c>
      <c r="AG20" s="34">
        <v>-2694.7523900000015</v>
      </c>
      <c r="AH20" s="32">
        <v>4737.8087300000007</v>
      </c>
      <c r="AI20" s="33">
        <v>3317.9875400000001</v>
      </c>
      <c r="AJ20" s="33">
        <v>4.2768000000000006</v>
      </c>
      <c r="AK20" s="33">
        <v>-4733.531930000001</v>
      </c>
      <c r="AL20" s="34">
        <v>-3313.71074</v>
      </c>
      <c r="AM20" s="38">
        <v>0.59233198639858764</v>
      </c>
      <c r="AN20" s="39">
        <v>-0.25625483978922192</v>
      </c>
      <c r="AO20" s="40">
        <v>-0.47974165718861395</v>
      </c>
      <c r="AP20" s="38">
        <v>1.0134514473649571E-4</v>
      </c>
      <c r="AQ20" s="39">
        <v>-0.14865747792675604</v>
      </c>
      <c r="AR20" s="40">
        <v>-0.12835483040529991</v>
      </c>
      <c r="AS20" s="39">
        <v>7.0651734094032685E-5</v>
      </c>
      <c r="AT20" s="39">
        <v>-8.9407520147645775E-2</v>
      </c>
      <c r="AU20" s="39">
        <v>-7.4869533825241905E-2</v>
      </c>
      <c r="AV20" s="32">
        <v>4770</v>
      </c>
      <c r="AW20" s="33">
        <v>4643</v>
      </c>
      <c r="AX20" s="34">
        <v>5730</v>
      </c>
      <c r="AY20" s="41">
        <v>191.71000000000004</v>
      </c>
      <c r="AZ20" s="42">
        <v>192.10999999999999</v>
      </c>
      <c r="BA20" s="42">
        <v>188.60083333333336</v>
      </c>
      <c r="BB20" s="41">
        <v>208.30999999999997</v>
      </c>
      <c r="BC20" s="42">
        <v>206.61</v>
      </c>
      <c r="BD20" s="43">
        <v>202.49083333333334</v>
      </c>
      <c r="BE20" s="44">
        <v>2.5318021747871384</v>
      </c>
      <c r="BF20" s="44">
        <v>0.45835791001221837</v>
      </c>
      <c r="BG20" s="44">
        <v>-0.15358062094910085</v>
      </c>
      <c r="BH20" s="45">
        <v>2.3581314380486358</v>
      </c>
      <c r="BI20" s="44">
        <v>0.44991771811200265</v>
      </c>
      <c r="BJ20" s="46">
        <v>-0.13878976077469751</v>
      </c>
      <c r="BK20" s="33">
        <v>256</v>
      </c>
      <c r="BL20" s="33">
        <v>183</v>
      </c>
      <c r="BM20" s="33">
        <v>183</v>
      </c>
      <c r="BN20" s="32">
        <v>21922</v>
      </c>
      <c r="BO20" s="33">
        <v>23680</v>
      </c>
      <c r="BP20" s="34">
        <v>31464</v>
      </c>
      <c r="BQ20" s="47">
        <v>1923.8986161962882</v>
      </c>
      <c r="BR20" s="47">
        <v>-491.45236364131756</v>
      </c>
      <c r="BS20" s="47">
        <v>54.171232750342369</v>
      </c>
      <c r="BT20" s="48">
        <v>10564.318684118676</v>
      </c>
      <c r="BU20" s="47">
        <v>-536.16856535721308</v>
      </c>
      <c r="BV20" s="49">
        <v>1028.4271398585006</v>
      </c>
      <c r="BW20" s="44">
        <v>5.4910994764397909</v>
      </c>
      <c r="BX20" s="44">
        <v>0.89529234855719153</v>
      </c>
      <c r="BY20" s="44">
        <v>0.39094871184793245</v>
      </c>
      <c r="BZ20" s="38">
        <v>0.47234732480634123</v>
      </c>
      <c r="CA20" s="39">
        <v>0.23837789174623195</v>
      </c>
      <c r="CB20" s="50">
        <v>-1.6413459036409561E-3</v>
      </c>
    </row>
    <row r="21" spans="1:80" x14ac:dyDescent="0.25">
      <c r="A21" s="11" t="s">
        <v>50</v>
      </c>
      <c r="B21" s="32">
        <v>1221.5825400000001</v>
      </c>
      <c r="C21" s="33">
        <v>1413.93479</v>
      </c>
      <c r="D21" s="34">
        <v>2011.0820199999998</v>
      </c>
      <c r="E21" s="32">
        <v>1661.2111399999999</v>
      </c>
      <c r="F21" s="33">
        <v>1483.5434199999997</v>
      </c>
      <c r="G21" s="34">
        <v>2072.4393799999998</v>
      </c>
      <c r="H21" s="35">
        <v>0.97039365272049594</v>
      </c>
      <c r="I21" s="36">
        <v>0.23503707426653719</v>
      </c>
      <c r="J21" s="37">
        <v>1.731417359072418E-2</v>
      </c>
      <c r="K21" s="32">
        <v>1039.72289</v>
      </c>
      <c r="L21" s="33">
        <v>972.21654999999998</v>
      </c>
      <c r="M21" s="33">
        <v>1399.52703</v>
      </c>
      <c r="N21" s="38">
        <v>0.67530420600287966</v>
      </c>
      <c r="O21" s="39">
        <v>4.9421760981471885E-2</v>
      </c>
      <c r="P21" s="40">
        <v>1.9970134284237218E-2</v>
      </c>
      <c r="Q21" s="32">
        <v>369.41899000000001</v>
      </c>
      <c r="R21" s="33">
        <v>344.25132999999994</v>
      </c>
      <c r="S21" s="34">
        <v>440.88851</v>
      </c>
      <c r="T21" s="38">
        <v>0.21273891736220532</v>
      </c>
      <c r="U21" s="39">
        <v>-9.6403943970452544E-3</v>
      </c>
      <c r="V21" s="40">
        <v>-1.9307765841714647E-2</v>
      </c>
      <c r="W21" s="32">
        <v>0</v>
      </c>
      <c r="X21" s="33">
        <v>0</v>
      </c>
      <c r="Y21" s="34">
        <v>0</v>
      </c>
      <c r="Z21" s="38">
        <v>0</v>
      </c>
      <c r="AA21" s="39">
        <v>0</v>
      </c>
      <c r="AB21" s="40">
        <v>0</v>
      </c>
      <c r="AC21" s="32">
        <v>2390.6250499999996</v>
      </c>
      <c r="AD21" s="33">
        <v>2388.6357200000002</v>
      </c>
      <c r="AE21" s="33">
        <v>2257.5808500000003</v>
      </c>
      <c r="AF21" s="33">
        <v>-133.04419999999936</v>
      </c>
      <c r="AG21" s="34">
        <v>-131.05486999999994</v>
      </c>
      <c r="AH21" s="32">
        <v>436.09702000000004</v>
      </c>
      <c r="AI21" s="33">
        <v>543.11335000000008</v>
      </c>
      <c r="AJ21" s="33">
        <v>414.74485999999996</v>
      </c>
      <c r="AK21" s="33">
        <v>-21.352160000000083</v>
      </c>
      <c r="AL21" s="34">
        <v>-128.36849000000012</v>
      </c>
      <c r="AM21" s="38">
        <v>1.1225702520079219</v>
      </c>
      <c r="AN21" s="39">
        <v>-0.83441994040265355</v>
      </c>
      <c r="AO21" s="40">
        <v>-0.56678327185579191</v>
      </c>
      <c r="AP21" s="38">
        <v>0.20622970911947192</v>
      </c>
      <c r="AQ21" s="39">
        <v>-0.15076378556489056</v>
      </c>
      <c r="AR21" s="40">
        <v>-0.17788514104274816</v>
      </c>
      <c r="AS21" s="39">
        <v>0.20012400073192974</v>
      </c>
      <c r="AT21" s="39">
        <v>-6.2393514049484539E-2</v>
      </c>
      <c r="AU21" s="39">
        <v>-0.1659679805866893</v>
      </c>
      <c r="AV21" s="32">
        <v>1242</v>
      </c>
      <c r="AW21" s="33">
        <v>2040</v>
      </c>
      <c r="AX21" s="34">
        <v>2767</v>
      </c>
      <c r="AY21" s="41">
        <v>5.5</v>
      </c>
      <c r="AZ21" s="42">
        <v>7</v>
      </c>
      <c r="BA21" s="43">
        <v>7</v>
      </c>
      <c r="BB21" s="41">
        <v>24.5</v>
      </c>
      <c r="BC21" s="42">
        <v>36</v>
      </c>
      <c r="BD21" s="43">
        <v>36</v>
      </c>
      <c r="BE21" s="44">
        <v>32.94047619047619</v>
      </c>
      <c r="BF21" s="44">
        <v>14.122294372294373</v>
      </c>
      <c r="BG21" s="44">
        <v>0.5595238095238102</v>
      </c>
      <c r="BH21" s="45">
        <v>6.4050925925925926</v>
      </c>
      <c r="BI21" s="44">
        <v>2.1806027966742256</v>
      </c>
      <c r="BJ21" s="46">
        <v>0.10879629629629672</v>
      </c>
      <c r="BK21" s="33">
        <v>96</v>
      </c>
      <c r="BL21" s="33">
        <v>96</v>
      </c>
      <c r="BM21" s="33">
        <v>96</v>
      </c>
      <c r="BN21" s="32">
        <v>8860</v>
      </c>
      <c r="BO21" s="33">
        <v>13887</v>
      </c>
      <c r="BP21" s="34">
        <v>19357</v>
      </c>
      <c r="BQ21" s="47">
        <v>107.06407914449552</v>
      </c>
      <c r="BR21" s="47">
        <v>-80.431534850989792</v>
      </c>
      <c r="BS21" s="47">
        <v>0.23442407140559851</v>
      </c>
      <c r="BT21" s="48">
        <v>748.98423563426093</v>
      </c>
      <c r="BU21" s="47">
        <v>-588.54486259440239</v>
      </c>
      <c r="BV21" s="49">
        <v>21.757068967594364</v>
      </c>
      <c r="BW21" s="44">
        <v>6.995663173111673</v>
      </c>
      <c r="BX21" s="44">
        <v>-0.13799222141328649</v>
      </c>
      <c r="BY21" s="44">
        <v>0.18831023193520213</v>
      </c>
      <c r="BZ21" s="38">
        <v>0.55394345238095233</v>
      </c>
      <c r="CA21" s="39">
        <v>0.30178042870153521</v>
      </c>
      <c r="CB21" s="50">
        <v>2.4067078754578697E-2</v>
      </c>
    </row>
    <row r="22" spans="1:80" x14ac:dyDescent="0.25">
      <c r="A22" s="11" t="s">
        <v>51</v>
      </c>
      <c r="B22" s="32">
        <v>50404.442000000003</v>
      </c>
      <c r="C22" s="33">
        <v>44193.623</v>
      </c>
      <c r="D22" s="34">
        <v>60088.184000000001</v>
      </c>
      <c r="E22" s="32">
        <v>50270.606</v>
      </c>
      <c r="F22" s="33">
        <v>44406.817000000003</v>
      </c>
      <c r="G22" s="34">
        <v>58386.832000000002</v>
      </c>
      <c r="H22" s="35">
        <v>1.0291393100416888</v>
      </c>
      <c r="I22" s="36">
        <v>2.6476998789662032E-2</v>
      </c>
      <c r="J22" s="37">
        <v>3.3940239592663013E-2</v>
      </c>
      <c r="K22" s="32">
        <v>6766.7280000000001</v>
      </c>
      <c r="L22" s="33">
        <v>5716.3639999999996</v>
      </c>
      <c r="M22" s="33">
        <v>7815.6819999999998</v>
      </c>
      <c r="N22" s="38">
        <v>0.13386035399214671</v>
      </c>
      <c r="O22" s="39">
        <v>-7.4570188074249422E-4</v>
      </c>
      <c r="P22" s="40">
        <v>5.1331813150327643E-3</v>
      </c>
      <c r="Q22" s="32">
        <v>4340.8040000000001</v>
      </c>
      <c r="R22" s="33">
        <v>3290.116</v>
      </c>
      <c r="S22" s="34">
        <v>4581.4380000000001</v>
      </c>
      <c r="T22" s="38">
        <v>7.8466973512109711E-2</v>
      </c>
      <c r="U22" s="39">
        <v>-7.8817766899467318E-3</v>
      </c>
      <c r="V22" s="40">
        <v>4.3766373369229228E-3</v>
      </c>
      <c r="W22" s="32">
        <v>37542.328999999998</v>
      </c>
      <c r="X22" s="33">
        <v>32553.951000000001</v>
      </c>
      <c r="Y22" s="34">
        <v>43884.686999999998</v>
      </c>
      <c r="Z22" s="38">
        <v>0.75161959463736616</v>
      </c>
      <c r="AA22" s="39">
        <v>4.8148117389862355E-3</v>
      </c>
      <c r="AB22" s="40">
        <v>1.8535054937076523E-2</v>
      </c>
      <c r="AC22" s="32">
        <v>28368.319</v>
      </c>
      <c r="AD22" s="33">
        <v>32606.963</v>
      </c>
      <c r="AE22" s="33">
        <v>27558.681</v>
      </c>
      <c r="AF22" s="33">
        <v>-809.63799999999901</v>
      </c>
      <c r="AG22" s="34">
        <v>-5048.2819999999992</v>
      </c>
      <c r="AH22" s="32">
        <v>18014.226999999999</v>
      </c>
      <c r="AI22" s="33">
        <v>15746.911</v>
      </c>
      <c r="AJ22" s="33">
        <v>15707.882</v>
      </c>
      <c r="AK22" s="33">
        <v>-2306.3449999999993</v>
      </c>
      <c r="AL22" s="34">
        <v>-39.029000000000451</v>
      </c>
      <c r="AM22" s="38">
        <v>0.45863727550827632</v>
      </c>
      <c r="AN22" s="39">
        <v>-0.10417659315829869</v>
      </c>
      <c r="AO22" s="40">
        <v>-0.27918326932462861</v>
      </c>
      <c r="AP22" s="38">
        <v>0.26141382472134622</v>
      </c>
      <c r="AQ22" s="39">
        <v>-9.5979815307443261E-2</v>
      </c>
      <c r="AR22" s="40">
        <v>-9.4902537935772913E-2</v>
      </c>
      <c r="AS22" s="39">
        <v>0.26903124320908522</v>
      </c>
      <c r="AT22" s="39">
        <v>-8.9313889928955725E-2</v>
      </c>
      <c r="AU22" s="39">
        <v>-8.5574469693057709E-2</v>
      </c>
      <c r="AV22" s="32">
        <v>13448</v>
      </c>
      <c r="AW22" s="33">
        <v>11643</v>
      </c>
      <c r="AX22" s="34">
        <v>15643</v>
      </c>
      <c r="AY22" s="41">
        <v>48.713000000000008</v>
      </c>
      <c r="AZ22" s="42">
        <v>51.589999999999996</v>
      </c>
      <c r="BA22" s="43">
        <v>51.4</v>
      </c>
      <c r="BB22" s="41">
        <v>81.777000000000001</v>
      </c>
      <c r="BC22" s="42">
        <v>75.38</v>
      </c>
      <c r="BD22" s="43">
        <v>75.02</v>
      </c>
      <c r="BE22" s="44">
        <v>25.361543450064854</v>
      </c>
      <c r="BF22" s="44">
        <v>2.3560486813857224</v>
      </c>
      <c r="BG22" s="44">
        <v>0.28562434429500172</v>
      </c>
      <c r="BH22" s="45">
        <v>17.376477383808762</v>
      </c>
      <c r="BI22" s="44">
        <v>3.672542699647364</v>
      </c>
      <c r="BJ22" s="46">
        <v>0.21454229934780855</v>
      </c>
      <c r="BK22" s="33">
        <v>102</v>
      </c>
      <c r="BL22" s="33">
        <v>102</v>
      </c>
      <c r="BM22" s="33">
        <v>102</v>
      </c>
      <c r="BN22" s="32">
        <v>39754</v>
      </c>
      <c r="BO22" s="33">
        <v>33574</v>
      </c>
      <c r="BP22" s="34">
        <v>45280</v>
      </c>
      <c r="BQ22" s="47">
        <v>1289.4618374558304</v>
      </c>
      <c r="BR22" s="47">
        <v>24.919753640365343</v>
      </c>
      <c r="BS22" s="47">
        <v>-33.193103867812852</v>
      </c>
      <c r="BT22" s="48">
        <v>3732.4574570095251</v>
      </c>
      <c r="BU22" s="47">
        <v>-5.6899255008852379</v>
      </c>
      <c r="BV22" s="49">
        <v>-81.578186724907482</v>
      </c>
      <c r="BW22" s="44">
        <v>2.8945854375759126</v>
      </c>
      <c r="BX22" s="44">
        <v>-6.1541867599578026E-2</v>
      </c>
      <c r="BY22" s="44">
        <v>1.0964377711616624E-2</v>
      </c>
      <c r="BZ22" s="38">
        <v>1.2195647489765138</v>
      </c>
      <c r="CA22" s="39">
        <v>0.15468743192947643</v>
      </c>
      <c r="CB22" s="50">
        <v>1.3861955038425577E-2</v>
      </c>
    </row>
    <row r="23" spans="1:80" x14ac:dyDescent="0.25">
      <c r="A23" s="31" t="s">
        <v>52</v>
      </c>
      <c r="B23" s="12">
        <v>26554.233700000004</v>
      </c>
      <c r="C23" s="13">
        <v>23919.876300000004</v>
      </c>
      <c r="D23" s="14">
        <v>32410.373000000003</v>
      </c>
      <c r="E23" s="12">
        <v>26520.186000000002</v>
      </c>
      <c r="F23" s="13">
        <v>23455.800299999999</v>
      </c>
      <c r="G23" s="14">
        <v>32291.027999999998</v>
      </c>
      <c r="H23" s="15">
        <v>1.0036959182594003</v>
      </c>
      <c r="I23" s="16">
        <v>2.4120773391291817E-3</v>
      </c>
      <c r="J23" s="17">
        <v>-1.6089209259783299E-2</v>
      </c>
      <c r="K23" s="12">
        <v>14904.996999999999</v>
      </c>
      <c r="L23" s="13">
        <v>13410.307000000001</v>
      </c>
      <c r="M23" s="13">
        <v>18747.535</v>
      </c>
      <c r="N23" s="18">
        <v>0.5805803085612512</v>
      </c>
      <c r="O23" s="19">
        <v>1.8555705868042338E-2</v>
      </c>
      <c r="P23" s="20">
        <v>8.8536214100137789E-3</v>
      </c>
      <c r="Q23" s="12">
        <v>7417.3879999999999</v>
      </c>
      <c r="R23" s="13">
        <v>6478.4070000000002</v>
      </c>
      <c r="S23" s="14">
        <v>9211.4459999999999</v>
      </c>
      <c r="T23" s="18">
        <v>0.28526332453708197</v>
      </c>
      <c r="U23" s="19">
        <v>5.5749392444600088E-3</v>
      </c>
      <c r="V23" s="20">
        <v>9.0669502014767978E-3</v>
      </c>
      <c r="W23" s="12">
        <v>6.351</v>
      </c>
      <c r="X23" s="13">
        <v>6.242</v>
      </c>
      <c r="Y23" s="14">
        <v>8.3729999999999993</v>
      </c>
      <c r="Z23" s="18">
        <v>2.5929803163900509E-4</v>
      </c>
      <c r="AA23" s="19">
        <v>1.9820073226496247E-5</v>
      </c>
      <c r="AB23" s="20">
        <v>-6.8195137086162578E-6</v>
      </c>
      <c r="AC23" s="12">
        <v>8070.1522699999996</v>
      </c>
      <c r="AD23" s="13">
        <v>7617.7615100000003</v>
      </c>
      <c r="AE23" s="13">
        <v>6707.0049599999993</v>
      </c>
      <c r="AF23" s="13">
        <v>-1363.1473100000003</v>
      </c>
      <c r="AG23" s="14">
        <v>-910.75655000000097</v>
      </c>
      <c r="AH23" s="12">
        <v>0</v>
      </c>
      <c r="AI23" s="13">
        <v>0</v>
      </c>
      <c r="AJ23" s="13">
        <v>0</v>
      </c>
      <c r="AK23" s="13">
        <v>0</v>
      </c>
      <c r="AL23" s="14">
        <v>0</v>
      </c>
      <c r="AM23" s="18">
        <v>0.20694007316731586</v>
      </c>
      <c r="AN23" s="19">
        <v>-9.6972002066095936E-2</v>
      </c>
      <c r="AO23" s="20">
        <v>-0.11152986432144948</v>
      </c>
      <c r="AP23" s="18">
        <v>0</v>
      </c>
      <c r="AQ23" s="19">
        <v>0</v>
      </c>
      <c r="AR23" s="20">
        <v>0</v>
      </c>
      <c r="AS23" s="19">
        <v>0</v>
      </c>
      <c r="AT23" s="19">
        <v>0</v>
      </c>
      <c r="AU23" s="19">
        <v>0</v>
      </c>
      <c r="AV23" s="12">
        <v>51732</v>
      </c>
      <c r="AW23" s="13">
        <v>45295</v>
      </c>
      <c r="AX23" s="14">
        <v>60729</v>
      </c>
      <c r="AY23" s="21">
        <v>86</v>
      </c>
      <c r="AZ23" s="22">
        <v>82</v>
      </c>
      <c r="BA23" s="23">
        <v>84</v>
      </c>
      <c r="BB23" s="21">
        <v>307.79000000000002</v>
      </c>
      <c r="BC23" s="22">
        <v>306</v>
      </c>
      <c r="BD23" s="23">
        <v>305</v>
      </c>
      <c r="BE23" s="24">
        <v>60.247023809523803</v>
      </c>
      <c r="BF23" s="24">
        <v>10.119116832779618</v>
      </c>
      <c r="BG23" s="24">
        <v>-1.1283149438637281</v>
      </c>
      <c r="BH23" s="25">
        <v>16.592622950819671</v>
      </c>
      <c r="BI23" s="24">
        <v>2.5863199520217908</v>
      </c>
      <c r="BJ23" s="26">
        <v>0.14563674893150846</v>
      </c>
      <c r="BK23" s="13">
        <v>2076</v>
      </c>
      <c r="BL23" s="13">
        <v>2076</v>
      </c>
      <c r="BM23" s="13">
        <v>2076</v>
      </c>
      <c r="BN23" s="12">
        <v>369887</v>
      </c>
      <c r="BO23" s="13">
        <v>321731</v>
      </c>
      <c r="BP23" s="14">
        <v>429344</v>
      </c>
      <c r="BQ23" s="27">
        <v>75.21015316389655</v>
      </c>
      <c r="BR23" s="27">
        <v>3.5120778057466282</v>
      </c>
      <c r="BS23" s="27">
        <v>2.30514774011084</v>
      </c>
      <c r="BT23" s="28">
        <v>531.72336116188308</v>
      </c>
      <c r="BU23" s="27">
        <v>19.077687304309393</v>
      </c>
      <c r="BV23" s="29">
        <v>13.878117757533801</v>
      </c>
      <c r="BW23" s="24">
        <v>7.0698348400270055</v>
      </c>
      <c r="BX23" s="24">
        <v>-8.0227017237357146E-2</v>
      </c>
      <c r="BY23" s="24">
        <v>-3.3178737630572996E-2</v>
      </c>
      <c r="BZ23" s="18">
        <v>0.56816786296555077</v>
      </c>
      <c r="CA23" s="19">
        <v>8.1356582339715044E-2</v>
      </c>
      <c r="CB23" s="30">
        <v>4.8875337892673176E-4</v>
      </c>
    </row>
    <row r="24" spans="1:80" x14ac:dyDescent="0.25">
      <c r="A24" s="11" t="s">
        <v>53</v>
      </c>
      <c r="B24" s="32">
        <v>2015.2196000000001</v>
      </c>
      <c r="C24" s="33">
        <v>2106.5102999999999</v>
      </c>
      <c r="D24" s="34">
        <v>2860.7518</v>
      </c>
      <c r="E24" s="32">
        <v>2134.203</v>
      </c>
      <c r="F24" s="33">
        <v>1894.6263000000001</v>
      </c>
      <c r="G24" s="34">
        <v>2705.2930000000001</v>
      </c>
      <c r="H24" s="35">
        <v>1.0574646812748194</v>
      </c>
      <c r="I24" s="36">
        <v>0.11321542288655917</v>
      </c>
      <c r="J24" s="37">
        <v>-5.4369509984955489E-2</v>
      </c>
      <c r="K24" s="32">
        <v>1439.1579999999999</v>
      </c>
      <c r="L24" s="33">
        <v>1332.9490000000001</v>
      </c>
      <c r="M24" s="33">
        <v>1875.3869999999999</v>
      </c>
      <c r="N24" s="38">
        <v>0.69322879259289094</v>
      </c>
      <c r="O24" s="39">
        <v>1.8898375102146203E-2</v>
      </c>
      <c r="P24" s="40">
        <v>-1.0313114325639638E-2</v>
      </c>
      <c r="Q24" s="32">
        <v>474.25400000000002</v>
      </c>
      <c r="R24" s="33">
        <v>395.73899999999998</v>
      </c>
      <c r="S24" s="34">
        <v>603.59900000000005</v>
      </c>
      <c r="T24" s="38">
        <v>0.22311779167727858</v>
      </c>
      <c r="U24" s="39">
        <v>9.0181690824300831E-4</v>
      </c>
      <c r="V24" s="40">
        <v>1.4243355594553475E-2</v>
      </c>
      <c r="W24" s="32">
        <v>4.4960000000000004</v>
      </c>
      <c r="X24" s="33">
        <v>5.01</v>
      </c>
      <c r="Y24" s="34">
        <v>5.2969999999999997</v>
      </c>
      <c r="Z24" s="38">
        <v>1.9580134203577948E-3</v>
      </c>
      <c r="AA24" s="39">
        <v>-1.4862779418458975E-4</v>
      </c>
      <c r="AB24" s="40">
        <v>-6.8630752039975686E-4</v>
      </c>
      <c r="AC24" s="32">
        <v>56.213999999999999</v>
      </c>
      <c r="AD24" s="33">
        <v>178.63</v>
      </c>
      <c r="AE24" s="33">
        <v>63.356999999999999</v>
      </c>
      <c r="AF24" s="33">
        <v>7.1430000000000007</v>
      </c>
      <c r="AG24" s="34">
        <v>-115.273</v>
      </c>
      <c r="AH24" s="32">
        <v>0</v>
      </c>
      <c r="AI24" s="33">
        <v>0</v>
      </c>
      <c r="AJ24" s="33">
        <v>0</v>
      </c>
      <c r="AK24" s="33">
        <v>0</v>
      </c>
      <c r="AL24" s="34">
        <v>0</v>
      </c>
      <c r="AM24" s="38">
        <v>2.2146975490848243E-2</v>
      </c>
      <c r="AN24" s="39">
        <v>-5.7477512178439501E-3</v>
      </c>
      <c r="AO24" s="40">
        <v>-6.265204020824422E-2</v>
      </c>
      <c r="AP24" s="38">
        <v>0</v>
      </c>
      <c r="AQ24" s="39">
        <v>0</v>
      </c>
      <c r="AR24" s="40">
        <v>0</v>
      </c>
      <c r="AS24" s="39">
        <v>0</v>
      </c>
      <c r="AT24" s="39">
        <v>0</v>
      </c>
      <c r="AU24" s="39">
        <v>0</v>
      </c>
      <c r="AV24" s="32">
        <v>3990</v>
      </c>
      <c r="AW24" s="33">
        <v>3763</v>
      </c>
      <c r="AX24" s="34">
        <v>5272</v>
      </c>
      <c r="AY24" s="41">
        <v>5</v>
      </c>
      <c r="AZ24" s="42">
        <v>6</v>
      </c>
      <c r="BA24" s="43">
        <v>7</v>
      </c>
      <c r="BB24" s="41">
        <v>21</v>
      </c>
      <c r="BC24" s="42">
        <v>21</v>
      </c>
      <c r="BD24" s="42">
        <v>21</v>
      </c>
      <c r="BE24" s="45">
        <v>62.761904761904759</v>
      </c>
      <c r="BF24" s="44">
        <v>-3.7380952380952408</v>
      </c>
      <c r="BG24" s="44">
        <v>-6.923280423280417</v>
      </c>
      <c r="BH24" s="45">
        <v>20.920634920634921</v>
      </c>
      <c r="BI24" s="44">
        <v>5.087301587301587</v>
      </c>
      <c r="BJ24" s="46">
        <v>1.0105820105820094</v>
      </c>
      <c r="BK24" s="33">
        <v>120</v>
      </c>
      <c r="BL24" s="33">
        <v>120</v>
      </c>
      <c r="BM24" s="33">
        <v>120</v>
      </c>
      <c r="BN24" s="32">
        <v>29668</v>
      </c>
      <c r="BO24" s="33">
        <v>24770</v>
      </c>
      <c r="BP24" s="34">
        <v>35078</v>
      </c>
      <c r="BQ24" s="47">
        <v>77.122213353098815</v>
      </c>
      <c r="BR24" s="47">
        <v>5.1860194741720278</v>
      </c>
      <c r="BS24" s="47">
        <v>0.63346486702694449</v>
      </c>
      <c r="BT24" s="48">
        <v>513.14358877086499</v>
      </c>
      <c r="BU24" s="47">
        <v>-21.744381153947074</v>
      </c>
      <c r="BV24" s="49">
        <v>9.6553347182473885</v>
      </c>
      <c r="BW24" s="44">
        <v>6.6536418816388467</v>
      </c>
      <c r="BX24" s="44">
        <v>-0.78194709079223124</v>
      </c>
      <c r="BY24" s="44">
        <v>7.112793000451223E-2</v>
      </c>
      <c r="BZ24" s="18">
        <v>0.8030677655677656</v>
      </c>
      <c r="CA24" s="19">
        <v>0.1275668548209532</v>
      </c>
      <c r="CB24" s="50">
        <v>4.6962759462759518E-2</v>
      </c>
    </row>
    <row r="25" spans="1:80" x14ac:dyDescent="0.25">
      <c r="A25" s="11" t="s">
        <v>54</v>
      </c>
      <c r="B25" s="32">
        <v>19568.017000000003</v>
      </c>
      <c r="C25" s="33">
        <v>16393.571999999993</v>
      </c>
      <c r="D25" s="34">
        <v>23484.649999999994</v>
      </c>
      <c r="E25" s="32">
        <v>19512.055</v>
      </c>
      <c r="F25" s="33">
        <v>16738.205000000002</v>
      </c>
      <c r="G25" s="34">
        <v>23476.027999999998</v>
      </c>
      <c r="H25" s="35">
        <v>1.0003672682619051</v>
      </c>
      <c r="I25" s="36">
        <v>-2.5008048344450362E-3</v>
      </c>
      <c r="J25" s="37">
        <v>2.0956871507892938E-2</v>
      </c>
      <c r="K25" s="32">
        <v>12216.049000000001</v>
      </c>
      <c r="L25" s="33">
        <v>11203.882</v>
      </c>
      <c r="M25" s="33">
        <v>15860.564</v>
      </c>
      <c r="N25" s="38">
        <v>0.67560679344904517</v>
      </c>
      <c r="O25" s="39">
        <v>4.9529786183536761E-2</v>
      </c>
      <c r="P25" s="40">
        <v>6.2469666336848473E-3</v>
      </c>
      <c r="Q25" s="32">
        <v>3523.6410000000001</v>
      </c>
      <c r="R25" s="33">
        <v>2385.1770000000001</v>
      </c>
      <c r="S25" s="34">
        <v>3427.8420000000001</v>
      </c>
      <c r="T25" s="38">
        <v>0.14601456430363774</v>
      </c>
      <c r="U25" s="39">
        <v>-3.4573333793205457E-2</v>
      </c>
      <c r="V25" s="40">
        <v>3.5155926397108239E-3</v>
      </c>
      <c r="W25" s="32">
        <v>2801.607</v>
      </c>
      <c r="X25" s="33">
        <v>2284.6529999999998</v>
      </c>
      <c r="Y25" s="34">
        <v>3177.2539999999999</v>
      </c>
      <c r="Z25" s="38">
        <v>0.13534035655435409</v>
      </c>
      <c r="AA25" s="39">
        <v>-8.2430333038643333E-3</v>
      </c>
      <c r="AB25" s="40">
        <v>-1.1529532121351826E-3</v>
      </c>
      <c r="AC25" s="32">
        <v>3239.1816800000001</v>
      </c>
      <c r="AD25" s="33">
        <v>2266.7060000000001</v>
      </c>
      <c r="AE25" s="33">
        <v>2386.5909999999999</v>
      </c>
      <c r="AF25" s="33">
        <v>-852.59068000000025</v>
      </c>
      <c r="AG25" s="34">
        <v>119.88499999999976</v>
      </c>
      <c r="AH25" s="32">
        <v>106.43</v>
      </c>
      <c r="AI25" s="33">
        <v>0</v>
      </c>
      <c r="AJ25" s="33">
        <v>0</v>
      </c>
      <c r="AK25" s="33">
        <v>-106.43</v>
      </c>
      <c r="AL25" s="34">
        <v>0</v>
      </c>
      <c r="AM25" s="38">
        <v>0.10162344339813455</v>
      </c>
      <c r="AN25" s="39">
        <v>-6.3911044843571282E-2</v>
      </c>
      <c r="AO25" s="40">
        <v>-3.6644531391008497E-2</v>
      </c>
      <c r="AP25" s="38">
        <v>0</v>
      </c>
      <c r="AQ25" s="39">
        <v>-5.4389772862523571E-3</v>
      </c>
      <c r="AR25" s="40">
        <v>0</v>
      </c>
      <c r="AS25" s="39">
        <v>0</v>
      </c>
      <c r="AT25" s="39">
        <v>-5.4545766706787166E-3</v>
      </c>
      <c r="AU25" s="39">
        <v>0</v>
      </c>
      <c r="AV25" s="32">
        <v>11006</v>
      </c>
      <c r="AW25" s="33">
        <v>7418</v>
      </c>
      <c r="AX25" s="34">
        <v>9709</v>
      </c>
      <c r="AY25" s="41">
        <v>103.5</v>
      </c>
      <c r="AZ25" s="42">
        <v>105</v>
      </c>
      <c r="BA25" s="43">
        <v>104</v>
      </c>
      <c r="BB25" s="41">
        <v>166.5</v>
      </c>
      <c r="BC25" s="42">
        <v>168</v>
      </c>
      <c r="BD25" s="42">
        <v>172</v>
      </c>
      <c r="BE25" s="45">
        <v>7.7796474358974352</v>
      </c>
      <c r="BF25" s="44">
        <v>-1.0818662517032083</v>
      </c>
      <c r="BG25" s="44">
        <v>-7.008801383801444E-2</v>
      </c>
      <c r="BH25" s="45">
        <v>4.7039728682170541</v>
      </c>
      <c r="BI25" s="44">
        <v>-0.80453564029145497</v>
      </c>
      <c r="BJ25" s="46">
        <v>-0.20211178786760176</v>
      </c>
      <c r="BK25" s="33">
        <v>322</v>
      </c>
      <c r="BL25" s="33">
        <v>323</v>
      </c>
      <c r="BM25" s="33">
        <v>319</v>
      </c>
      <c r="BN25" s="32">
        <v>54849</v>
      </c>
      <c r="BO25" s="33">
        <v>38265</v>
      </c>
      <c r="BP25" s="34">
        <v>52861</v>
      </c>
      <c r="BQ25" s="47">
        <v>444.1086623408562</v>
      </c>
      <c r="BR25" s="47">
        <v>88.367354386290003</v>
      </c>
      <c r="BS25" s="47">
        <v>6.6800722454686934</v>
      </c>
      <c r="BT25" s="48">
        <v>2417.965598928829</v>
      </c>
      <c r="BU25" s="47">
        <v>645.10942956666281</v>
      </c>
      <c r="BV25" s="49">
        <v>161.53462022837039</v>
      </c>
      <c r="BW25" s="44">
        <v>5.4445359975280665</v>
      </c>
      <c r="BX25" s="44">
        <v>0.46098157266889839</v>
      </c>
      <c r="BY25" s="44">
        <v>0.28613750736899402</v>
      </c>
      <c r="BZ25" s="38">
        <v>0.45524303282923972</v>
      </c>
      <c r="CA25" s="39">
        <v>-1.016273033133458E-2</v>
      </c>
      <c r="CB25" s="50">
        <v>2.129617473377482E-2</v>
      </c>
    </row>
    <row r="26" spans="1:80" x14ac:dyDescent="0.25">
      <c r="A26" s="11" t="s">
        <v>55</v>
      </c>
      <c r="B26" s="32">
        <v>37473.512299999995</v>
      </c>
      <c r="C26" s="33">
        <v>34555.953779999989</v>
      </c>
      <c r="D26" s="34">
        <v>47400.519529999969</v>
      </c>
      <c r="E26" s="32">
        <v>37014.873530000012</v>
      </c>
      <c r="F26" s="33">
        <v>33491.795028599998</v>
      </c>
      <c r="G26" s="34">
        <v>46737.625719999996</v>
      </c>
      <c r="H26" s="35">
        <v>1.0141833009227148</v>
      </c>
      <c r="I26" s="36">
        <v>1.7926393788285644E-3</v>
      </c>
      <c r="J26" s="37">
        <v>-1.7590414116782638E-2</v>
      </c>
      <c r="K26" s="32">
        <v>24443.138910000005</v>
      </c>
      <c r="L26" s="33">
        <v>23756.723768599997</v>
      </c>
      <c r="M26" s="33">
        <v>33442.26296</v>
      </c>
      <c r="N26" s="38">
        <v>0.71553191769622482</v>
      </c>
      <c r="O26" s="39">
        <v>5.517199804962114E-2</v>
      </c>
      <c r="P26" s="40">
        <v>6.2022520777301748E-3</v>
      </c>
      <c r="Q26" s="32">
        <v>3791.3617999999997</v>
      </c>
      <c r="R26" s="33">
        <v>3169.0765000000001</v>
      </c>
      <c r="S26" s="34">
        <v>4473.9522200000001</v>
      </c>
      <c r="T26" s="38">
        <v>9.5724850183938712E-2</v>
      </c>
      <c r="U26" s="39">
        <v>-6.7032128736631558E-3</v>
      </c>
      <c r="V26" s="40">
        <v>1.1023763125383446E-3</v>
      </c>
      <c r="W26" s="32">
        <v>5769.173670000001</v>
      </c>
      <c r="X26" s="33">
        <v>4702.9414299999999</v>
      </c>
      <c r="Y26" s="34">
        <v>6195.2454200000002</v>
      </c>
      <c r="Z26" s="38">
        <v>0.13255370431341632</v>
      </c>
      <c r="AA26" s="39">
        <v>-2.3307254263793736E-2</v>
      </c>
      <c r="AB26" s="40">
        <v>-7.8669995032638051E-3</v>
      </c>
      <c r="AC26" s="32">
        <v>17861.349639999993</v>
      </c>
      <c r="AD26" s="33">
        <v>16044.025919999998</v>
      </c>
      <c r="AE26" s="33">
        <v>16988.565699999999</v>
      </c>
      <c r="AF26" s="33">
        <v>-872.78393999999389</v>
      </c>
      <c r="AG26" s="34">
        <v>944.53978000000097</v>
      </c>
      <c r="AH26" s="32">
        <v>3898.4107599999998</v>
      </c>
      <c r="AI26" s="33">
        <v>267.98631</v>
      </c>
      <c r="AJ26" s="33">
        <v>0</v>
      </c>
      <c r="AK26" s="33">
        <v>-3898.4107599999998</v>
      </c>
      <c r="AL26" s="34">
        <v>-267.98631</v>
      </c>
      <c r="AM26" s="38">
        <v>0.35840463076038381</v>
      </c>
      <c r="AN26" s="39">
        <v>-0.11823469509218631</v>
      </c>
      <c r="AO26" s="40">
        <v>-0.1058865886961553</v>
      </c>
      <c r="AP26" s="38">
        <v>0</v>
      </c>
      <c r="AQ26" s="39">
        <v>-0.10403110145616108</v>
      </c>
      <c r="AR26" s="40">
        <v>-7.7551414643662045E-3</v>
      </c>
      <c r="AS26" s="39">
        <v>0</v>
      </c>
      <c r="AT26" s="39">
        <v>-0.10532011562434207</v>
      </c>
      <c r="AU26" s="39">
        <v>-8.0015511193459662E-3</v>
      </c>
      <c r="AV26" s="32">
        <v>25886</v>
      </c>
      <c r="AW26" s="33">
        <v>18779</v>
      </c>
      <c r="AX26" s="34">
        <v>24575</v>
      </c>
      <c r="AY26" s="41">
        <v>202.82555555555558</v>
      </c>
      <c r="AZ26" s="42">
        <v>205.54</v>
      </c>
      <c r="BA26" s="43">
        <v>205.2</v>
      </c>
      <c r="BB26" s="41">
        <v>399.86444444444447</v>
      </c>
      <c r="BC26" s="42">
        <v>387.22999999999996</v>
      </c>
      <c r="BD26" s="42">
        <v>386.87</v>
      </c>
      <c r="BE26" s="45">
        <v>9.9801007147498382</v>
      </c>
      <c r="BF26" s="44">
        <v>-0.65547556042915822</v>
      </c>
      <c r="BG26" s="44">
        <v>-0.17147832366388016</v>
      </c>
      <c r="BH26" s="45">
        <v>5.2935525284117828</v>
      </c>
      <c r="BI26" s="44">
        <v>-0.10119235735506038</v>
      </c>
      <c r="BJ26" s="46">
        <v>-9.4861477619660128E-2</v>
      </c>
      <c r="BK26" s="33">
        <v>568</v>
      </c>
      <c r="BL26" s="33">
        <v>537</v>
      </c>
      <c r="BM26" s="33">
        <v>537</v>
      </c>
      <c r="BN26" s="32">
        <v>119576</v>
      </c>
      <c r="BO26" s="33">
        <v>91570</v>
      </c>
      <c r="BP26" s="34">
        <v>122050</v>
      </c>
      <c r="BQ26" s="47">
        <v>382.93835083981975</v>
      </c>
      <c r="BR26" s="47">
        <v>73.387324463289247</v>
      </c>
      <c r="BS26" s="47">
        <v>17.187613386505404</v>
      </c>
      <c r="BT26" s="48">
        <v>1901.8362449643946</v>
      </c>
      <c r="BU26" s="47">
        <v>471.91761983884385</v>
      </c>
      <c r="BV26" s="49">
        <v>118.36561135238139</v>
      </c>
      <c r="BW26" s="44">
        <v>4.9664292980671414</v>
      </c>
      <c r="BX26" s="44">
        <v>0.34709838560480666</v>
      </c>
      <c r="BY26" s="44">
        <v>9.0237807572440154E-2</v>
      </c>
      <c r="BZ26" s="38">
        <v>0.6243988785888227</v>
      </c>
      <c r="CA26" s="39">
        <v>4.9204543177447269E-2</v>
      </c>
      <c r="CB26" s="50">
        <v>-2.2169016582429535E-4</v>
      </c>
    </row>
    <row r="27" spans="1:80" x14ac:dyDescent="0.25">
      <c r="A27" s="11" t="s">
        <v>56</v>
      </c>
      <c r="B27" s="32">
        <v>30607.033060000009</v>
      </c>
      <c r="C27" s="33">
        <v>25629.956570000002</v>
      </c>
      <c r="D27" s="34">
        <v>38258.866240000003</v>
      </c>
      <c r="E27" s="32">
        <v>31807.987739999997</v>
      </c>
      <c r="F27" s="33">
        <v>27509.976039999998</v>
      </c>
      <c r="G27" s="34">
        <v>39242.491059999993</v>
      </c>
      <c r="H27" s="35">
        <v>0.97493469977489267</v>
      </c>
      <c r="I27" s="36">
        <v>1.2691086309515653E-2</v>
      </c>
      <c r="J27" s="37">
        <v>4.3274252934314306E-2</v>
      </c>
      <c r="K27" s="32">
        <v>18037.371329999998</v>
      </c>
      <c r="L27" s="33">
        <v>16921.50836</v>
      </c>
      <c r="M27" s="33">
        <v>24468.35369</v>
      </c>
      <c r="N27" s="38">
        <v>0.62351683160452265</v>
      </c>
      <c r="O27" s="39">
        <v>5.6446337317416884E-2</v>
      </c>
      <c r="P27" s="40">
        <v>8.412393294731868E-3</v>
      </c>
      <c r="Q27" s="32">
        <v>5193.0265899999995</v>
      </c>
      <c r="R27" s="33">
        <v>4976.1191100000005</v>
      </c>
      <c r="S27" s="34">
        <v>6148.1934700000002</v>
      </c>
      <c r="T27" s="38">
        <v>0.15667184482757965</v>
      </c>
      <c r="U27" s="39">
        <v>-6.5898689421830248E-3</v>
      </c>
      <c r="V27" s="40">
        <v>-2.4212322529187008E-2</v>
      </c>
      <c r="W27" s="32">
        <v>6686.2349400000003</v>
      </c>
      <c r="X27" s="33">
        <v>4081.8023700000003</v>
      </c>
      <c r="Y27" s="34">
        <v>6443.8834200000001</v>
      </c>
      <c r="Z27" s="38">
        <v>0.16420678825275373</v>
      </c>
      <c r="AA27" s="39">
        <v>-4.5999371113679716E-2</v>
      </c>
      <c r="AB27" s="40">
        <v>1.5831436559790191E-2</v>
      </c>
      <c r="AC27" s="32">
        <v>10065.221370000001</v>
      </c>
      <c r="AD27" s="33">
        <v>11703.424080000003</v>
      </c>
      <c r="AE27" s="33">
        <v>11797.508029999997</v>
      </c>
      <c r="AF27" s="33">
        <v>1732.2866599999961</v>
      </c>
      <c r="AG27" s="34">
        <v>94.083949999994729</v>
      </c>
      <c r="AH27" s="32">
        <v>4397.1464100000003</v>
      </c>
      <c r="AI27" s="33">
        <v>4391.83626</v>
      </c>
      <c r="AJ27" s="33">
        <v>3736.9802400000003</v>
      </c>
      <c r="AK27" s="33">
        <v>-660.16616999999997</v>
      </c>
      <c r="AL27" s="34">
        <v>-654.85601999999972</v>
      </c>
      <c r="AM27" s="38">
        <v>0.30836010549799281</v>
      </c>
      <c r="AN27" s="39">
        <v>-2.0493114292007897E-2</v>
      </c>
      <c r="AO27" s="40">
        <v>-0.14827055823473162</v>
      </c>
      <c r="AP27" s="38">
        <v>9.767618874426949E-2</v>
      </c>
      <c r="AQ27" s="39">
        <v>-4.5988386694327407E-2</v>
      </c>
      <c r="AR27" s="40">
        <v>-7.3679398535213728E-2</v>
      </c>
      <c r="AS27" s="39">
        <v>9.5227905748550126E-2</v>
      </c>
      <c r="AT27" s="39">
        <v>-4.3012414448454592E-2</v>
      </c>
      <c r="AU27" s="39">
        <v>-6.4417317264882937E-2</v>
      </c>
      <c r="AV27" s="32">
        <v>14547</v>
      </c>
      <c r="AW27" s="33">
        <v>9752</v>
      </c>
      <c r="AX27" s="34">
        <v>12675</v>
      </c>
      <c r="AY27" s="41">
        <v>254</v>
      </c>
      <c r="AZ27" s="42">
        <v>236</v>
      </c>
      <c r="BA27" s="43">
        <v>236</v>
      </c>
      <c r="BB27" s="41">
        <v>338</v>
      </c>
      <c r="BC27" s="42">
        <v>306</v>
      </c>
      <c r="BD27" s="42">
        <v>306</v>
      </c>
      <c r="BE27" s="45">
        <v>4.4756355932203391</v>
      </c>
      <c r="BF27" s="44">
        <v>-0.29700220205525163</v>
      </c>
      <c r="BG27" s="44">
        <v>-0.11570150659133738</v>
      </c>
      <c r="BH27" s="45">
        <v>3.4517973856209152</v>
      </c>
      <c r="BI27" s="44">
        <v>-0.13474107591754647</v>
      </c>
      <c r="BJ27" s="46">
        <v>-8.9233841684821957E-2</v>
      </c>
      <c r="BK27" s="33">
        <v>410</v>
      </c>
      <c r="BL27" s="33">
        <v>390</v>
      </c>
      <c r="BM27" s="33">
        <v>389</v>
      </c>
      <c r="BN27" s="32">
        <v>72381</v>
      </c>
      <c r="BO27" s="33">
        <v>52289</v>
      </c>
      <c r="BP27" s="34">
        <v>70700</v>
      </c>
      <c r="BQ27" s="47">
        <v>555.05645063649217</v>
      </c>
      <c r="BR27" s="47">
        <v>115.60427755239556</v>
      </c>
      <c r="BS27" s="47">
        <v>28.942429714309696</v>
      </c>
      <c r="BT27" s="48">
        <v>3096.0545214990134</v>
      </c>
      <c r="BU27" s="47">
        <v>909.48768710016839</v>
      </c>
      <c r="BV27" s="49">
        <v>275.09717531361548</v>
      </c>
      <c r="BW27" s="44">
        <v>5.5779092702169626</v>
      </c>
      <c r="BX27" s="44">
        <v>0.60224418463230567</v>
      </c>
      <c r="BY27" s="44">
        <v>0.2160347829323026</v>
      </c>
      <c r="BZ27" s="38">
        <v>0.49930789005339138</v>
      </c>
      <c r="CA27" s="39">
        <v>1.69608288778616E-2</v>
      </c>
      <c r="CB27" s="50">
        <v>8.1930220154464162E-3</v>
      </c>
    </row>
    <row r="28" spans="1:80" x14ac:dyDescent="0.25">
      <c r="A28" s="11" t="s">
        <v>57</v>
      </c>
      <c r="B28" s="32">
        <v>26407.670130000002</v>
      </c>
      <c r="C28" s="33">
        <v>25047.984049999995</v>
      </c>
      <c r="D28" s="34">
        <v>34618.414729999997</v>
      </c>
      <c r="E28" s="32">
        <v>25634.993120000003</v>
      </c>
      <c r="F28" s="33">
        <v>23800.391540000001</v>
      </c>
      <c r="G28" s="34">
        <v>34525.302799999998</v>
      </c>
      <c r="H28" s="35">
        <v>1.0026969185625796</v>
      </c>
      <c r="I28" s="36">
        <v>-2.7444576166247625E-2</v>
      </c>
      <c r="J28" s="37">
        <v>-4.9722072440288478E-2</v>
      </c>
      <c r="K28" s="32">
        <v>15573.344720000001</v>
      </c>
      <c r="L28" s="33">
        <v>14758.862279999999</v>
      </c>
      <c r="M28" s="33">
        <v>20806.261629999997</v>
      </c>
      <c r="N28" s="38">
        <v>0.60263806375653273</v>
      </c>
      <c r="O28" s="39">
        <v>-4.8653066208103057E-3</v>
      </c>
      <c r="P28" s="40">
        <v>-1.7471998516837672E-2</v>
      </c>
      <c r="Q28" s="32">
        <v>2594.4518499999999</v>
      </c>
      <c r="R28" s="33">
        <v>2165.6470300000001</v>
      </c>
      <c r="S28" s="34">
        <v>3347.9169200000006</v>
      </c>
      <c r="T28" s="38">
        <v>9.6969950977519037E-2</v>
      </c>
      <c r="U28" s="39">
        <v>-4.2374820752267839E-3</v>
      </c>
      <c r="V28" s="40">
        <v>5.9778752227854642E-3</v>
      </c>
      <c r="W28" s="32">
        <v>5382.4399300000005</v>
      </c>
      <c r="X28" s="33">
        <v>5027.4058900000009</v>
      </c>
      <c r="Y28" s="34">
        <v>7018.9658500000005</v>
      </c>
      <c r="Z28" s="38">
        <v>0.20329918294011315</v>
      </c>
      <c r="AA28" s="39">
        <v>-6.6653723380666885E-3</v>
      </c>
      <c r="AB28" s="40">
        <v>-7.9328836227716693E-3</v>
      </c>
      <c r="AC28" s="32">
        <v>8323.4927100000004</v>
      </c>
      <c r="AD28" s="33">
        <v>7672.5564000000004</v>
      </c>
      <c r="AE28" s="33">
        <v>8982.0719499999996</v>
      </c>
      <c r="AF28" s="33">
        <v>658.57923999999912</v>
      </c>
      <c r="AG28" s="34">
        <v>1309.5155499999992</v>
      </c>
      <c r="AH28" s="32">
        <v>222.98694</v>
      </c>
      <c r="AI28" s="33">
        <v>10.332780000000001</v>
      </c>
      <c r="AJ28" s="33">
        <v>0.29255000000000003</v>
      </c>
      <c r="AK28" s="33">
        <v>-222.69439</v>
      </c>
      <c r="AL28" s="34">
        <v>-10.040230000000001</v>
      </c>
      <c r="AM28" s="38">
        <v>0.25945936635325534</v>
      </c>
      <c r="AN28" s="39">
        <v>-5.5732873970294916E-2</v>
      </c>
      <c r="AO28" s="40">
        <v>-4.6854961565681585E-2</v>
      </c>
      <c r="AP28" s="38">
        <v>8.450704698111983E-6</v>
      </c>
      <c r="AQ28" s="39">
        <v>-8.4355710095340465E-3</v>
      </c>
      <c r="AR28" s="40">
        <v>-4.0406872119157363E-4</v>
      </c>
      <c r="AS28" s="39">
        <v>8.4734955604791981E-6</v>
      </c>
      <c r="AT28" s="39">
        <v>-8.6900636546613091E-3</v>
      </c>
      <c r="AU28" s="39">
        <v>-4.2566978240342611E-4</v>
      </c>
      <c r="AV28" s="32">
        <v>16939</v>
      </c>
      <c r="AW28" s="33">
        <v>11587</v>
      </c>
      <c r="AX28" s="34">
        <v>15236</v>
      </c>
      <c r="AY28" s="41">
        <v>142.01999999999998</v>
      </c>
      <c r="AZ28" s="42">
        <v>139.59</v>
      </c>
      <c r="BA28" s="43">
        <v>142.31</v>
      </c>
      <c r="BB28" s="41">
        <v>293.32000000000005</v>
      </c>
      <c r="BC28" s="42">
        <v>273.14999999999998</v>
      </c>
      <c r="BD28" s="42">
        <v>279.63</v>
      </c>
      <c r="BE28" s="45">
        <v>8.9218373035392222</v>
      </c>
      <c r="BF28" s="44">
        <v>-1.0174904906681679</v>
      </c>
      <c r="BG28" s="44">
        <v>-0.30120478002295492</v>
      </c>
      <c r="BH28" s="45">
        <v>4.5405237873857116</v>
      </c>
      <c r="BI28" s="44">
        <v>-0.27191086873502002</v>
      </c>
      <c r="BJ28" s="46">
        <v>-0.17280019007884828</v>
      </c>
      <c r="BK28" s="33">
        <v>371</v>
      </c>
      <c r="BL28" s="33">
        <v>370</v>
      </c>
      <c r="BM28" s="33">
        <v>370</v>
      </c>
      <c r="BN28" s="32">
        <v>83071</v>
      </c>
      <c r="BO28" s="33">
        <v>57783</v>
      </c>
      <c r="BP28" s="34">
        <v>77465</v>
      </c>
      <c r="BQ28" s="47">
        <v>445.6890569934809</v>
      </c>
      <c r="BR28" s="47">
        <v>137.09769394259672</v>
      </c>
      <c r="BS28" s="47">
        <v>33.796432173031974</v>
      </c>
      <c r="BT28" s="48">
        <v>2266.0345760042005</v>
      </c>
      <c r="BU28" s="47">
        <v>752.66347263328134</v>
      </c>
      <c r="BV28" s="49">
        <v>211.97472099427569</v>
      </c>
      <c r="BW28" s="44">
        <v>5.0843397217117356</v>
      </c>
      <c r="BX28" s="44">
        <v>0.18021314989521731</v>
      </c>
      <c r="BY28" s="44">
        <v>9.745787136220585E-2</v>
      </c>
      <c r="BZ28" s="38">
        <v>0.57517820017820021</v>
      </c>
      <c r="CA28" s="39">
        <v>-3.6600628272450031E-2</v>
      </c>
      <c r="CB28" s="50">
        <v>3.1259281259281568E-3</v>
      </c>
    </row>
    <row r="29" spans="1:80" x14ac:dyDescent="0.25">
      <c r="A29" s="11" t="s">
        <v>58</v>
      </c>
      <c r="B29" s="32">
        <v>12831.236899999998</v>
      </c>
      <c r="C29" s="33">
        <v>11410.688999999998</v>
      </c>
      <c r="D29" s="34">
        <v>16688.604299999999</v>
      </c>
      <c r="E29" s="32">
        <v>12661.221697731673</v>
      </c>
      <c r="F29" s="33">
        <v>11819.21846</v>
      </c>
      <c r="G29" s="34">
        <v>16667.177180000002</v>
      </c>
      <c r="H29" s="35">
        <v>1.0012855878214164</v>
      </c>
      <c r="I29" s="36">
        <v>-1.2142437240239667E-2</v>
      </c>
      <c r="J29" s="37">
        <v>3.585043332136173E-2</v>
      </c>
      <c r="K29" s="32">
        <v>8012.5270977316732</v>
      </c>
      <c r="L29" s="33">
        <v>8496.5170899999994</v>
      </c>
      <c r="M29" s="33">
        <v>11590.319939999999</v>
      </c>
      <c r="N29" s="38">
        <v>0.69539789580613298</v>
      </c>
      <c r="O29" s="39">
        <v>6.2557930673292628E-2</v>
      </c>
      <c r="P29" s="40">
        <v>-2.3475109101502745E-2</v>
      </c>
      <c r="Q29" s="32">
        <v>1312.5938599999999</v>
      </c>
      <c r="R29" s="33">
        <v>1015.8740099999999</v>
      </c>
      <c r="S29" s="34">
        <v>1522.99658</v>
      </c>
      <c r="T29" s="38">
        <v>9.1376995849515516E-2</v>
      </c>
      <c r="U29" s="39">
        <v>-1.229339957805671E-2</v>
      </c>
      <c r="V29" s="40">
        <v>5.4259650399876985E-3</v>
      </c>
      <c r="W29" s="32">
        <v>1925.0452700000001</v>
      </c>
      <c r="X29" s="33">
        <v>1484.28981</v>
      </c>
      <c r="Y29" s="34">
        <v>2563.3938700000003</v>
      </c>
      <c r="Z29" s="38">
        <v>0.15379892121600403</v>
      </c>
      <c r="AA29" s="39">
        <v>1.7563051116764039E-3</v>
      </c>
      <c r="AB29" s="40">
        <v>2.8216183658245075E-2</v>
      </c>
      <c r="AC29" s="32">
        <v>5715.8682900000003</v>
      </c>
      <c r="AD29" s="33">
        <v>4699.6523100000004</v>
      </c>
      <c r="AE29" s="33">
        <v>5606.9147200000007</v>
      </c>
      <c r="AF29" s="33">
        <v>-108.95356999999967</v>
      </c>
      <c r="AG29" s="34">
        <v>907.26241000000027</v>
      </c>
      <c r="AH29" s="32">
        <v>0</v>
      </c>
      <c r="AI29" s="33">
        <v>721.27300000000002</v>
      </c>
      <c r="AJ29" s="33">
        <v>0</v>
      </c>
      <c r="AK29" s="33">
        <v>0</v>
      </c>
      <c r="AL29" s="34">
        <v>-721.27300000000002</v>
      </c>
      <c r="AM29" s="38">
        <v>0.3359726565030966</v>
      </c>
      <c r="AN29" s="39">
        <v>-0.10949244826790183</v>
      </c>
      <c r="AO29" s="40">
        <v>-7.5891369411552445E-2</v>
      </c>
      <c r="AP29" s="38">
        <v>0</v>
      </c>
      <c r="AQ29" s="39">
        <v>0</v>
      </c>
      <c r="AR29" s="40">
        <v>-6.3210293436268411E-2</v>
      </c>
      <c r="AS29" s="39">
        <v>0</v>
      </c>
      <c r="AT29" s="39">
        <v>0</v>
      </c>
      <c r="AU29" s="39">
        <v>-6.1025439409637582E-2</v>
      </c>
      <c r="AV29" s="32">
        <v>7720</v>
      </c>
      <c r="AW29" s="33">
        <v>7409</v>
      </c>
      <c r="AX29" s="34">
        <v>9906</v>
      </c>
      <c r="AY29" s="41">
        <v>80</v>
      </c>
      <c r="AZ29" s="42">
        <v>84.25</v>
      </c>
      <c r="BA29" s="43">
        <v>83.14</v>
      </c>
      <c r="BB29" s="41">
        <v>172</v>
      </c>
      <c r="BC29" s="42">
        <v>180.32</v>
      </c>
      <c r="BD29" s="42">
        <v>180</v>
      </c>
      <c r="BE29" s="45">
        <v>9.929035362039933</v>
      </c>
      <c r="BF29" s="44">
        <v>1.8873686953732669</v>
      </c>
      <c r="BG29" s="44">
        <v>0.15785171548536603</v>
      </c>
      <c r="BH29" s="45">
        <v>4.5861111111111112</v>
      </c>
      <c r="BI29" s="44">
        <v>0.84580103359173142</v>
      </c>
      <c r="BJ29" s="46">
        <v>2.0770482105885613E-2</v>
      </c>
      <c r="BK29" s="33">
        <v>270</v>
      </c>
      <c r="BL29" s="33">
        <v>270</v>
      </c>
      <c r="BM29" s="33">
        <v>270</v>
      </c>
      <c r="BN29" s="32">
        <v>36539</v>
      </c>
      <c r="BO29" s="33">
        <v>33624</v>
      </c>
      <c r="BP29" s="34">
        <v>47044</v>
      </c>
      <c r="BQ29" s="47">
        <v>354.2891161465862</v>
      </c>
      <c r="BR29" s="47">
        <v>7.7765761829398343</v>
      </c>
      <c r="BS29" s="47">
        <v>2.7777415332147939</v>
      </c>
      <c r="BT29" s="48">
        <v>1682.5335332121947</v>
      </c>
      <c r="BU29" s="47">
        <v>42.478909153687709</v>
      </c>
      <c r="BV29" s="49">
        <v>87.282020187494936</v>
      </c>
      <c r="BW29" s="44">
        <v>4.7490409852614581</v>
      </c>
      <c r="BX29" s="44">
        <v>1.600989717855672E-2</v>
      </c>
      <c r="BY29" s="44">
        <v>0.21077671208019222</v>
      </c>
      <c r="BZ29" s="38">
        <v>0.47867317867317866</v>
      </c>
      <c r="CA29" s="39">
        <v>0.10892009225342553</v>
      </c>
      <c r="CB29" s="50">
        <v>2.2507122507122501E-2</v>
      </c>
    </row>
    <row r="30" spans="1:80" x14ac:dyDescent="0.25">
      <c r="A30" s="11" t="s">
        <v>59</v>
      </c>
      <c r="B30" s="32">
        <v>17965.84636</v>
      </c>
      <c r="C30" s="33">
        <v>18099.870620000002</v>
      </c>
      <c r="D30" s="34">
        <v>25671.271129999994</v>
      </c>
      <c r="E30" s="32">
        <v>18827.676940000001</v>
      </c>
      <c r="F30" s="33">
        <v>18324.43806</v>
      </c>
      <c r="G30" s="34">
        <v>25881.284</v>
      </c>
      <c r="H30" s="35">
        <v>0.99188553125880441</v>
      </c>
      <c r="I30" s="36">
        <v>3.7660194949204473E-2</v>
      </c>
      <c r="J30" s="37">
        <v>4.1406104740411287E-3</v>
      </c>
      <c r="K30" s="32">
        <v>12042.023999999999</v>
      </c>
      <c r="L30" s="33">
        <v>11826.353999999999</v>
      </c>
      <c r="M30" s="33">
        <v>17300.179</v>
      </c>
      <c r="N30" s="38">
        <v>0.66844361353942106</v>
      </c>
      <c r="O30" s="39">
        <v>2.8852014513397028E-2</v>
      </c>
      <c r="P30" s="40">
        <v>2.3056619336554895E-2</v>
      </c>
      <c r="Q30" s="32">
        <v>2467.913</v>
      </c>
      <c r="R30" s="33">
        <v>1810.3910000000001</v>
      </c>
      <c r="S30" s="34">
        <v>2603.973</v>
      </c>
      <c r="T30" s="38">
        <v>0.10061220301125709</v>
      </c>
      <c r="U30" s="39">
        <v>-3.0466793503540757E-2</v>
      </c>
      <c r="V30" s="40">
        <v>1.8156672554424796E-3</v>
      </c>
      <c r="W30" s="32">
        <v>2548.5120000000002</v>
      </c>
      <c r="X30" s="33">
        <v>2324.884</v>
      </c>
      <c r="Y30" s="34">
        <v>3207.8530000000001</v>
      </c>
      <c r="Z30" s="38">
        <v>0.12394489392411907</v>
      </c>
      <c r="AA30" s="39">
        <v>-1.1414981227849633E-2</v>
      </c>
      <c r="AB30" s="40">
        <v>-2.9285191861544851E-3</v>
      </c>
      <c r="AC30" s="32">
        <v>16215.580480000001</v>
      </c>
      <c r="AD30" s="33">
        <v>17945.270689999998</v>
      </c>
      <c r="AE30" s="33">
        <v>18734.054</v>
      </c>
      <c r="AF30" s="33">
        <v>2518.4735199999996</v>
      </c>
      <c r="AG30" s="34">
        <v>788.78331000000253</v>
      </c>
      <c r="AH30" s="32">
        <v>5214.16</v>
      </c>
      <c r="AI30" s="33">
        <v>6932.07</v>
      </c>
      <c r="AJ30" s="33">
        <v>7045.6229999999996</v>
      </c>
      <c r="AK30" s="33">
        <v>1831.4629999999997</v>
      </c>
      <c r="AL30" s="34">
        <v>113.55299999999988</v>
      </c>
      <c r="AM30" s="38">
        <v>0.72976729142590002</v>
      </c>
      <c r="AN30" s="39">
        <v>-0.17281086465268736</v>
      </c>
      <c r="AO30" s="40">
        <v>-0.26169121492225178</v>
      </c>
      <c r="AP30" s="38">
        <v>0.27445555634237118</v>
      </c>
      <c r="AQ30" s="39">
        <v>-1.5770681571421141E-2</v>
      </c>
      <c r="AR30" s="40">
        <v>-0.10853447411343764</v>
      </c>
      <c r="AS30" s="39">
        <v>0.27222849530958354</v>
      </c>
      <c r="AT30" s="39">
        <v>-4.7127341695749059E-3</v>
      </c>
      <c r="AU30" s="39">
        <v>-0.10606796198434343</v>
      </c>
      <c r="AV30" s="32">
        <v>14718</v>
      </c>
      <c r="AW30" s="33">
        <v>10092</v>
      </c>
      <c r="AX30" s="34">
        <v>13599</v>
      </c>
      <c r="AY30" s="41">
        <v>119</v>
      </c>
      <c r="AZ30" s="42">
        <v>124</v>
      </c>
      <c r="BA30" s="43">
        <v>120</v>
      </c>
      <c r="BB30" s="41">
        <v>266</v>
      </c>
      <c r="BC30" s="42">
        <v>267</v>
      </c>
      <c r="BD30" s="42">
        <v>265</v>
      </c>
      <c r="BE30" s="45">
        <v>9.4437499999999996</v>
      </c>
      <c r="BF30" s="44">
        <v>-0.86297268907562952</v>
      </c>
      <c r="BG30" s="44">
        <v>0.40073924731182764</v>
      </c>
      <c r="BH30" s="45">
        <v>4.2764150943396224</v>
      </c>
      <c r="BI30" s="44">
        <v>-0.33448716129947531</v>
      </c>
      <c r="BJ30" s="46">
        <v>7.6664782229760142E-2</v>
      </c>
      <c r="BK30" s="33">
        <v>303</v>
      </c>
      <c r="BL30" s="33">
        <v>305</v>
      </c>
      <c r="BM30" s="33">
        <v>304</v>
      </c>
      <c r="BN30" s="32">
        <v>62645</v>
      </c>
      <c r="BO30" s="33">
        <v>43748</v>
      </c>
      <c r="BP30" s="34">
        <v>60070</v>
      </c>
      <c r="BQ30" s="47">
        <v>430.85207258198767</v>
      </c>
      <c r="BR30" s="47">
        <v>130.30650725354963</v>
      </c>
      <c r="BS30" s="47">
        <v>11.9886260244308</v>
      </c>
      <c r="BT30" s="48">
        <v>1903.1755276123245</v>
      </c>
      <c r="BU30" s="47">
        <v>623.94757952155123</v>
      </c>
      <c r="BV30" s="49">
        <v>87.436520477960812</v>
      </c>
      <c r="BW30" s="44">
        <v>4.417236561511876</v>
      </c>
      <c r="BX30" s="44">
        <v>0.16088379619050119</v>
      </c>
      <c r="BY30" s="44">
        <v>8.2317813989085664E-2</v>
      </c>
      <c r="BZ30" s="38">
        <v>0.54285352805089648</v>
      </c>
      <c r="CA30" s="39">
        <v>-2.2034928007824139E-2</v>
      </c>
      <c r="CB30" s="50">
        <v>1.7446694447341593E-2</v>
      </c>
    </row>
    <row r="31" spans="1:80" x14ac:dyDescent="0.25">
      <c r="A31" s="11" t="s">
        <v>60</v>
      </c>
      <c r="B31" s="32">
        <v>22171.896000000001</v>
      </c>
      <c r="C31" s="33">
        <v>20964.621999999988</v>
      </c>
      <c r="D31" s="34">
        <v>30215.679999999993</v>
      </c>
      <c r="E31" s="32">
        <v>22912.451000000001</v>
      </c>
      <c r="F31" s="33">
        <v>21359.403999999999</v>
      </c>
      <c r="G31" s="34">
        <v>30172.745999999999</v>
      </c>
      <c r="H31" s="35">
        <v>1.0014229397615979</v>
      </c>
      <c r="I31" s="36">
        <v>3.3744012701372061E-2</v>
      </c>
      <c r="J31" s="37">
        <v>1.9905758851494371E-2</v>
      </c>
      <c r="K31" s="32">
        <v>12989.486999999999</v>
      </c>
      <c r="L31" s="33">
        <v>11959.588</v>
      </c>
      <c r="M31" s="33">
        <v>16460.241999999998</v>
      </c>
      <c r="N31" s="38">
        <v>0.54553344266378667</v>
      </c>
      <c r="O31" s="39">
        <v>-2.1384823740798309E-2</v>
      </c>
      <c r="P31" s="40">
        <v>-1.4387985855473517E-2</v>
      </c>
      <c r="Q31" s="32">
        <v>1785.299</v>
      </c>
      <c r="R31" s="33">
        <v>1438.0540000000001</v>
      </c>
      <c r="S31" s="34">
        <v>2178.46</v>
      </c>
      <c r="T31" s="38">
        <v>7.2199593633274217E-2</v>
      </c>
      <c r="U31" s="39">
        <v>-5.7186962956382315E-3</v>
      </c>
      <c r="V31" s="40">
        <v>4.8730895791348761E-3</v>
      </c>
      <c r="W31" s="32">
        <v>6967.0479999999998</v>
      </c>
      <c r="X31" s="33">
        <v>7078.9989999999998</v>
      </c>
      <c r="Y31" s="34">
        <v>10151.503000000001</v>
      </c>
      <c r="Z31" s="38">
        <v>0.33644610934649438</v>
      </c>
      <c r="AA31" s="39">
        <v>3.2373533261116194E-2</v>
      </c>
      <c r="AB31" s="40">
        <v>5.0230509128414425E-3</v>
      </c>
      <c r="AC31" s="32">
        <v>4432.7673299999997</v>
      </c>
      <c r="AD31" s="33">
        <v>3715.6890199999998</v>
      </c>
      <c r="AE31" s="33">
        <v>3699.4459999999999</v>
      </c>
      <c r="AF31" s="33">
        <v>-733.32132999999976</v>
      </c>
      <c r="AG31" s="34">
        <v>-16.243019999999888</v>
      </c>
      <c r="AH31" s="32">
        <v>0</v>
      </c>
      <c r="AI31" s="33">
        <v>0</v>
      </c>
      <c r="AJ31" s="33">
        <v>0</v>
      </c>
      <c r="AK31" s="33">
        <v>0</v>
      </c>
      <c r="AL31" s="34">
        <v>0</v>
      </c>
      <c r="AM31" s="38">
        <v>0.12243464320511736</v>
      </c>
      <c r="AN31" s="39">
        <v>-7.7492658005388029E-2</v>
      </c>
      <c r="AO31" s="40">
        <v>-5.4801513020356282E-2</v>
      </c>
      <c r="AP31" s="38">
        <v>0</v>
      </c>
      <c r="AQ31" s="39">
        <v>0</v>
      </c>
      <c r="AR31" s="40">
        <v>0</v>
      </c>
      <c r="AS31" s="39">
        <v>0</v>
      </c>
      <c r="AT31" s="39">
        <v>0</v>
      </c>
      <c r="AU31" s="39">
        <v>0</v>
      </c>
      <c r="AV31" s="32">
        <v>13071</v>
      </c>
      <c r="AW31" s="33">
        <v>10201</v>
      </c>
      <c r="AX31" s="34">
        <v>13363</v>
      </c>
      <c r="AY31" s="41">
        <v>110.38</v>
      </c>
      <c r="AZ31" s="42">
        <v>107</v>
      </c>
      <c r="BA31" s="43">
        <v>106.78</v>
      </c>
      <c r="BB31" s="41">
        <v>223.26</v>
      </c>
      <c r="BC31" s="42">
        <v>213</v>
      </c>
      <c r="BD31" s="42">
        <v>214.32000000000002</v>
      </c>
      <c r="BE31" s="45">
        <v>10.428763189111569</v>
      </c>
      <c r="BF31" s="44">
        <v>0.56058054732863738</v>
      </c>
      <c r="BG31" s="44">
        <v>-0.16417554401408019</v>
      </c>
      <c r="BH31" s="45">
        <v>5.1958908796814729</v>
      </c>
      <c r="BI31" s="44">
        <v>0.31705006628005705</v>
      </c>
      <c r="BJ31" s="46">
        <v>-0.12544454024549623</v>
      </c>
      <c r="BK31" s="33">
        <v>303</v>
      </c>
      <c r="BL31" s="33">
        <v>303</v>
      </c>
      <c r="BM31" s="33">
        <v>303</v>
      </c>
      <c r="BN31" s="32">
        <v>57678</v>
      </c>
      <c r="BO31" s="33">
        <v>47346</v>
      </c>
      <c r="BP31" s="34">
        <v>63940</v>
      </c>
      <c r="BQ31" s="47">
        <v>471.89155458242101</v>
      </c>
      <c r="BR31" s="47">
        <v>74.643886494068454</v>
      </c>
      <c r="BS31" s="47">
        <v>20.757266574986375</v>
      </c>
      <c r="BT31" s="48">
        <v>2257.932051186111</v>
      </c>
      <c r="BU31" s="47">
        <v>505.00947448960733</v>
      </c>
      <c r="BV31" s="49">
        <v>164.07811529747278</v>
      </c>
      <c r="BW31" s="44">
        <v>4.7848537005163507</v>
      </c>
      <c r="BX31" s="44">
        <v>0.37218443267150292</v>
      </c>
      <c r="BY31" s="44">
        <v>0.14354402499434293</v>
      </c>
      <c r="BZ31" s="38">
        <v>0.57973379755557974</v>
      </c>
      <c r="CA31" s="39">
        <v>5.9634246616879327E-2</v>
      </c>
      <c r="CB31" s="50">
        <v>7.3622746890072976E-3</v>
      </c>
    </row>
    <row r="32" spans="1:80" x14ac:dyDescent="0.25">
      <c r="A32" s="11" t="s">
        <v>61</v>
      </c>
      <c r="B32" s="32">
        <v>22833.179799999998</v>
      </c>
      <c r="C32" s="33">
        <v>20926.661240000012</v>
      </c>
      <c r="D32" s="34">
        <v>28840.852000000014</v>
      </c>
      <c r="E32" s="32">
        <v>22783.838800000001</v>
      </c>
      <c r="F32" s="33">
        <v>20880.871500000001</v>
      </c>
      <c r="G32" s="34">
        <v>28775.494999999999</v>
      </c>
      <c r="H32" s="35">
        <v>1.0022712728312759</v>
      </c>
      <c r="I32" s="36">
        <v>1.0565884352264909E-4</v>
      </c>
      <c r="J32" s="37">
        <v>7.8369149070445232E-5</v>
      </c>
      <c r="K32" s="32">
        <v>13682.956</v>
      </c>
      <c r="L32" s="33">
        <v>13318.23</v>
      </c>
      <c r="M32" s="33">
        <v>18281.256000000001</v>
      </c>
      <c r="N32" s="38">
        <v>0.63530639525054222</v>
      </c>
      <c r="O32" s="39">
        <v>3.4751057754035752E-2</v>
      </c>
      <c r="P32" s="40">
        <v>-2.5132474784501646E-3</v>
      </c>
      <c r="Q32" s="32">
        <v>3310.098</v>
      </c>
      <c r="R32" s="33">
        <v>2702.2750000000001</v>
      </c>
      <c r="S32" s="34">
        <v>3864.4769999999999</v>
      </c>
      <c r="T32" s="38">
        <v>0.13429749861818188</v>
      </c>
      <c r="U32" s="39">
        <v>-1.0985218181938733E-2</v>
      </c>
      <c r="V32" s="40">
        <v>4.8835993946748646E-3</v>
      </c>
      <c r="W32" s="32">
        <v>5064.1710000000003</v>
      </c>
      <c r="X32" s="33">
        <v>4257.2150000000001</v>
      </c>
      <c r="Y32" s="34">
        <v>5845.0780000000004</v>
      </c>
      <c r="Z32" s="38">
        <v>0.20312693143940705</v>
      </c>
      <c r="AA32" s="39">
        <v>-1.9143382376191037E-2</v>
      </c>
      <c r="AB32" s="40">
        <v>-7.5416614792306325E-4</v>
      </c>
      <c r="AC32" s="32">
        <v>2503.694</v>
      </c>
      <c r="AD32" s="33">
        <v>2261.2012599999998</v>
      </c>
      <c r="AE32" s="33">
        <v>2227.748</v>
      </c>
      <c r="AF32" s="33">
        <v>-275.94599999999991</v>
      </c>
      <c r="AG32" s="34">
        <v>-33.453259999999773</v>
      </c>
      <c r="AH32" s="32">
        <v>0</v>
      </c>
      <c r="AI32" s="33">
        <v>0</v>
      </c>
      <c r="AJ32" s="33">
        <v>0</v>
      </c>
      <c r="AK32" s="33">
        <v>0</v>
      </c>
      <c r="AL32" s="34">
        <v>0</v>
      </c>
      <c r="AM32" s="38">
        <v>7.7242794352954586E-2</v>
      </c>
      <c r="AN32" s="39">
        <v>-3.2408775070591062E-2</v>
      </c>
      <c r="AO32" s="40">
        <v>-3.08108141069489E-2</v>
      </c>
      <c r="AP32" s="38">
        <v>0</v>
      </c>
      <c r="AQ32" s="39">
        <v>0</v>
      </c>
      <c r="AR32" s="40">
        <v>0</v>
      </c>
      <c r="AS32" s="39">
        <v>0</v>
      </c>
      <c r="AT32" s="39">
        <v>0</v>
      </c>
      <c r="AU32" s="39">
        <v>0</v>
      </c>
      <c r="AV32" s="32">
        <v>13815</v>
      </c>
      <c r="AW32" s="33">
        <v>10746</v>
      </c>
      <c r="AX32" s="34">
        <v>10746</v>
      </c>
      <c r="AY32" s="41">
        <v>122.5</v>
      </c>
      <c r="AZ32" s="42">
        <v>121.5</v>
      </c>
      <c r="BA32" s="43">
        <v>123</v>
      </c>
      <c r="BB32" s="41">
        <v>188.5</v>
      </c>
      <c r="BC32" s="42">
        <v>181</v>
      </c>
      <c r="BD32" s="42">
        <v>179.5</v>
      </c>
      <c r="BE32" s="45">
        <v>7.2804878048780486</v>
      </c>
      <c r="BF32" s="44">
        <v>-2.1174713787954209</v>
      </c>
      <c r="BG32" s="44">
        <v>-2.5466726889491111</v>
      </c>
      <c r="BH32" s="45">
        <v>4.9888579387186631</v>
      </c>
      <c r="BI32" s="44">
        <v>-1.1185691169842542</v>
      </c>
      <c r="BJ32" s="46">
        <v>-1.6078271441542649</v>
      </c>
      <c r="BK32" s="33">
        <v>326</v>
      </c>
      <c r="BL32" s="33">
        <v>334</v>
      </c>
      <c r="BM32" s="33">
        <v>334</v>
      </c>
      <c r="BN32" s="32">
        <v>66740</v>
      </c>
      <c r="BO32" s="33">
        <v>53480</v>
      </c>
      <c r="BP32" s="34">
        <v>71087</v>
      </c>
      <c r="BQ32" s="47">
        <v>404.79264844486335</v>
      </c>
      <c r="BR32" s="47">
        <v>63.410586712768634</v>
      </c>
      <c r="BS32" s="47">
        <v>14.350025034242549</v>
      </c>
      <c r="BT32" s="48">
        <v>2677.7866182765679</v>
      </c>
      <c r="BU32" s="47">
        <v>1028.5764264560828</v>
      </c>
      <c r="BV32" s="49">
        <v>734.65694211799723</v>
      </c>
      <c r="BW32" s="44">
        <v>6.6152056579192253</v>
      </c>
      <c r="BX32" s="44">
        <v>1.784224839967723</v>
      </c>
      <c r="BY32" s="44">
        <v>1.6384701284198764</v>
      </c>
      <c r="BZ32" s="38">
        <v>0.58471244324537741</v>
      </c>
      <c r="CA32" s="39">
        <v>2.5357453135082086E-2</v>
      </c>
      <c r="CB32" s="50">
        <v>-1.8068259086223559E-3</v>
      </c>
    </row>
    <row r="33" spans="1:80" x14ac:dyDescent="0.25">
      <c r="A33" s="31" t="s">
        <v>62</v>
      </c>
      <c r="B33" s="12">
        <v>22446.922420000014</v>
      </c>
      <c r="C33" s="13">
        <v>20112.06292</v>
      </c>
      <c r="D33" s="14">
        <v>30949.868139999999</v>
      </c>
      <c r="E33" s="12">
        <v>22338.884386000002</v>
      </c>
      <c r="F33" s="13">
        <v>20045.780920000001</v>
      </c>
      <c r="G33" s="14">
        <v>29928.127619999999</v>
      </c>
      <c r="H33" s="15">
        <v>1.0341398076409298</v>
      </c>
      <c r="I33" s="16">
        <v>2.9303485820502573E-2</v>
      </c>
      <c r="J33" s="17">
        <v>3.0833276442942426E-2</v>
      </c>
      <c r="K33" s="12">
        <v>12746.786386</v>
      </c>
      <c r="L33" s="13">
        <v>12731.220920000002</v>
      </c>
      <c r="M33" s="13">
        <v>17884.384699999999</v>
      </c>
      <c r="N33" s="18">
        <v>0.59757780129380511</v>
      </c>
      <c r="O33" s="19">
        <v>2.6967999759197725E-2</v>
      </c>
      <c r="P33" s="20">
        <v>-3.7529454981646615E-2</v>
      </c>
      <c r="Q33" s="12">
        <v>2921.9749999999999</v>
      </c>
      <c r="R33" s="13">
        <v>2204.2779999999998</v>
      </c>
      <c r="S33" s="14">
        <v>3325.1755099999996</v>
      </c>
      <c r="T33" s="18">
        <v>0.11110536389780336</v>
      </c>
      <c r="U33" s="19">
        <v>-1.9696826109108098E-2</v>
      </c>
      <c r="V33" s="20">
        <v>1.143172412374327E-3</v>
      </c>
      <c r="W33" s="12">
        <v>2155.3690000000001</v>
      </c>
      <c r="X33" s="13">
        <v>1910.18</v>
      </c>
      <c r="Y33" s="14">
        <v>3946.3322899999998</v>
      </c>
      <c r="Z33" s="18">
        <v>0.13186031348525773</v>
      </c>
      <c r="AA33" s="19">
        <v>3.5375235593418555E-2</v>
      </c>
      <c r="AB33" s="20">
        <v>3.656943868106477E-2</v>
      </c>
      <c r="AC33" s="12">
        <v>6608.5469699999994</v>
      </c>
      <c r="AD33" s="13">
        <v>6666.8206500000006</v>
      </c>
      <c r="AE33" s="13">
        <v>5554.1470699999991</v>
      </c>
      <c r="AF33" s="13">
        <v>-1054.3999000000003</v>
      </c>
      <c r="AG33" s="14">
        <v>-1112.6735800000015</v>
      </c>
      <c r="AH33" s="12">
        <v>1133.029</v>
      </c>
      <c r="AI33" s="13">
        <v>1204.3040000000001</v>
      </c>
      <c r="AJ33" s="13">
        <v>343.24</v>
      </c>
      <c r="AK33" s="13">
        <v>-789.78899999999999</v>
      </c>
      <c r="AL33" s="14">
        <v>-861.06400000000008</v>
      </c>
      <c r="AM33" s="18">
        <v>0.17945624339580787</v>
      </c>
      <c r="AN33" s="19">
        <v>-0.11495146409962329</v>
      </c>
      <c r="AO33" s="20">
        <v>-0.1520274376427159</v>
      </c>
      <c r="AP33" s="18">
        <v>1.1090192644678584E-2</v>
      </c>
      <c r="AQ33" s="19">
        <v>-3.9385724668176789E-2</v>
      </c>
      <c r="AR33" s="20">
        <v>-4.8789492735701087E-2</v>
      </c>
      <c r="AS33" s="19">
        <v>1.1468809688268765E-2</v>
      </c>
      <c r="AT33" s="19">
        <v>-3.9251225404892842E-2</v>
      </c>
      <c r="AU33" s="19">
        <v>-4.8608869739946797E-2</v>
      </c>
      <c r="AV33" s="12">
        <v>14102</v>
      </c>
      <c r="AW33" s="13">
        <v>10505</v>
      </c>
      <c r="AX33" s="14">
        <v>13799</v>
      </c>
      <c r="AY33" s="21">
        <v>127.08000000000001</v>
      </c>
      <c r="AZ33" s="22">
        <v>127.58999999999999</v>
      </c>
      <c r="BA33" s="23">
        <v>127.52</v>
      </c>
      <c r="BB33" s="21">
        <v>235.92</v>
      </c>
      <c r="BC33" s="22">
        <v>237.53</v>
      </c>
      <c r="BD33" s="22">
        <v>236.69</v>
      </c>
      <c r="BE33" s="25">
        <v>9.0175397323295687</v>
      </c>
      <c r="BF33" s="24">
        <v>-0.22991593863885029</v>
      </c>
      <c r="BG33" s="24">
        <v>-0.13068679186685905</v>
      </c>
      <c r="BH33" s="25">
        <v>4.8583238272283014</v>
      </c>
      <c r="BI33" s="24">
        <v>-0.12288449197594886</v>
      </c>
      <c r="BJ33" s="26">
        <v>-5.567534012833697E-2</v>
      </c>
      <c r="BK33" s="13">
        <v>340</v>
      </c>
      <c r="BL33" s="13">
        <v>339.90000000000003</v>
      </c>
      <c r="BM33" s="13">
        <v>339.91666666666674</v>
      </c>
      <c r="BN33" s="12">
        <v>73631</v>
      </c>
      <c r="BO33" s="13">
        <v>57807</v>
      </c>
      <c r="BP33" s="14">
        <v>77577</v>
      </c>
      <c r="BQ33" s="27">
        <v>385.78609149619092</v>
      </c>
      <c r="BR33" s="27">
        <v>82.396427007049112</v>
      </c>
      <c r="BS33" s="27">
        <v>39.015269277428445</v>
      </c>
      <c r="BT33" s="28">
        <v>2168.8620639176752</v>
      </c>
      <c r="BU33" s="27">
        <v>584.76871644923108</v>
      </c>
      <c r="BV33" s="29">
        <v>260.64874454594724</v>
      </c>
      <c r="BW33" s="24">
        <v>5.6219291252989345</v>
      </c>
      <c r="BX33" s="24">
        <v>0.40061299992664701</v>
      </c>
      <c r="BY33" s="24">
        <v>0.11912093872111473</v>
      </c>
      <c r="BZ33" s="18">
        <v>0.62698786871378176</v>
      </c>
      <c r="CA33" s="19">
        <v>3.5289058041972021E-2</v>
      </c>
      <c r="CB33" s="30">
        <v>4.0186049678190283E-3</v>
      </c>
    </row>
    <row r="34" spans="1:80" x14ac:dyDescent="0.25">
      <c r="A34" s="11" t="s">
        <v>63</v>
      </c>
      <c r="B34" s="32">
        <v>13204.713699999998</v>
      </c>
      <c r="C34" s="33">
        <v>13224.350699999997</v>
      </c>
      <c r="D34" s="34">
        <v>18166.194100000001</v>
      </c>
      <c r="E34" s="32">
        <v>12805.8717</v>
      </c>
      <c r="F34" s="33">
        <v>12697.833699999999</v>
      </c>
      <c r="G34" s="34">
        <v>17299.6361</v>
      </c>
      <c r="H34" s="35">
        <v>1.0500911114540727</v>
      </c>
      <c r="I34" s="36">
        <v>1.894586735483661E-2</v>
      </c>
      <c r="J34" s="37">
        <v>8.6260070559895929E-3</v>
      </c>
      <c r="K34" s="32">
        <v>8654.482</v>
      </c>
      <c r="L34" s="33">
        <v>8420.0190000000002</v>
      </c>
      <c r="M34" s="33">
        <v>11503.342000000001</v>
      </c>
      <c r="N34" s="38">
        <v>0.66494705053362368</v>
      </c>
      <c r="O34" s="39">
        <v>-1.0874338493723879E-2</v>
      </c>
      <c r="P34" s="40">
        <v>1.8403191862127466E-3</v>
      </c>
      <c r="Q34" s="32">
        <v>1218.8440000000001</v>
      </c>
      <c r="R34" s="33">
        <v>925.26099999999997</v>
      </c>
      <c r="S34" s="34">
        <v>1404.421</v>
      </c>
      <c r="T34" s="38">
        <v>8.1182112264199593E-2</v>
      </c>
      <c r="U34" s="39">
        <v>-1.3996414317477779E-2</v>
      </c>
      <c r="V34" s="40">
        <v>8.3144860328054904E-3</v>
      </c>
      <c r="W34" s="32">
        <v>1718.902</v>
      </c>
      <c r="X34" s="33">
        <v>2384.902</v>
      </c>
      <c r="Y34" s="34">
        <v>3097.3290000000002</v>
      </c>
      <c r="Z34" s="38">
        <v>0.1790401244336001</v>
      </c>
      <c r="AA34" s="39">
        <v>4.4812479469766825E-2</v>
      </c>
      <c r="AB34" s="40">
        <v>-8.7794719121923603E-3</v>
      </c>
      <c r="AC34" s="32">
        <v>1939.723</v>
      </c>
      <c r="AD34" s="33">
        <v>1346.6420000000001</v>
      </c>
      <c r="AE34" s="33">
        <v>1847.24</v>
      </c>
      <c r="AF34" s="33">
        <v>-92.482999999999947</v>
      </c>
      <c r="AG34" s="34">
        <v>500.59799999999996</v>
      </c>
      <c r="AH34" s="32">
        <v>0</v>
      </c>
      <c r="AI34" s="33">
        <v>0</v>
      </c>
      <c r="AJ34" s="33">
        <v>0</v>
      </c>
      <c r="AK34" s="33">
        <v>0</v>
      </c>
      <c r="AL34" s="34">
        <v>0</v>
      </c>
      <c r="AM34" s="38">
        <v>0.10168558091097353</v>
      </c>
      <c r="AN34" s="39">
        <v>-4.5210674779901469E-2</v>
      </c>
      <c r="AO34" s="40">
        <v>-1.4490064151587156E-4</v>
      </c>
      <c r="AP34" s="38">
        <v>0</v>
      </c>
      <c r="AQ34" s="39">
        <v>0</v>
      </c>
      <c r="AR34" s="40">
        <v>0</v>
      </c>
      <c r="AS34" s="39">
        <v>0</v>
      </c>
      <c r="AT34" s="39">
        <v>0</v>
      </c>
      <c r="AU34" s="39">
        <v>0</v>
      </c>
      <c r="AV34" s="32">
        <v>8856</v>
      </c>
      <c r="AW34" s="33">
        <v>6891</v>
      </c>
      <c r="AX34" s="34">
        <v>6891</v>
      </c>
      <c r="AY34" s="41">
        <v>92</v>
      </c>
      <c r="AZ34" s="42">
        <v>80</v>
      </c>
      <c r="BA34" s="43">
        <v>80</v>
      </c>
      <c r="BB34" s="41">
        <v>151</v>
      </c>
      <c r="BC34" s="42">
        <v>144</v>
      </c>
      <c r="BD34" s="42">
        <v>144</v>
      </c>
      <c r="BE34" s="45">
        <v>7.1781250000000005</v>
      </c>
      <c r="BF34" s="44">
        <v>-0.84361413043478262</v>
      </c>
      <c r="BG34" s="44">
        <v>-2.3927083333333323</v>
      </c>
      <c r="BH34" s="45">
        <v>3.9878472222222219</v>
      </c>
      <c r="BI34" s="44">
        <v>-0.89956999632082502</v>
      </c>
      <c r="BJ34" s="46">
        <v>-1.3292824074074079</v>
      </c>
      <c r="BK34" s="33">
        <v>300</v>
      </c>
      <c r="BL34" s="33">
        <v>300</v>
      </c>
      <c r="BM34" s="33">
        <v>300</v>
      </c>
      <c r="BN34" s="32">
        <v>45863</v>
      </c>
      <c r="BO34" s="33">
        <v>35571</v>
      </c>
      <c r="BP34" s="34">
        <v>48664</v>
      </c>
      <c r="BQ34" s="47">
        <v>355.49145364129544</v>
      </c>
      <c r="BR34" s="47">
        <v>76.271348109603252</v>
      </c>
      <c r="BS34" s="47">
        <v>-1.4800596701098812</v>
      </c>
      <c r="BT34" s="48">
        <v>2510.4681613699031</v>
      </c>
      <c r="BU34" s="47">
        <v>1064.4573551368408</v>
      </c>
      <c r="BV34" s="49">
        <v>667.79892613553966</v>
      </c>
      <c r="BW34" s="44">
        <v>7.0619648817297929</v>
      </c>
      <c r="BX34" s="44">
        <v>1.8832160109077511</v>
      </c>
      <c r="BY34" s="44">
        <v>1.9000145116819045</v>
      </c>
      <c r="BZ34" s="38">
        <v>0.44564102564102565</v>
      </c>
      <c r="CA34" s="39">
        <v>2.7945215076362606E-2</v>
      </c>
      <c r="CB34" s="50">
        <v>1.1318681318681356E-2</v>
      </c>
    </row>
    <row r="35" spans="1:80" x14ac:dyDescent="0.25">
      <c r="A35" s="11" t="s">
        <v>64</v>
      </c>
      <c r="B35" s="32">
        <v>8879.2505299999975</v>
      </c>
      <c r="C35" s="33">
        <v>8869.1014800000012</v>
      </c>
      <c r="D35" s="34">
        <v>12904.740830000001</v>
      </c>
      <c r="E35" s="32">
        <v>9335.1025300000001</v>
      </c>
      <c r="F35" s="33">
        <v>9850.6569999999992</v>
      </c>
      <c r="G35" s="34">
        <v>13636.648999999999</v>
      </c>
      <c r="H35" s="35">
        <v>0.94632785737903802</v>
      </c>
      <c r="I35" s="36">
        <v>-4.8401133491846604E-3</v>
      </c>
      <c r="J35" s="37">
        <v>4.5971517695298947E-2</v>
      </c>
      <c r="K35" s="32">
        <v>6395.4129999999996</v>
      </c>
      <c r="L35" s="33">
        <v>7411.2520000000004</v>
      </c>
      <c r="M35" s="33">
        <v>10173.103999999999</v>
      </c>
      <c r="N35" s="38">
        <v>0.74601201512189685</v>
      </c>
      <c r="O35" s="39">
        <v>6.0919057712247593E-2</v>
      </c>
      <c r="P35" s="40">
        <v>-6.349172563350991E-3</v>
      </c>
      <c r="Q35" s="32">
        <v>975.83199999999999</v>
      </c>
      <c r="R35" s="33">
        <v>806.96199999999999</v>
      </c>
      <c r="S35" s="34">
        <v>1185.326</v>
      </c>
      <c r="T35" s="38">
        <v>8.6922087677111876E-2</v>
      </c>
      <c r="U35" s="39">
        <v>-1.7611525838539574E-2</v>
      </c>
      <c r="V35" s="40">
        <v>5.002475614688015E-3</v>
      </c>
      <c r="W35" s="32">
        <v>1121.1279999999999</v>
      </c>
      <c r="X35" s="33">
        <v>1234.0519999999999</v>
      </c>
      <c r="Y35" s="34">
        <v>1658.818</v>
      </c>
      <c r="Z35" s="38">
        <v>0.12164410772763895</v>
      </c>
      <c r="AA35" s="39">
        <v>1.5460159930214545E-3</v>
      </c>
      <c r="AB35" s="40">
        <v>-3.6320032972398941E-3</v>
      </c>
      <c r="AC35" s="32">
        <v>9822.3539999999994</v>
      </c>
      <c r="AD35" s="33">
        <v>9563.4985199999992</v>
      </c>
      <c r="AE35" s="33">
        <v>9411.0149999999994</v>
      </c>
      <c r="AF35" s="33">
        <v>-411.33899999999994</v>
      </c>
      <c r="AG35" s="34">
        <v>-152.48351999999977</v>
      </c>
      <c r="AH35" s="32">
        <v>7170.951</v>
      </c>
      <c r="AI35" s="33">
        <v>6545.0969999999998</v>
      </c>
      <c r="AJ35" s="33">
        <v>6537.674</v>
      </c>
      <c r="AK35" s="33">
        <v>-633.27700000000004</v>
      </c>
      <c r="AL35" s="34">
        <v>-7.4229999999997744</v>
      </c>
      <c r="AM35" s="38">
        <v>0.72926803598581058</v>
      </c>
      <c r="AN35" s="39">
        <v>-0.37694627419876792</v>
      </c>
      <c r="AO35" s="40">
        <v>-0.34902591989753073</v>
      </c>
      <c r="AP35" s="38">
        <v>0.50661025169925866</v>
      </c>
      <c r="AQ35" s="39">
        <v>-0.30099743723482097</v>
      </c>
      <c r="AR35" s="40">
        <v>-0.23135593515285058</v>
      </c>
      <c r="AS35" s="39">
        <v>0.47941939401681455</v>
      </c>
      <c r="AT35" s="39">
        <v>-0.28875117261112371</v>
      </c>
      <c r="AU35" s="39">
        <v>-0.1850131407877168</v>
      </c>
      <c r="AV35" s="32">
        <v>6939</v>
      </c>
      <c r="AW35" s="33">
        <v>5223</v>
      </c>
      <c r="AX35" s="34">
        <v>6846</v>
      </c>
      <c r="AY35" s="41">
        <v>70</v>
      </c>
      <c r="AZ35" s="42">
        <v>72</v>
      </c>
      <c r="BA35" s="43">
        <v>70</v>
      </c>
      <c r="BB35" s="41">
        <v>129</v>
      </c>
      <c r="BC35" s="42">
        <v>126</v>
      </c>
      <c r="BD35" s="42">
        <v>129</v>
      </c>
      <c r="BE35" s="45">
        <v>8.15</v>
      </c>
      <c r="BF35" s="44">
        <v>-0.11071428571428577</v>
      </c>
      <c r="BG35" s="44">
        <v>8.9814814814815236E-2</v>
      </c>
      <c r="BH35" s="45">
        <v>4.4224806201550386</v>
      </c>
      <c r="BI35" s="44">
        <v>-6.0077519379844624E-2</v>
      </c>
      <c r="BJ35" s="46">
        <v>-0.18333948566506653</v>
      </c>
      <c r="BK35" s="33">
        <v>155</v>
      </c>
      <c r="BL35" s="33">
        <v>174</v>
      </c>
      <c r="BM35" s="33">
        <v>174</v>
      </c>
      <c r="BN35" s="32">
        <v>34434</v>
      </c>
      <c r="BO35" s="33">
        <v>26623</v>
      </c>
      <c r="BP35" s="34">
        <v>36806</v>
      </c>
      <c r="BQ35" s="47">
        <v>370.50070640656412</v>
      </c>
      <c r="BR35" s="47">
        <v>99.399395783342925</v>
      </c>
      <c r="BS35" s="47">
        <v>0.49518486503984604</v>
      </c>
      <c r="BT35" s="48">
        <v>1991.9148407829389</v>
      </c>
      <c r="BU35" s="47">
        <v>646.605353825164</v>
      </c>
      <c r="BV35" s="49">
        <v>105.89971537608449</v>
      </c>
      <c r="BW35" s="44">
        <v>5.3762781186094069</v>
      </c>
      <c r="BX35" s="44">
        <v>0.4138916075847634</v>
      </c>
      <c r="BY35" s="44">
        <v>0.27901600871088128</v>
      </c>
      <c r="BZ35" s="38">
        <v>0.58112290008841727</v>
      </c>
      <c r="CA35" s="39">
        <v>-2.5857533544581091E-2</v>
      </c>
      <c r="CB35" s="50">
        <v>2.0662287903667198E-2</v>
      </c>
    </row>
    <row r="36" spans="1:80" x14ac:dyDescent="0.25">
      <c r="A36" s="11" t="s">
        <v>65</v>
      </c>
      <c r="B36" s="32">
        <v>17182.579511692278</v>
      </c>
      <c r="C36" s="33">
        <v>18988.651331232137</v>
      </c>
      <c r="D36" s="34">
        <v>27222.410791232141</v>
      </c>
      <c r="E36" s="32">
        <v>17166.936710000002</v>
      </c>
      <c r="F36" s="33">
        <v>18844.833329999998</v>
      </c>
      <c r="G36" s="34">
        <v>27207.198789999999</v>
      </c>
      <c r="H36" s="35">
        <v>1.0005591167745551</v>
      </c>
      <c r="I36" s="36">
        <v>-3.521000579251865E-4</v>
      </c>
      <c r="J36" s="37">
        <v>-7.0725772135891152E-3</v>
      </c>
      <c r="K36" s="32">
        <v>10935.895</v>
      </c>
      <c r="L36" s="33">
        <v>13630.853999999999</v>
      </c>
      <c r="M36" s="33">
        <v>19577.812000000002</v>
      </c>
      <c r="N36" s="38">
        <v>0.71958205440818201</v>
      </c>
      <c r="O36" s="39">
        <v>8.2549648176400758E-2</v>
      </c>
      <c r="P36" s="40">
        <v>-3.7384314408696051E-3</v>
      </c>
      <c r="Q36" s="32">
        <v>2395.6320000000001</v>
      </c>
      <c r="R36" s="33">
        <v>1809.7159999999999</v>
      </c>
      <c r="S36" s="34">
        <v>2750.681</v>
      </c>
      <c r="T36" s="38">
        <v>0.10110122035095404</v>
      </c>
      <c r="U36" s="39">
        <v>-3.8447963086327946E-2</v>
      </c>
      <c r="V36" s="40">
        <v>5.0687445890683636E-3</v>
      </c>
      <c r="W36" s="32">
        <v>3173.453</v>
      </c>
      <c r="X36" s="33">
        <v>2875.2139999999999</v>
      </c>
      <c r="Y36" s="34">
        <v>4170.4949999999999</v>
      </c>
      <c r="Z36" s="38">
        <v>0.15328645305200861</v>
      </c>
      <c r="AA36" s="39">
        <v>-3.1571978805051554E-2</v>
      </c>
      <c r="AB36" s="40">
        <v>7.1338702107648366E-4</v>
      </c>
      <c r="AC36" s="32">
        <v>2985.5546199999999</v>
      </c>
      <c r="AD36" s="33">
        <v>2190.846</v>
      </c>
      <c r="AE36" s="33">
        <v>2824.114</v>
      </c>
      <c r="AF36" s="33">
        <v>-161.44061999999985</v>
      </c>
      <c r="AG36" s="34">
        <v>633.26800000000003</v>
      </c>
      <c r="AH36" s="32">
        <v>0</v>
      </c>
      <c r="AI36" s="33">
        <v>0</v>
      </c>
      <c r="AJ36" s="33">
        <v>0</v>
      </c>
      <c r="AK36" s="33">
        <v>0</v>
      </c>
      <c r="AL36" s="34">
        <v>0</v>
      </c>
      <c r="AM36" s="38">
        <v>0.10374224464019907</v>
      </c>
      <c r="AN36" s="39">
        <v>-7.0012494452869639E-2</v>
      </c>
      <c r="AO36" s="40">
        <v>-1.163435382293361E-2</v>
      </c>
      <c r="AP36" s="38">
        <v>0</v>
      </c>
      <c r="AQ36" s="39">
        <v>0</v>
      </c>
      <c r="AR36" s="40">
        <v>0</v>
      </c>
      <c r="AS36" s="39">
        <v>0</v>
      </c>
      <c r="AT36" s="39">
        <v>0</v>
      </c>
      <c r="AU36" s="39">
        <v>0</v>
      </c>
      <c r="AV36" s="32">
        <v>15661</v>
      </c>
      <c r="AW36" s="33">
        <v>11571</v>
      </c>
      <c r="AX36" s="34">
        <v>15332</v>
      </c>
      <c r="AY36" s="41">
        <v>101</v>
      </c>
      <c r="AZ36" s="42">
        <v>104</v>
      </c>
      <c r="BA36" s="43">
        <v>98</v>
      </c>
      <c r="BB36" s="41">
        <v>238</v>
      </c>
      <c r="BC36" s="42">
        <v>242</v>
      </c>
      <c r="BD36" s="42">
        <v>243</v>
      </c>
      <c r="BE36" s="45">
        <v>13.037414965986395</v>
      </c>
      <c r="BF36" s="44">
        <v>0.11579780427022435</v>
      </c>
      <c r="BG36" s="44">
        <v>0.67523547880690771</v>
      </c>
      <c r="BH36" s="45">
        <v>5.2578875171467763</v>
      </c>
      <c r="BI36" s="44">
        <v>-0.22565590022017012</v>
      </c>
      <c r="BJ36" s="46">
        <v>-5.4784659161764004E-2</v>
      </c>
      <c r="BK36" s="33">
        <v>400</v>
      </c>
      <c r="BL36" s="33">
        <v>400</v>
      </c>
      <c r="BM36" s="33">
        <v>400</v>
      </c>
      <c r="BN36" s="32">
        <v>81005</v>
      </c>
      <c r="BO36" s="33">
        <v>61419</v>
      </c>
      <c r="BP36" s="34">
        <v>83706</v>
      </c>
      <c r="BQ36" s="47">
        <v>325.03283862566599</v>
      </c>
      <c r="BR36" s="47">
        <v>113.10843013236308</v>
      </c>
      <c r="BS36" s="47">
        <v>18.208674604760461</v>
      </c>
      <c r="BT36" s="48">
        <v>1774.5368373336812</v>
      </c>
      <c r="BU36" s="47">
        <v>678.37843684839913</v>
      </c>
      <c r="BV36" s="49">
        <v>145.91067451283607</v>
      </c>
      <c r="BW36" s="44">
        <v>5.4595617010174795</v>
      </c>
      <c r="BX36" s="44">
        <v>0.28715891703178276</v>
      </c>
      <c r="BY36" s="44">
        <v>0.15155029318755986</v>
      </c>
      <c r="BZ36" s="38">
        <v>0.57490384615384615</v>
      </c>
      <c r="CA36" s="39">
        <v>2.1591004623791488E-2</v>
      </c>
      <c r="CB36" s="50">
        <v>1.245879120879112E-2</v>
      </c>
    </row>
    <row r="37" spans="1:80" x14ac:dyDescent="0.25">
      <c r="A37" s="11" t="s">
        <v>66</v>
      </c>
      <c r="B37" s="32">
        <v>28407.189649999978</v>
      </c>
      <c r="C37" s="33">
        <v>23966.04599999998</v>
      </c>
      <c r="D37" s="34">
        <v>36057.539999999986</v>
      </c>
      <c r="E37" s="32">
        <v>28360.879000000001</v>
      </c>
      <c r="F37" s="33">
        <v>24978.224999999999</v>
      </c>
      <c r="G37" s="34">
        <v>35578.324000000001</v>
      </c>
      <c r="H37" s="35">
        <v>1.0134693247495297</v>
      </c>
      <c r="I37" s="36">
        <v>1.1836418731349552E-2</v>
      </c>
      <c r="J37" s="37">
        <v>5.3991779807886275E-2</v>
      </c>
      <c r="K37" s="32">
        <v>17950.716</v>
      </c>
      <c r="L37" s="33">
        <v>16521.044000000002</v>
      </c>
      <c r="M37" s="33">
        <v>23918.098999999998</v>
      </c>
      <c r="N37" s="38">
        <v>0.67226604041269622</v>
      </c>
      <c r="O37" s="39">
        <v>3.9326701684866294E-2</v>
      </c>
      <c r="P37" s="40">
        <v>1.0848185461033166E-2</v>
      </c>
      <c r="Q37" s="32">
        <v>5904.6419999999998</v>
      </c>
      <c r="R37" s="33">
        <v>4260.3280000000004</v>
      </c>
      <c r="S37" s="34">
        <v>5897.2889999999998</v>
      </c>
      <c r="T37" s="38">
        <v>0.16575510976852084</v>
      </c>
      <c r="U37" s="39">
        <v>-4.2441610791515372E-2</v>
      </c>
      <c r="V37" s="40">
        <v>-4.8065694540820603E-3</v>
      </c>
      <c r="W37" s="32">
        <v>2826.67</v>
      </c>
      <c r="X37" s="33">
        <v>3037.2220000000002</v>
      </c>
      <c r="Y37" s="34">
        <v>4047.36</v>
      </c>
      <c r="Z37" s="38">
        <v>0.11375915290444823</v>
      </c>
      <c r="AA37" s="39">
        <v>1.4091226533054738E-2</v>
      </c>
      <c r="AB37" s="40">
        <v>-7.8356361568241578E-3</v>
      </c>
      <c r="AC37" s="32">
        <v>10097.448</v>
      </c>
      <c r="AD37" s="33">
        <v>5608.8650099999995</v>
      </c>
      <c r="AE37" s="33">
        <v>6806.3029999999999</v>
      </c>
      <c r="AF37" s="33">
        <v>-3291.1450000000004</v>
      </c>
      <c r="AG37" s="34">
        <v>1197.4379900000004</v>
      </c>
      <c r="AH37" s="32">
        <v>0</v>
      </c>
      <c r="AI37" s="33">
        <v>0</v>
      </c>
      <c r="AJ37" s="33">
        <v>0</v>
      </c>
      <c r="AK37" s="33">
        <v>0</v>
      </c>
      <c r="AL37" s="34">
        <v>0</v>
      </c>
      <c r="AM37" s="38">
        <v>0.18876226719848338</v>
      </c>
      <c r="AN37" s="39">
        <v>-0.16669169091595504</v>
      </c>
      <c r="AO37" s="40">
        <v>-4.5271540881497957E-2</v>
      </c>
      <c r="AP37" s="38">
        <v>0</v>
      </c>
      <c r="AQ37" s="39">
        <v>0</v>
      </c>
      <c r="AR37" s="40">
        <v>0</v>
      </c>
      <c r="AS37" s="39">
        <v>0</v>
      </c>
      <c r="AT37" s="39">
        <v>0</v>
      </c>
      <c r="AU37" s="39">
        <v>0</v>
      </c>
      <c r="AV37" s="32">
        <v>16688</v>
      </c>
      <c r="AW37" s="33">
        <v>13437</v>
      </c>
      <c r="AX37" s="34">
        <v>17640</v>
      </c>
      <c r="AY37" s="41">
        <v>149.55799999999999</v>
      </c>
      <c r="AZ37" s="42">
        <v>147</v>
      </c>
      <c r="BA37" s="43">
        <v>153.19999999999999</v>
      </c>
      <c r="BB37" s="41">
        <v>238</v>
      </c>
      <c r="BC37" s="42">
        <v>235</v>
      </c>
      <c r="BD37" s="42">
        <v>227.7</v>
      </c>
      <c r="BE37" s="45">
        <v>9.5953002610966056</v>
      </c>
      <c r="BF37" s="44">
        <v>0.29678953838925004</v>
      </c>
      <c r="BG37" s="44">
        <v>-0.56116232393740795</v>
      </c>
      <c r="BH37" s="45">
        <v>6.4558629776021084</v>
      </c>
      <c r="BI37" s="44">
        <v>0.61272572270014702</v>
      </c>
      <c r="BJ37" s="46">
        <v>0.10267148824040628</v>
      </c>
      <c r="BK37" s="33">
        <v>420</v>
      </c>
      <c r="BL37" s="33">
        <v>421</v>
      </c>
      <c r="BM37" s="33">
        <v>421</v>
      </c>
      <c r="BN37" s="32">
        <v>85297</v>
      </c>
      <c r="BO37" s="33">
        <v>72533</v>
      </c>
      <c r="BP37" s="34">
        <v>97097</v>
      </c>
      <c r="BQ37" s="47">
        <v>366.42042493588883</v>
      </c>
      <c r="BR37" s="47">
        <v>33.924803753432229</v>
      </c>
      <c r="BS37" s="47">
        <v>22.049931505312429</v>
      </c>
      <c r="BT37" s="48">
        <v>2016.9117913832199</v>
      </c>
      <c r="BU37" s="47">
        <v>317.43438246663322</v>
      </c>
      <c r="BV37" s="49">
        <v>157.99797133410175</v>
      </c>
      <c r="BW37" s="44">
        <v>5.5043650793650798</v>
      </c>
      <c r="BX37" s="44">
        <v>0.39308751464791758</v>
      </c>
      <c r="BY37" s="44">
        <v>0.10635957218341741</v>
      </c>
      <c r="BZ37" s="38">
        <v>0.63361045130641336</v>
      </c>
      <c r="CA37" s="39">
        <v>7.8724945191399054E-2</v>
      </c>
      <c r="CB37" s="50">
        <v>2.5210339937181692E-3</v>
      </c>
    </row>
    <row r="38" spans="1:80" x14ac:dyDescent="0.25">
      <c r="A38" s="31" t="s">
        <v>67</v>
      </c>
      <c r="B38" s="12">
        <v>15122.945130000002</v>
      </c>
      <c r="C38" s="13">
        <v>15522.111509999999</v>
      </c>
      <c r="D38" s="14">
        <v>22054.949639999995</v>
      </c>
      <c r="E38" s="12">
        <v>14572.65155</v>
      </c>
      <c r="F38" s="13">
        <v>15297.103940000001</v>
      </c>
      <c r="G38" s="14">
        <v>21796.845709999998</v>
      </c>
      <c r="H38" s="15">
        <v>1.0118413431665292</v>
      </c>
      <c r="I38" s="16">
        <v>-2.5920733152382081E-2</v>
      </c>
      <c r="J38" s="17">
        <v>-2.8678181807786363E-3</v>
      </c>
      <c r="K38" s="12">
        <v>10608.943070000001</v>
      </c>
      <c r="L38" s="13">
        <v>10700.481220000001</v>
      </c>
      <c r="M38" s="13">
        <v>15164.79372</v>
      </c>
      <c r="N38" s="18">
        <v>0.69573340664803929</v>
      </c>
      <c r="O38" s="19">
        <v>-3.2270212569768808E-2</v>
      </c>
      <c r="P38" s="20">
        <v>-3.7768576458176994E-3</v>
      </c>
      <c r="Q38" s="12">
        <v>1420.2629999999999</v>
      </c>
      <c r="R38" s="13">
        <v>1141.7809999999999</v>
      </c>
      <c r="S38" s="14">
        <v>1671.952</v>
      </c>
      <c r="T38" s="18">
        <v>7.6706144652523678E-2</v>
      </c>
      <c r="U38" s="19">
        <v>-2.075470487969476E-2</v>
      </c>
      <c r="V38" s="20">
        <v>2.0658072083629964E-3</v>
      </c>
      <c r="W38" s="12">
        <v>1876.3789999999999</v>
      </c>
      <c r="X38" s="13">
        <v>2977.723</v>
      </c>
      <c r="Y38" s="14">
        <v>4083.33</v>
      </c>
      <c r="Z38" s="18">
        <v>0.18733582162884432</v>
      </c>
      <c r="AA38" s="19">
        <v>5.857552062514676E-2</v>
      </c>
      <c r="AB38" s="20">
        <v>-7.3234427443047145E-3</v>
      </c>
      <c r="AC38" s="12">
        <v>4917.38904</v>
      </c>
      <c r="AD38" s="13">
        <v>4047.9178099999999</v>
      </c>
      <c r="AE38" s="13">
        <v>4912.2767100000001</v>
      </c>
      <c r="AF38" s="13">
        <v>-5.112329999999929</v>
      </c>
      <c r="AG38" s="14">
        <v>864.35890000000018</v>
      </c>
      <c r="AH38" s="12">
        <v>474.89100000000002</v>
      </c>
      <c r="AI38" s="13">
        <v>305.79500000000002</v>
      </c>
      <c r="AJ38" s="13">
        <v>0</v>
      </c>
      <c r="AK38" s="13">
        <v>-474.89100000000002</v>
      </c>
      <c r="AL38" s="14">
        <v>-305.79500000000002</v>
      </c>
      <c r="AM38" s="18">
        <v>0.22272899236599666</v>
      </c>
      <c r="AN38" s="19">
        <v>-0.10243181445629188</v>
      </c>
      <c r="AO38" s="20">
        <v>-3.8054974260719049E-2</v>
      </c>
      <c r="AP38" s="18">
        <v>0</v>
      </c>
      <c r="AQ38" s="19">
        <v>-3.1402018318372353E-2</v>
      </c>
      <c r="AR38" s="20">
        <v>-1.9700605797284342E-2</v>
      </c>
      <c r="AS38" s="19">
        <v>0</v>
      </c>
      <c r="AT38" s="19">
        <v>-3.2587823730678582E-2</v>
      </c>
      <c r="AU38" s="19">
        <v>-1.9990385186596307E-2</v>
      </c>
      <c r="AV38" s="12">
        <v>9678</v>
      </c>
      <c r="AW38" s="13">
        <v>5477</v>
      </c>
      <c r="AX38" s="14">
        <v>7002</v>
      </c>
      <c r="AY38" s="21">
        <v>116</v>
      </c>
      <c r="AZ38" s="22">
        <v>117</v>
      </c>
      <c r="BA38" s="23">
        <v>115.5</v>
      </c>
      <c r="BB38" s="21">
        <v>191.5</v>
      </c>
      <c r="BC38" s="22">
        <v>189</v>
      </c>
      <c r="BD38" s="22">
        <v>187</v>
      </c>
      <c r="BE38" s="25">
        <v>5.0519480519480515</v>
      </c>
      <c r="BF38" s="24">
        <v>-1.9006381549485001</v>
      </c>
      <c r="BG38" s="24">
        <v>-0.14938148271481655</v>
      </c>
      <c r="BH38" s="25">
        <v>3.1203208556149735</v>
      </c>
      <c r="BI38" s="24">
        <v>-1.0911673950377678</v>
      </c>
      <c r="BJ38" s="26">
        <v>-9.9549808700134967E-2</v>
      </c>
      <c r="BK38" s="13">
        <v>295</v>
      </c>
      <c r="BL38" s="13">
        <v>291</v>
      </c>
      <c r="BM38" s="13">
        <v>291</v>
      </c>
      <c r="BN38" s="12">
        <v>52017</v>
      </c>
      <c r="BO38" s="13">
        <v>36194</v>
      </c>
      <c r="BP38" s="14">
        <v>49484</v>
      </c>
      <c r="BQ38" s="27">
        <v>440.48269561878584</v>
      </c>
      <c r="BR38" s="27">
        <v>160.33098463968287</v>
      </c>
      <c r="BS38" s="27">
        <v>17.840712417150201</v>
      </c>
      <c r="BT38" s="28">
        <v>3112.9456883747498</v>
      </c>
      <c r="BU38" s="27">
        <v>1607.1953732269919</v>
      </c>
      <c r="BV38" s="29">
        <v>319.9743646573861</v>
      </c>
      <c r="BW38" s="24">
        <v>7.0671236789488718</v>
      </c>
      <c r="BX38" s="24">
        <v>1.6923561649997092</v>
      </c>
      <c r="BY38" s="24">
        <v>0.45876143684553039</v>
      </c>
      <c r="BZ38" s="18">
        <v>0.46716513726823006</v>
      </c>
      <c r="CA38" s="19">
        <v>-1.4607577374726344E-2</v>
      </c>
      <c r="CB38" s="30">
        <v>1.1568042495877506E-2</v>
      </c>
    </row>
    <row r="39" spans="1:80" x14ac:dyDescent="0.25">
      <c r="A39" s="11" t="s">
        <v>68</v>
      </c>
      <c r="B39" s="32">
        <v>31778.895129999986</v>
      </c>
      <c r="C39" s="33">
        <v>30139.176539999997</v>
      </c>
      <c r="D39" s="34">
        <v>41011.63216999999</v>
      </c>
      <c r="E39" s="32">
        <v>29323.646040000003</v>
      </c>
      <c r="F39" s="33">
        <v>24228.528500000004</v>
      </c>
      <c r="G39" s="34">
        <v>35216.625940000005</v>
      </c>
      <c r="H39" s="35">
        <v>1.1645531357794803</v>
      </c>
      <c r="I39" s="36">
        <v>8.0823810761342596E-2</v>
      </c>
      <c r="J39" s="37">
        <v>-7.9400930188661123E-2</v>
      </c>
      <c r="K39" s="32">
        <v>16978.107730000003</v>
      </c>
      <c r="L39" s="33">
        <v>14946.67179</v>
      </c>
      <c r="M39" s="33">
        <v>21662.45448</v>
      </c>
      <c r="N39" s="38">
        <v>0.61512010028749498</v>
      </c>
      <c r="O39" s="39">
        <v>3.612976235883536E-2</v>
      </c>
      <c r="P39" s="40">
        <v>-1.7837199341911303E-3</v>
      </c>
      <c r="Q39" s="32">
        <v>6316.5135899999996</v>
      </c>
      <c r="R39" s="33">
        <v>4319.3041999999996</v>
      </c>
      <c r="S39" s="34">
        <v>6370.5569000000005</v>
      </c>
      <c r="T39" s="38">
        <v>0.18089628776060993</v>
      </c>
      <c r="U39" s="39">
        <v>-3.4510540618907598E-2</v>
      </c>
      <c r="V39" s="40">
        <v>2.6228032607155671E-3</v>
      </c>
      <c r="W39" s="32">
        <v>4166.15373</v>
      </c>
      <c r="X39" s="33">
        <v>3173.2288900000003</v>
      </c>
      <c r="Y39" s="34">
        <v>4658.7019399999999</v>
      </c>
      <c r="Z39" s="38">
        <v>0.13228700409679278</v>
      </c>
      <c r="AA39" s="39">
        <v>-9.7878840094476338E-3</v>
      </c>
      <c r="AB39" s="40">
        <v>1.3162400241830963E-3</v>
      </c>
      <c r="AC39" s="32">
        <v>17390.041370000003</v>
      </c>
      <c r="AD39" s="33">
        <v>11954.659809999999</v>
      </c>
      <c r="AE39" s="33">
        <v>12103.686739999999</v>
      </c>
      <c r="AF39" s="33">
        <v>-5286.3546300000035</v>
      </c>
      <c r="AG39" s="34">
        <v>149.02692999999999</v>
      </c>
      <c r="AH39" s="32">
        <v>0</v>
      </c>
      <c r="AI39" s="33">
        <v>0</v>
      </c>
      <c r="AJ39" s="33">
        <v>0</v>
      </c>
      <c r="AK39" s="33">
        <v>0</v>
      </c>
      <c r="AL39" s="34">
        <v>0</v>
      </c>
      <c r="AM39" s="38">
        <v>0.29512814047068936</v>
      </c>
      <c r="AN39" s="39">
        <v>-0.2520916825867654</v>
      </c>
      <c r="AO39" s="40">
        <v>-0.10152038090261556</v>
      </c>
      <c r="AP39" s="38">
        <v>0</v>
      </c>
      <c r="AQ39" s="39">
        <v>0</v>
      </c>
      <c r="AR39" s="40">
        <v>0</v>
      </c>
      <c r="AS39" s="39">
        <v>0</v>
      </c>
      <c r="AT39" s="39">
        <v>0</v>
      </c>
      <c r="AU39" s="39">
        <v>0</v>
      </c>
      <c r="AV39" s="32">
        <v>22875</v>
      </c>
      <c r="AW39" s="33">
        <v>17390</v>
      </c>
      <c r="AX39" s="34">
        <v>17390</v>
      </c>
      <c r="AY39" s="41">
        <v>196.34999999999997</v>
      </c>
      <c r="AZ39" s="42">
        <v>194.93</v>
      </c>
      <c r="BA39" s="43">
        <v>195.54000000000002</v>
      </c>
      <c r="BB39" s="41">
        <v>258.43</v>
      </c>
      <c r="BC39" s="42">
        <v>234.86</v>
      </c>
      <c r="BD39" s="42">
        <v>232.39999999999998</v>
      </c>
      <c r="BE39" s="45">
        <v>7.411100883024786</v>
      </c>
      <c r="BF39" s="44">
        <v>-2.2973279430511004</v>
      </c>
      <c r="BG39" s="44">
        <v>-2.5012893197260597</v>
      </c>
      <c r="BH39" s="45">
        <v>6.235656913367758</v>
      </c>
      <c r="BI39" s="44">
        <v>-1.1406151912640574</v>
      </c>
      <c r="BJ39" s="46">
        <v>-1.9914665739107145</v>
      </c>
      <c r="BK39" s="33">
        <v>589</v>
      </c>
      <c r="BL39" s="33">
        <v>589</v>
      </c>
      <c r="BM39" s="33">
        <v>589</v>
      </c>
      <c r="BN39" s="32">
        <v>93185</v>
      </c>
      <c r="BO39" s="33">
        <v>71585</v>
      </c>
      <c r="BP39" s="34">
        <v>93788</v>
      </c>
      <c r="BQ39" s="47">
        <v>375.49181067940469</v>
      </c>
      <c r="BR39" s="47">
        <v>60.809769149115425</v>
      </c>
      <c r="BS39" s="47">
        <v>37.033635083958643</v>
      </c>
      <c r="BT39" s="48">
        <v>2025.1078746405983</v>
      </c>
      <c r="BU39" s="47">
        <v>743.19985103404088</v>
      </c>
      <c r="BV39" s="49">
        <v>631.86299252443928</v>
      </c>
      <c r="BW39" s="44">
        <v>5.3932144910868312</v>
      </c>
      <c r="BX39" s="44">
        <v>1.3195532889010391</v>
      </c>
      <c r="BY39" s="44">
        <v>1.2767682576193211</v>
      </c>
      <c r="BZ39" s="38">
        <v>0.43745219127222523</v>
      </c>
      <c r="CA39" s="39">
        <v>5.1876324664322793E-3</v>
      </c>
      <c r="CB39" s="50">
        <v>-7.7364627449517109E-3</v>
      </c>
    </row>
    <row r="40" spans="1:80" x14ac:dyDescent="0.25">
      <c r="A40" s="11" t="s">
        <v>69</v>
      </c>
      <c r="B40" s="32">
        <v>16010.206699999995</v>
      </c>
      <c r="C40" s="33">
        <v>15597.617479999999</v>
      </c>
      <c r="D40" s="34">
        <v>22227.319580000003</v>
      </c>
      <c r="E40" s="32">
        <v>16095.496429999997</v>
      </c>
      <c r="F40" s="33">
        <v>15522.04816</v>
      </c>
      <c r="G40" s="34">
        <v>22032.337490000002</v>
      </c>
      <c r="H40" s="35">
        <v>1.0088498140557487</v>
      </c>
      <c r="I40" s="36">
        <v>1.4148795070154208E-2</v>
      </c>
      <c r="J40" s="37">
        <v>3.9812993326246993E-3</v>
      </c>
      <c r="K40" s="32">
        <v>11224.89122</v>
      </c>
      <c r="L40" s="33">
        <v>11159.5152</v>
      </c>
      <c r="M40" s="33">
        <v>15471.262520000002</v>
      </c>
      <c r="N40" s="38">
        <v>0.7022070412193927</v>
      </c>
      <c r="O40" s="39">
        <v>4.8137505670955427E-3</v>
      </c>
      <c r="P40" s="40">
        <v>-1.6739007972610298E-2</v>
      </c>
      <c r="Q40" s="32">
        <v>1501.0356400000001</v>
      </c>
      <c r="R40" s="33">
        <v>1293.9775900000002</v>
      </c>
      <c r="S40" s="34">
        <v>1903.19975</v>
      </c>
      <c r="T40" s="38">
        <v>8.6382107702544994E-2</v>
      </c>
      <c r="U40" s="39">
        <v>-6.8760062380885389E-3</v>
      </c>
      <c r="V40" s="40">
        <v>3.0182644350982418E-3</v>
      </c>
      <c r="W40" s="32">
        <v>2736.9933300000002</v>
      </c>
      <c r="X40" s="33">
        <v>2597.3855500000004</v>
      </c>
      <c r="Y40" s="34">
        <v>3963.3347200000003</v>
      </c>
      <c r="Z40" s="38">
        <v>0.17988716457338544</v>
      </c>
      <c r="AA40" s="39">
        <v>9.840012445875651E-3</v>
      </c>
      <c r="AB40" s="40">
        <v>1.2551931282883899E-2</v>
      </c>
      <c r="AC40" s="32">
        <v>4843.4661499999993</v>
      </c>
      <c r="AD40" s="33">
        <v>4906.6985300000006</v>
      </c>
      <c r="AE40" s="33">
        <v>4980.6272900000004</v>
      </c>
      <c r="AF40" s="33">
        <v>137.16114000000107</v>
      </c>
      <c r="AG40" s="34">
        <v>73.928759999999784</v>
      </c>
      <c r="AH40" s="32">
        <v>0.59469000000000005</v>
      </c>
      <c r="AI40" s="33">
        <v>2.1770000000000001E-2</v>
      </c>
      <c r="AJ40" s="33">
        <v>0</v>
      </c>
      <c r="AK40" s="33">
        <v>-0.59469000000000005</v>
      </c>
      <c r="AL40" s="34">
        <v>-2.1770000000000001E-2</v>
      </c>
      <c r="AM40" s="38">
        <v>0.22407682906046558</v>
      </c>
      <c r="AN40" s="39">
        <v>-7.8446819806603757E-2</v>
      </c>
      <c r="AO40" s="40">
        <v>-9.050317242319697E-2</v>
      </c>
      <c r="AP40" s="38">
        <v>0</v>
      </c>
      <c r="AQ40" s="39">
        <v>-3.7144429871726779E-5</v>
      </c>
      <c r="AR40" s="40">
        <v>-1.3957259836583711E-6</v>
      </c>
      <c r="AS40" s="39">
        <v>0</v>
      </c>
      <c r="AT40" s="39">
        <v>-3.6947602243045585E-5</v>
      </c>
      <c r="AU40" s="39">
        <v>-1.4025210961592585E-6</v>
      </c>
      <c r="AV40" s="32">
        <v>10992</v>
      </c>
      <c r="AW40" s="33">
        <v>7438</v>
      </c>
      <c r="AX40" s="34">
        <v>9311</v>
      </c>
      <c r="AY40" s="41">
        <v>101</v>
      </c>
      <c r="AZ40" s="42">
        <v>104</v>
      </c>
      <c r="BA40" s="43">
        <v>104</v>
      </c>
      <c r="BB40" s="41">
        <v>177</v>
      </c>
      <c r="BC40" s="42">
        <v>179</v>
      </c>
      <c r="BD40" s="42">
        <v>179</v>
      </c>
      <c r="BE40" s="45">
        <v>7.4607371794871797</v>
      </c>
      <c r="BF40" s="44">
        <v>-1.6085697512058887</v>
      </c>
      <c r="BG40" s="44">
        <v>-0.48584401709401703</v>
      </c>
      <c r="BH40" s="45">
        <v>4.3347299813780262</v>
      </c>
      <c r="BI40" s="44">
        <v>-0.84041126155982671</v>
      </c>
      <c r="BJ40" s="46">
        <v>-0.28227808814401012</v>
      </c>
      <c r="BK40" s="33">
        <v>338</v>
      </c>
      <c r="BL40" s="33">
        <v>333</v>
      </c>
      <c r="BM40" s="33">
        <v>333</v>
      </c>
      <c r="BN40" s="32">
        <v>55831</v>
      </c>
      <c r="BO40" s="33">
        <v>44583</v>
      </c>
      <c r="BP40" s="34">
        <v>59531</v>
      </c>
      <c r="BQ40" s="47">
        <v>370.09856192571942</v>
      </c>
      <c r="BR40" s="47">
        <v>81.808966002307727</v>
      </c>
      <c r="BS40" s="47">
        <v>21.937869285026807</v>
      </c>
      <c r="BT40" s="48">
        <v>2366.2697336483729</v>
      </c>
      <c r="BU40" s="47">
        <v>901.97784591183745</v>
      </c>
      <c r="BV40" s="49">
        <v>279.41195467553098</v>
      </c>
      <c r="BW40" s="44">
        <v>6.3936204489313715</v>
      </c>
      <c r="BX40" s="44">
        <v>1.3143810020609203</v>
      </c>
      <c r="BY40" s="44">
        <v>0.39967046237584558</v>
      </c>
      <c r="BZ40" s="38">
        <v>0.49113124113124113</v>
      </c>
      <c r="CA40" s="39">
        <v>3.9818472353150836E-2</v>
      </c>
      <c r="CB40" s="50">
        <v>7.177507177507092E-4</v>
      </c>
    </row>
    <row r="41" spans="1:80" x14ac:dyDescent="0.25">
      <c r="A41" s="11" t="s">
        <v>70</v>
      </c>
      <c r="B41" s="32">
        <v>38228.982620000032</v>
      </c>
      <c r="C41" s="33">
        <v>35393.134300000012</v>
      </c>
      <c r="D41" s="34">
        <v>50299.037400000001</v>
      </c>
      <c r="E41" s="32">
        <v>38096.999960000001</v>
      </c>
      <c r="F41" s="33">
        <v>34140.857230000009</v>
      </c>
      <c r="G41" s="34">
        <v>48866.339670000001</v>
      </c>
      <c r="H41" s="35">
        <v>1.029318703624523</v>
      </c>
      <c r="I41" s="36">
        <v>2.5854319023672412E-2</v>
      </c>
      <c r="J41" s="37">
        <v>-7.3610159725470137E-3</v>
      </c>
      <c r="K41" s="32">
        <v>24179.631969999999</v>
      </c>
      <c r="L41" s="33">
        <v>23288.794490000004</v>
      </c>
      <c r="M41" s="33">
        <v>33319.843209999999</v>
      </c>
      <c r="N41" s="38">
        <v>0.68185674300577293</v>
      </c>
      <c r="O41" s="39">
        <v>4.7170757353689141E-2</v>
      </c>
      <c r="P41" s="40">
        <v>-2.8179654840798651E-4</v>
      </c>
      <c r="Q41" s="32">
        <v>4902.9859900000001</v>
      </c>
      <c r="R41" s="33">
        <v>3128.1031100000005</v>
      </c>
      <c r="S41" s="34">
        <v>4681.3948900000005</v>
      </c>
      <c r="T41" s="38">
        <v>9.5799990783308045E-2</v>
      </c>
      <c r="U41" s="39">
        <v>-3.2897439333181358E-2</v>
      </c>
      <c r="V41" s="40">
        <v>4.1765412335030561E-3</v>
      </c>
      <c r="W41" s="32">
        <v>6985.3830699999999</v>
      </c>
      <c r="X41" s="33">
        <v>5990.7764900000011</v>
      </c>
      <c r="Y41" s="34">
        <v>8239.0874000000022</v>
      </c>
      <c r="Z41" s="38">
        <v>0.16860455388391077</v>
      </c>
      <c r="AA41" s="39">
        <v>-1.4753271596686462E-2</v>
      </c>
      <c r="AB41" s="40">
        <v>-6.8677973122340252E-3</v>
      </c>
      <c r="AC41" s="32">
        <v>6323.0794299999998</v>
      </c>
      <c r="AD41" s="33">
        <v>7508.8160399999988</v>
      </c>
      <c r="AE41" s="33">
        <v>7369.254249999999</v>
      </c>
      <c r="AF41" s="33">
        <v>1046.1748199999993</v>
      </c>
      <c r="AG41" s="34">
        <v>-139.56178999999975</v>
      </c>
      <c r="AH41" s="32">
        <v>0</v>
      </c>
      <c r="AI41" s="33">
        <v>0</v>
      </c>
      <c r="AJ41" s="33">
        <v>0</v>
      </c>
      <c r="AK41" s="33">
        <v>0</v>
      </c>
      <c r="AL41" s="34">
        <v>0</v>
      </c>
      <c r="AM41" s="38">
        <v>0.14650885247358628</v>
      </c>
      <c r="AN41" s="39">
        <v>-1.8891296749636632E-2</v>
      </c>
      <c r="AO41" s="40">
        <v>-6.5645741588460288E-2</v>
      </c>
      <c r="AP41" s="38">
        <v>0</v>
      </c>
      <c r="AQ41" s="39">
        <v>0</v>
      </c>
      <c r="AR41" s="40">
        <v>0</v>
      </c>
      <c r="AS41" s="39">
        <v>0</v>
      </c>
      <c r="AT41" s="39">
        <v>0</v>
      </c>
      <c r="AU41" s="39">
        <v>0</v>
      </c>
      <c r="AV41" s="32">
        <v>23731</v>
      </c>
      <c r="AW41" s="33">
        <v>17618</v>
      </c>
      <c r="AX41" s="34">
        <v>23004</v>
      </c>
      <c r="AY41" s="41">
        <v>194.39</v>
      </c>
      <c r="AZ41" s="42">
        <v>198.49</v>
      </c>
      <c r="BA41" s="43">
        <v>197.36</v>
      </c>
      <c r="BB41" s="41">
        <v>400.69000000000005</v>
      </c>
      <c r="BC41" s="42">
        <v>397.02000000000004</v>
      </c>
      <c r="BD41" s="42">
        <v>400.03000000000003</v>
      </c>
      <c r="BE41" s="45">
        <v>9.7132144304823669</v>
      </c>
      <c r="BF41" s="44">
        <v>-0.46006265853112893</v>
      </c>
      <c r="BG41" s="44">
        <v>-0.14902324172054193</v>
      </c>
      <c r="BH41" s="45">
        <v>4.7921405894557907</v>
      </c>
      <c r="BI41" s="44">
        <v>-0.14330410178515152</v>
      </c>
      <c r="BJ41" s="46">
        <v>-0.13848143350414954</v>
      </c>
      <c r="BK41" s="33">
        <v>523</v>
      </c>
      <c r="BL41" s="33">
        <v>516</v>
      </c>
      <c r="BM41" s="33">
        <v>516</v>
      </c>
      <c r="BN41" s="32">
        <v>113706</v>
      </c>
      <c r="BO41" s="33">
        <v>88914</v>
      </c>
      <c r="BP41" s="34">
        <v>119879</v>
      </c>
      <c r="BQ41" s="47">
        <v>407.63052469573489</v>
      </c>
      <c r="BR41" s="47">
        <v>72.582242634981696</v>
      </c>
      <c r="BS41" s="47">
        <v>23.654354126420571</v>
      </c>
      <c r="BT41" s="48">
        <v>2124.2540284298384</v>
      </c>
      <c r="BU41" s="47">
        <v>518.88552478481711</v>
      </c>
      <c r="BV41" s="49">
        <v>186.41447626727677</v>
      </c>
      <c r="BW41" s="44">
        <v>5.2112241349330555</v>
      </c>
      <c r="BX41" s="44">
        <v>0.41976991892867321</v>
      </c>
      <c r="BY41" s="44">
        <v>0.16445378642584707</v>
      </c>
      <c r="BZ41" s="38">
        <v>0.63825176761223279</v>
      </c>
      <c r="CA41" s="39">
        <v>4.4232396393225182E-2</v>
      </c>
      <c r="CB41" s="50">
        <v>7.0651247976829534E-3</v>
      </c>
    </row>
    <row r="42" spans="1:80" x14ac:dyDescent="0.25">
      <c r="A42" s="11" t="s">
        <v>71</v>
      </c>
      <c r="B42" s="32">
        <v>15916.871329999994</v>
      </c>
      <c r="C42" s="33">
        <v>16379.261689999998</v>
      </c>
      <c r="D42" s="34">
        <v>23968.691459999995</v>
      </c>
      <c r="E42" s="32">
        <v>17135.726439999999</v>
      </c>
      <c r="F42" s="33">
        <v>17457.953674980821</v>
      </c>
      <c r="G42" s="34">
        <v>24809.996330000002</v>
      </c>
      <c r="H42" s="35">
        <v>0.96609008486701342</v>
      </c>
      <c r="I42" s="36">
        <v>3.7219553131330851E-2</v>
      </c>
      <c r="J42" s="37">
        <v>2.7878081619846395E-2</v>
      </c>
      <c r="K42" s="32">
        <v>11704.144480000001</v>
      </c>
      <c r="L42" s="33">
        <v>11820.491834980825</v>
      </c>
      <c r="M42" s="33">
        <v>16548.495360000001</v>
      </c>
      <c r="N42" s="38">
        <v>0.66700918210091487</v>
      </c>
      <c r="O42" s="39">
        <v>-1.6016689080068036E-2</v>
      </c>
      <c r="P42" s="40">
        <v>-1.0074286846588287E-2</v>
      </c>
      <c r="Q42" s="32">
        <v>1567.06621</v>
      </c>
      <c r="R42" s="33">
        <v>1824.5019299999999</v>
      </c>
      <c r="S42" s="34">
        <v>2617.6966299999999</v>
      </c>
      <c r="T42" s="38">
        <v>0.10550975482550584</v>
      </c>
      <c r="U42" s="39">
        <v>1.4059519815801752E-2</v>
      </c>
      <c r="V42" s="40">
        <v>1.0014049944077619E-3</v>
      </c>
      <c r="W42" s="32">
        <v>2861.9771799999999</v>
      </c>
      <c r="X42" s="33">
        <v>2980.9292599999999</v>
      </c>
      <c r="Y42" s="34">
        <v>4591.5967899999996</v>
      </c>
      <c r="Z42" s="38">
        <v>0.18507043406725079</v>
      </c>
      <c r="AA42" s="39">
        <v>1.8052292757567284E-2</v>
      </c>
      <c r="AB42" s="40">
        <v>1.4321369457691135E-2</v>
      </c>
      <c r="AC42" s="32">
        <v>5708.2073899999996</v>
      </c>
      <c r="AD42" s="33">
        <v>6590.3664500000014</v>
      </c>
      <c r="AE42" s="33">
        <v>7327.9192000000003</v>
      </c>
      <c r="AF42" s="33">
        <v>1619.7118100000007</v>
      </c>
      <c r="AG42" s="34">
        <v>737.55274999999892</v>
      </c>
      <c r="AH42" s="32">
        <v>1538.6220900000001</v>
      </c>
      <c r="AI42" s="33">
        <v>1658.5994099999998</v>
      </c>
      <c r="AJ42" s="33">
        <v>0</v>
      </c>
      <c r="AK42" s="33">
        <v>-1538.6220900000001</v>
      </c>
      <c r="AL42" s="34">
        <v>-1658.5994099999998</v>
      </c>
      <c r="AM42" s="38">
        <v>0.30572879676093934</v>
      </c>
      <c r="AN42" s="39">
        <v>-5.2897422654506643E-2</v>
      </c>
      <c r="AO42" s="40">
        <v>-9.6631613294881846E-2</v>
      </c>
      <c r="AP42" s="38">
        <v>0</v>
      </c>
      <c r="AQ42" s="39">
        <v>-9.6666113465403047E-2</v>
      </c>
      <c r="AR42" s="40">
        <v>-0.10126215951556727</v>
      </c>
      <c r="AS42" s="39">
        <v>0</v>
      </c>
      <c r="AT42" s="39">
        <v>-8.9790304215430758E-2</v>
      </c>
      <c r="AU42" s="39">
        <v>-9.5005373532234552E-2</v>
      </c>
      <c r="AV42" s="32">
        <v>11688</v>
      </c>
      <c r="AW42" s="33">
        <v>8725</v>
      </c>
      <c r="AX42" s="34">
        <v>11892</v>
      </c>
      <c r="AY42" s="41">
        <v>95</v>
      </c>
      <c r="AZ42" s="42">
        <v>100</v>
      </c>
      <c r="BA42" s="43">
        <v>102</v>
      </c>
      <c r="BB42" s="41">
        <v>212</v>
      </c>
      <c r="BC42" s="42">
        <v>206</v>
      </c>
      <c r="BD42" s="42">
        <v>199</v>
      </c>
      <c r="BE42" s="45">
        <v>9.7156862745098049</v>
      </c>
      <c r="BF42" s="44">
        <v>-0.5369453044375625</v>
      </c>
      <c r="BG42" s="44">
        <v>2.124183006536029E-2</v>
      </c>
      <c r="BH42" s="45">
        <v>4.9798994974874367</v>
      </c>
      <c r="BI42" s="44">
        <v>0.38555987484592702</v>
      </c>
      <c r="BJ42" s="46">
        <v>0.27385850503867726</v>
      </c>
      <c r="BK42" s="33">
        <v>304</v>
      </c>
      <c r="BL42" s="33">
        <v>304</v>
      </c>
      <c r="BM42" s="33">
        <v>304</v>
      </c>
      <c r="BN42" s="32">
        <v>63780</v>
      </c>
      <c r="BO42" s="33">
        <v>48979</v>
      </c>
      <c r="BP42" s="34">
        <v>67059</v>
      </c>
      <c r="BQ42" s="47">
        <v>369.97265587020388</v>
      </c>
      <c r="BR42" s="47">
        <v>101.30337960805275</v>
      </c>
      <c r="BS42" s="47">
        <v>13.535128052550931</v>
      </c>
      <c r="BT42" s="48">
        <v>2086.2761797847293</v>
      </c>
      <c r="BU42" s="47">
        <v>620.18048847740579</v>
      </c>
      <c r="BV42" s="49">
        <v>85.364583798388594</v>
      </c>
      <c r="BW42" s="44">
        <v>5.6390010090817357</v>
      </c>
      <c r="BX42" s="44">
        <v>0.18212215897906603</v>
      </c>
      <c r="BY42" s="44">
        <v>2.5362040600360736E-2</v>
      </c>
      <c r="BZ42" s="38">
        <v>0.60601323019086173</v>
      </c>
      <c r="CA42" s="39">
        <v>3.278199636860113E-2</v>
      </c>
      <c r="CB42" s="50">
        <v>1.5847913051860396E-2</v>
      </c>
    </row>
    <row r="43" spans="1:80" x14ac:dyDescent="0.25">
      <c r="A43" s="11" t="s">
        <v>72</v>
      </c>
      <c r="B43" s="32">
        <v>27902.743000000006</v>
      </c>
      <c r="C43" s="33">
        <v>27461.453000000005</v>
      </c>
      <c r="D43" s="34">
        <v>38298.619000000013</v>
      </c>
      <c r="E43" s="32">
        <v>27713.013999999999</v>
      </c>
      <c r="F43" s="33">
        <v>26466.324000000001</v>
      </c>
      <c r="G43" s="34">
        <v>37239.65</v>
      </c>
      <c r="H43" s="35">
        <v>1.0284365991624522</v>
      </c>
      <c r="I43" s="36">
        <v>2.1590393260777052E-2</v>
      </c>
      <c r="J43" s="37">
        <v>-9.1632201399942659E-3</v>
      </c>
      <c r="K43" s="32">
        <v>19494.708999999999</v>
      </c>
      <c r="L43" s="33">
        <v>18149.351999999999</v>
      </c>
      <c r="M43" s="33">
        <v>25300.16</v>
      </c>
      <c r="N43" s="38">
        <v>0.67938769564160773</v>
      </c>
      <c r="O43" s="39">
        <v>-2.4061918319544184E-2</v>
      </c>
      <c r="P43" s="40">
        <v>-6.3649612063927385E-3</v>
      </c>
      <c r="Q43" s="32">
        <v>3179.4960000000001</v>
      </c>
      <c r="R43" s="33">
        <v>2656.1709999999998</v>
      </c>
      <c r="S43" s="34">
        <v>3807.2489999999998</v>
      </c>
      <c r="T43" s="38">
        <v>0.10223643347883236</v>
      </c>
      <c r="U43" s="39">
        <v>-1.2492913534812564E-2</v>
      </c>
      <c r="V43" s="40">
        <v>1.8760283088510854E-3</v>
      </c>
      <c r="W43" s="32">
        <v>3949.6309999999999</v>
      </c>
      <c r="X43" s="33">
        <v>4769.1589999999997</v>
      </c>
      <c r="Y43" s="34">
        <v>6870.7560000000003</v>
      </c>
      <c r="Z43" s="38">
        <v>0.18450108956448302</v>
      </c>
      <c r="AA43" s="39">
        <v>4.198209108961487E-2</v>
      </c>
      <c r="AB43" s="40">
        <v>4.3038320987314749E-3</v>
      </c>
      <c r="AC43" s="32">
        <v>7024.2640000000001</v>
      </c>
      <c r="AD43" s="33">
        <v>6439.8666800000001</v>
      </c>
      <c r="AE43" s="33">
        <v>6973.2036799999996</v>
      </c>
      <c r="AF43" s="33">
        <v>-51.060320000000502</v>
      </c>
      <c r="AG43" s="34">
        <v>533.33699999999953</v>
      </c>
      <c r="AH43" s="32">
        <v>0</v>
      </c>
      <c r="AI43" s="33">
        <v>0</v>
      </c>
      <c r="AJ43" s="33">
        <v>0</v>
      </c>
      <c r="AK43" s="33">
        <v>0</v>
      </c>
      <c r="AL43" s="34">
        <v>0</v>
      </c>
      <c r="AM43" s="38">
        <v>0.18207454634330281</v>
      </c>
      <c r="AN43" s="39">
        <v>-6.9666438405042469E-2</v>
      </c>
      <c r="AO43" s="40">
        <v>-5.2431132580532697E-2</v>
      </c>
      <c r="AP43" s="38">
        <v>0</v>
      </c>
      <c r="AQ43" s="39">
        <v>0</v>
      </c>
      <c r="AR43" s="40">
        <v>0</v>
      </c>
      <c r="AS43" s="39">
        <v>0</v>
      </c>
      <c r="AT43" s="39">
        <v>0</v>
      </c>
      <c r="AU43" s="39">
        <v>0</v>
      </c>
      <c r="AV43" s="32">
        <v>19632</v>
      </c>
      <c r="AW43" s="33">
        <v>13949</v>
      </c>
      <c r="AX43" s="34">
        <v>18233</v>
      </c>
      <c r="AY43" s="41">
        <v>157</v>
      </c>
      <c r="AZ43" s="42">
        <v>148</v>
      </c>
      <c r="BA43" s="43">
        <v>149</v>
      </c>
      <c r="BB43" s="41">
        <v>379</v>
      </c>
      <c r="BC43" s="42">
        <v>366</v>
      </c>
      <c r="BD43" s="42">
        <v>370</v>
      </c>
      <c r="BE43" s="45">
        <v>10.197427293064877</v>
      </c>
      <c r="BF43" s="44">
        <v>-0.22295487254021928</v>
      </c>
      <c r="BG43" s="44">
        <v>-0.27479492915734482</v>
      </c>
      <c r="BH43" s="45">
        <v>4.1065315315315312</v>
      </c>
      <c r="BI43" s="44">
        <v>-0.21009115976134485</v>
      </c>
      <c r="BJ43" s="46">
        <v>-0.12813756379330155</v>
      </c>
      <c r="BK43" s="33">
        <v>541</v>
      </c>
      <c r="BL43" s="33">
        <v>515</v>
      </c>
      <c r="BM43" s="33">
        <v>513</v>
      </c>
      <c r="BN43" s="32">
        <v>108448</v>
      </c>
      <c r="BO43" s="33">
        <v>78945</v>
      </c>
      <c r="BP43" s="34">
        <v>106773</v>
      </c>
      <c r="BQ43" s="47">
        <v>348.77403463422399</v>
      </c>
      <c r="BR43" s="47">
        <v>93.232079042604056</v>
      </c>
      <c r="BS43" s="47">
        <v>13.523873129378842</v>
      </c>
      <c r="BT43" s="48">
        <v>2042.4313058739649</v>
      </c>
      <c r="BU43" s="47">
        <v>630.80671337192734</v>
      </c>
      <c r="BV43" s="49">
        <v>145.06776726904695</v>
      </c>
      <c r="BW43" s="44">
        <v>5.8560302747765043</v>
      </c>
      <c r="BX43" s="44">
        <v>0.3319878949884032</v>
      </c>
      <c r="BY43" s="44">
        <v>0.19648478764481059</v>
      </c>
      <c r="BZ43" s="38">
        <v>0.57179808495597972</v>
      </c>
      <c r="CA43" s="39">
        <v>2.4097510225920993E-2</v>
      </c>
      <c r="CB43" s="50">
        <v>1.0291630245641503E-2</v>
      </c>
    </row>
    <row r="44" spans="1:80" x14ac:dyDescent="0.25">
      <c r="A44" s="11" t="s">
        <v>73</v>
      </c>
      <c r="B44" s="32">
        <v>18330.030999999995</v>
      </c>
      <c r="C44" s="33">
        <v>17520.261999999995</v>
      </c>
      <c r="D44" s="34">
        <v>24318.108999999997</v>
      </c>
      <c r="E44" s="32">
        <v>18257.78</v>
      </c>
      <c r="F44" s="33">
        <v>17500.682000000001</v>
      </c>
      <c r="G44" s="34">
        <v>24258.125</v>
      </c>
      <c r="H44" s="35">
        <v>1.0024727385154457</v>
      </c>
      <c r="I44" s="36">
        <v>-1.4845333982260733E-3</v>
      </c>
      <c r="J44" s="37">
        <v>1.3539249743508286E-3</v>
      </c>
      <c r="K44" s="32">
        <v>12138.508</v>
      </c>
      <c r="L44" s="33">
        <v>11856.162</v>
      </c>
      <c r="M44" s="33">
        <v>16125.128000000001</v>
      </c>
      <c r="N44" s="38">
        <v>0.66473101280498803</v>
      </c>
      <c r="O44" s="39">
        <v>-1.092908902038392E-4</v>
      </c>
      <c r="P44" s="40">
        <v>-1.273755670561727E-2</v>
      </c>
      <c r="Q44" s="32">
        <v>1681.175</v>
      </c>
      <c r="R44" s="33">
        <v>1253.5940000000001</v>
      </c>
      <c r="S44" s="34">
        <v>1992.057</v>
      </c>
      <c r="T44" s="38">
        <v>8.2119166258727741E-2</v>
      </c>
      <c r="U44" s="39">
        <v>-9.9607580256047545E-3</v>
      </c>
      <c r="V44" s="40">
        <v>1.0488014969880832E-2</v>
      </c>
      <c r="W44" s="32">
        <v>3559.9859999999999</v>
      </c>
      <c r="X44" s="33">
        <v>3858.42</v>
      </c>
      <c r="Y44" s="34">
        <v>5445.9989999999998</v>
      </c>
      <c r="Z44" s="38">
        <v>0.22450205858861721</v>
      </c>
      <c r="AA44" s="39">
        <v>2.9517454764932172E-2</v>
      </c>
      <c r="AB44" s="40">
        <v>4.0295078617369751E-3</v>
      </c>
      <c r="AC44" s="32">
        <v>2719.1517999999996</v>
      </c>
      <c r="AD44" s="33">
        <v>2012.0336399999999</v>
      </c>
      <c r="AE44" s="33">
        <v>2009.26197</v>
      </c>
      <c r="AF44" s="33">
        <v>-709.88982999999962</v>
      </c>
      <c r="AG44" s="34">
        <v>-2.7716699999998582</v>
      </c>
      <c r="AH44" s="32">
        <v>0</v>
      </c>
      <c r="AI44" s="33">
        <v>0</v>
      </c>
      <c r="AJ44" s="33">
        <v>0</v>
      </c>
      <c r="AK44" s="33">
        <v>0</v>
      </c>
      <c r="AL44" s="34">
        <v>0</v>
      </c>
      <c r="AM44" s="38">
        <v>8.2624104119280006E-2</v>
      </c>
      <c r="AN44" s="39">
        <v>-6.571998760647868E-2</v>
      </c>
      <c r="AO44" s="40">
        <v>-3.2216281258518595E-2</v>
      </c>
      <c r="AP44" s="38">
        <v>0</v>
      </c>
      <c r="AQ44" s="39">
        <v>0</v>
      </c>
      <c r="AR44" s="40">
        <v>0</v>
      </c>
      <c r="AS44" s="39">
        <v>0</v>
      </c>
      <c r="AT44" s="39">
        <v>0</v>
      </c>
      <c r="AU44" s="39">
        <v>0</v>
      </c>
      <c r="AV44" s="32">
        <v>10808</v>
      </c>
      <c r="AW44" s="33">
        <v>8470</v>
      </c>
      <c r="AX44" s="34">
        <v>11072</v>
      </c>
      <c r="AY44" s="41">
        <v>92.5</v>
      </c>
      <c r="AZ44" s="42">
        <v>94</v>
      </c>
      <c r="BA44" s="43">
        <v>94</v>
      </c>
      <c r="BB44" s="41">
        <v>196</v>
      </c>
      <c r="BC44" s="42">
        <v>193</v>
      </c>
      <c r="BD44" s="42">
        <v>193</v>
      </c>
      <c r="BE44" s="45">
        <v>9.8156028368794335</v>
      </c>
      <c r="BF44" s="44">
        <v>7.8665899942496509E-2</v>
      </c>
      <c r="BG44" s="44">
        <v>-0.19621749408983291</v>
      </c>
      <c r="BH44" s="45">
        <v>4.780656303972366</v>
      </c>
      <c r="BI44" s="44">
        <v>0.18541820873427017</v>
      </c>
      <c r="BJ44" s="46">
        <v>-9.5567069660334347E-2</v>
      </c>
      <c r="BK44" s="33">
        <v>321</v>
      </c>
      <c r="BL44" s="33">
        <v>306</v>
      </c>
      <c r="BM44" s="33">
        <v>306</v>
      </c>
      <c r="BN44" s="32">
        <v>53231</v>
      </c>
      <c r="BO44" s="33">
        <v>43343</v>
      </c>
      <c r="BP44" s="34">
        <v>58228</v>
      </c>
      <c r="BQ44" s="47">
        <v>416.60584254997593</v>
      </c>
      <c r="BR44" s="47">
        <v>73.61435262868946</v>
      </c>
      <c r="BS44" s="47">
        <v>12.834022417543963</v>
      </c>
      <c r="BT44" s="48">
        <v>2190.9433706647401</v>
      </c>
      <c r="BU44" s="47">
        <v>501.65950686015094</v>
      </c>
      <c r="BV44" s="49">
        <v>124.74714870488197</v>
      </c>
      <c r="BW44" s="44">
        <v>5.259031791907514</v>
      </c>
      <c r="BX44" s="44">
        <v>0.33388375341750631</v>
      </c>
      <c r="BY44" s="44">
        <v>0.1417944837611147</v>
      </c>
      <c r="BZ44" s="38">
        <v>0.52276808159161103</v>
      </c>
      <c r="CA44" s="39">
        <v>6.9684309908176367E-2</v>
      </c>
      <c r="CB44" s="50">
        <v>3.9263568675333982E-3</v>
      </c>
    </row>
    <row r="45" spans="1:80" x14ac:dyDescent="0.25">
      <c r="A45" s="11" t="s">
        <v>74</v>
      </c>
      <c r="B45" s="32">
        <v>65556.79853</v>
      </c>
      <c r="C45" s="33">
        <v>63795.374199979997</v>
      </c>
      <c r="D45" s="34">
        <v>88693.74460999998</v>
      </c>
      <c r="E45" s="32">
        <v>59605.962570000011</v>
      </c>
      <c r="F45" s="33">
        <v>59278.673869999999</v>
      </c>
      <c r="G45" s="34">
        <v>81442.306700000001</v>
      </c>
      <c r="H45" s="35">
        <v>1.0890377274886294</v>
      </c>
      <c r="I45" s="36">
        <v>-1.0798525520647084E-2</v>
      </c>
      <c r="J45" s="37">
        <v>1.2843372333430247E-2</v>
      </c>
      <c r="K45" s="32">
        <v>28805.05459</v>
      </c>
      <c r="L45" s="33">
        <v>28878.047060000001</v>
      </c>
      <c r="M45" s="33">
        <v>38918.999320000003</v>
      </c>
      <c r="N45" s="38">
        <v>0.47787201636321042</v>
      </c>
      <c r="O45" s="39">
        <v>-5.3859220715886114E-3</v>
      </c>
      <c r="P45" s="40">
        <v>-9.2854244953767262E-3</v>
      </c>
      <c r="Q45" s="32">
        <v>5453.5387799999999</v>
      </c>
      <c r="R45" s="33">
        <v>4545.0977200000007</v>
      </c>
      <c r="S45" s="34">
        <v>6372.5881500000005</v>
      </c>
      <c r="T45" s="38">
        <v>7.8246655923855365E-2</v>
      </c>
      <c r="U45" s="39">
        <v>-1.3246519336849075E-2</v>
      </c>
      <c r="V45" s="40">
        <v>1.5732517588508826E-3</v>
      </c>
      <c r="W45" s="32">
        <v>19485.418310000001</v>
      </c>
      <c r="X45" s="33">
        <v>21635.735190000003</v>
      </c>
      <c r="Y45" s="34">
        <v>30439.992179999997</v>
      </c>
      <c r="Z45" s="38">
        <v>0.37376141975114263</v>
      </c>
      <c r="AA45" s="39">
        <v>4.6857575406430818E-2</v>
      </c>
      <c r="AB45" s="40">
        <v>8.777964867387078E-3</v>
      </c>
      <c r="AC45" s="32">
        <v>10019.73155</v>
      </c>
      <c r="AD45" s="33">
        <v>5326.7542099999819</v>
      </c>
      <c r="AE45" s="33">
        <v>6957.1208400000005</v>
      </c>
      <c r="AF45" s="33">
        <v>-3062.6107099999999</v>
      </c>
      <c r="AG45" s="34">
        <v>1630.3666300000186</v>
      </c>
      <c r="AH45" s="32">
        <v>0</v>
      </c>
      <c r="AI45" s="33">
        <v>0</v>
      </c>
      <c r="AJ45" s="33">
        <v>0</v>
      </c>
      <c r="AK45" s="33">
        <v>0</v>
      </c>
      <c r="AL45" s="34">
        <v>0</v>
      </c>
      <c r="AM45" s="38">
        <v>7.8439814110809386E-2</v>
      </c>
      <c r="AN45" s="39">
        <v>-7.4400650565249915E-2</v>
      </c>
      <c r="AO45" s="40">
        <v>-5.057685148339916E-3</v>
      </c>
      <c r="AP45" s="38">
        <v>0</v>
      </c>
      <c r="AQ45" s="39">
        <v>0</v>
      </c>
      <c r="AR45" s="40">
        <v>0</v>
      </c>
      <c r="AS45" s="39">
        <v>0</v>
      </c>
      <c r="AT45" s="39">
        <v>0</v>
      </c>
      <c r="AU45" s="39">
        <v>0</v>
      </c>
      <c r="AV45" s="32">
        <v>22620</v>
      </c>
      <c r="AW45" s="33">
        <v>17743</v>
      </c>
      <c r="AX45" s="34">
        <v>23244</v>
      </c>
      <c r="AY45" s="41">
        <v>295.88</v>
      </c>
      <c r="AZ45" s="42">
        <v>308.62</v>
      </c>
      <c r="BA45" s="43">
        <v>309.05999999999995</v>
      </c>
      <c r="BB45" s="41">
        <v>372.44000000000005</v>
      </c>
      <c r="BC45" s="42">
        <v>363.5</v>
      </c>
      <c r="BD45" s="42">
        <v>357.5</v>
      </c>
      <c r="BE45" s="45">
        <v>6.2673914450268562</v>
      </c>
      <c r="BF45" s="44">
        <v>-0.10343456551795871</v>
      </c>
      <c r="BG45" s="44">
        <v>-0.12054337593239595</v>
      </c>
      <c r="BH45" s="45">
        <v>5.418181818181818</v>
      </c>
      <c r="BI45" s="44">
        <v>0.35696390388689903</v>
      </c>
      <c r="BJ45" s="46">
        <v>-5.324218804274139E-3</v>
      </c>
      <c r="BK45" s="33">
        <v>523</v>
      </c>
      <c r="BL45" s="33">
        <v>516</v>
      </c>
      <c r="BM45" s="33">
        <v>514</v>
      </c>
      <c r="BN45" s="32">
        <v>111823</v>
      </c>
      <c r="BO45" s="33">
        <v>98815</v>
      </c>
      <c r="BP45" s="34">
        <v>133439</v>
      </c>
      <c r="BQ45" s="47">
        <v>610.33361086339073</v>
      </c>
      <c r="BR45" s="47">
        <v>77.295125310329126</v>
      </c>
      <c r="BS45" s="47">
        <v>10.438110483893752</v>
      </c>
      <c r="BT45" s="48">
        <v>3503.7991180519707</v>
      </c>
      <c r="BU45" s="47">
        <v>868.69909285303129</v>
      </c>
      <c r="BV45" s="49">
        <v>162.83795759432542</v>
      </c>
      <c r="BW45" s="44">
        <v>5.7407933230080879</v>
      </c>
      <c r="BX45" s="44">
        <v>0.7972477880832427</v>
      </c>
      <c r="BY45" s="44">
        <v>0.1715547500497383</v>
      </c>
      <c r="BZ45" s="38">
        <v>0.7132113994954461</v>
      </c>
      <c r="CA45" s="39">
        <v>0.1290291386840281</v>
      </c>
      <c r="CB45" s="50">
        <v>1.1739099185936519E-2</v>
      </c>
    </row>
    <row r="46" spans="1:80" x14ac:dyDescent="0.25">
      <c r="A46" s="11" t="s">
        <v>75</v>
      </c>
      <c r="B46" s="32">
        <v>35431.29755000001</v>
      </c>
      <c r="C46" s="33">
        <v>34833.239700000013</v>
      </c>
      <c r="D46" s="34">
        <v>48437.358430000008</v>
      </c>
      <c r="E46" s="32">
        <v>28840.328860000001</v>
      </c>
      <c r="F46" s="33">
        <v>28382.881150000005</v>
      </c>
      <c r="G46" s="34">
        <v>39836.362099999998</v>
      </c>
      <c r="H46" s="35">
        <v>1.2159081772680245</v>
      </c>
      <c r="I46" s="36">
        <v>-1.2624885652118945E-2</v>
      </c>
      <c r="J46" s="37">
        <v>-1.1354112134896344E-2</v>
      </c>
      <c r="K46" s="32">
        <v>17938.876260000001</v>
      </c>
      <c r="L46" s="33">
        <v>19140.459050000005</v>
      </c>
      <c r="M46" s="33">
        <v>26852.253790000002</v>
      </c>
      <c r="N46" s="38">
        <v>0.67406390479616618</v>
      </c>
      <c r="O46" s="39">
        <v>5.2057257539093293E-2</v>
      </c>
      <c r="P46" s="40">
        <v>-3.0241301508959761E-4</v>
      </c>
      <c r="Q46" s="32">
        <v>2791.1828700000005</v>
      </c>
      <c r="R46" s="33">
        <v>2698.4164599999999</v>
      </c>
      <c r="S46" s="34">
        <v>3789.6205300000001</v>
      </c>
      <c r="T46" s="38">
        <v>9.5129683792085029E-2</v>
      </c>
      <c r="U46" s="39">
        <v>-1.65086554038886E-3</v>
      </c>
      <c r="V46" s="40">
        <v>5.7712566218143246E-5</v>
      </c>
      <c r="W46" s="32">
        <v>5417.0728100000006</v>
      </c>
      <c r="X46" s="33">
        <v>5016.6159000000007</v>
      </c>
      <c r="Y46" s="34">
        <v>7077.0645600000007</v>
      </c>
      <c r="Z46" s="38">
        <v>0.17765338466988181</v>
      </c>
      <c r="AA46" s="39">
        <v>-1.0176401748163921E-2</v>
      </c>
      <c r="AB46" s="40">
        <v>9.0544024916539012E-4</v>
      </c>
      <c r="AC46" s="32">
        <v>17015.829279999998</v>
      </c>
      <c r="AD46" s="33">
        <v>11882.821479999999</v>
      </c>
      <c r="AE46" s="33">
        <v>11459.447120000001</v>
      </c>
      <c r="AF46" s="33">
        <v>-5556.3821599999974</v>
      </c>
      <c r="AG46" s="34">
        <v>-423.37435999999798</v>
      </c>
      <c r="AH46" s="32">
        <v>10110.752169999998</v>
      </c>
      <c r="AI46" s="33">
        <v>4591.8349879999996</v>
      </c>
      <c r="AJ46" s="33">
        <v>4066.2190900000001</v>
      </c>
      <c r="AK46" s="33">
        <v>-6044.5330799999974</v>
      </c>
      <c r="AL46" s="34">
        <v>-525.61589799999956</v>
      </c>
      <c r="AM46" s="38">
        <v>0.23658282555934171</v>
      </c>
      <c r="AN46" s="39">
        <v>-0.24366572463805272</v>
      </c>
      <c r="AO46" s="40">
        <v>-0.1045517224281656</v>
      </c>
      <c r="AP46" s="38">
        <v>8.3947994312620469E-2</v>
      </c>
      <c r="AQ46" s="39">
        <v>-0.20141418176156611</v>
      </c>
      <c r="AR46" s="40">
        <v>-4.7875374043208865E-2</v>
      </c>
      <c r="AS46" s="39">
        <v>0.10207305274996484</v>
      </c>
      <c r="AT46" s="39">
        <v>-0.24850381546401287</v>
      </c>
      <c r="AU46" s="39">
        <v>-5.9708796095214817E-2</v>
      </c>
      <c r="AV46" s="32">
        <v>22934</v>
      </c>
      <c r="AW46" s="33">
        <v>18190</v>
      </c>
      <c r="AX46" s="34">
        <v>23949</v>
      </c>
      <c r="AY46" s="41">
        <v>227.70166666666665</v>
      </c>
      <c r="AZ46" s="42">
        <v>232.35555555555553</v>
      </c>
      <c r="BA46" s="43">
        <v>231.11958333333334</v>
      </c>
      <c r="BB46" s="41">
        <v>310.45875000000007</v>
      </c>
      <c r="BC46" s="42">
        <v>304.44865079365076</v>
      </c>
      <c r="BD46" s="42">
        <v>306.06565476190474</v>
      </c>
      <c r="BE46" s="45">
        <v>8.6351401781545274</v>
      </c>
      <c r="BF46" s="44">
        <v>0.24184778533058449</v>
      </c>
      <c r="BG46" s="44">
        <v>-6.321483332213873E-2</v>
      </c>
      <c r="BH46" s="45">
        <v>6.520659763515571</v>
      </c>
      <c r="BI46" s="44">
        <v>0.36471580424025252</v>
      </c>
      <c r="BJ46" s="46">
        <v>-0.11793464589430958</v>
      </c>
      <c r="BK46" s="33">
        <v>531</v>
      </c>
      <c r="BL46" s="33">
        <v>546</v>
      </c>
      <c r="BM46" s="33">
        <v>557</v>
      </c>
      <c r="BN46" s="32">
        <v>129109</v>
      </c>
      <c r="BO46" s="33">
        <v>105807</v>
      </c>
      <c r="BP46" s="34">
        <v>143014</v>
      </c>
      <c r="BQ46" s="47">
        <v>278.54868824031217</v>
      </c>
      <c r="BR46" s="47">
        <v>55.168994648076136</v>
      </c>
      <c r="BS46" s="47">
        <v>10.297238430753225</v>
      </c>
      <c r="BT46" s="48">
        <v>1663.3831099419601</v>
      </c>
      <c r="BU46" s="47">
        <v>405.84718685832877</v>
      </c>
      <c r="BV46" s="49">
        <v>103.02680702827092</v>
      </c>
      <c r="BW46" s="44">
        <v>5.9716063301181679</v>
      </c>
      <c r="BX46" s="44">
        <v>0.34201707399189285</v>
      </c>
      <c r="BY46" s="44">
        <v>0.1548388754727581</v>
      </c>
      <c r="BZ46" s="38">
        <v>0.70537810483950514</v>
      </c>
      <c r="CA46" s="39">
        <v>4.1052623481514727E-2</v>
      </c>
      <c r="CB46" s="50">
        <v>-4.4596764268475253E-3</v>
      </c>
    </row>
    <row r="47" spans="1:80" x14ac:dyDescent="0.25">
      <c r="A47" s="11" t="s">
        <v>76</v>
      </c>
      <c r="B47" s="32">
        <v>16982.960729999992</v>
      </c>
      <c r="C47" s="33">
        <v>15017.108920000006</v>
      </c>
      <c r="D47" s="34">
        <v>22083.268820000008</v>
      </c>
      <c r="E47" s="32">
        <v>17088.340060000002</v>
      </c>
      <c r="F47" s="33">
        <v>15070.159389999999</v>
      </c>
      <c r="G47" s="34">
        <v>21974.213319999999</v>
      </c>
      <c r="H47" s="35">
        <v>1.0049628852879458</v>
      </c>
      <c r="I47" s="36">
        <v>1.1129624106930303E-2</v>
      </c>
      <c r="J47" s="37">
        <v>8.4831181286942892E-3</v>
      </c>
      <c r="K47" s="32">
        <v>12284.317600000002</v>
      </c>
      <c r="L47" s="33">
        <v>10968.416869999999</v>
      </c>
      <c r="M47" s="33">
        <v>15684.519970000001</v>
      </c>
      <c r="N47" s="38">
        <v>0.71376935053800605</v>
      </c>
      <c r="O47" s="39">
        <v>-5.10197089331621E-3</v>
      </c>
      <c r="P47" s="40">
        <v>-1.4054197053549933E-2</v>
      </c>
      <c r="Q47" s="32">
        <v>2249.03458</v>
      </c>
      <c r="R47" s="33">
        <v>1849.26242</v>
      </c>
      <c r="S47" s="34">
        <v>2724.00216</v>
      </c>
      <c r="T47" s="38">
        <v>0.12396358041726702</v>
      </c>
      <c r="U47" s="39">
        <v>-7.6486517892121186E-3</v>
      </c>
      <c r="V47" s="40">
        <v>1.2533706482115992E-3</v>
      </c>
      <c r="W47" s="32">
        <v>1795.0160599999999</v>
      </c>
      <c r="X47" s="33">
        <v>1651.9341600000002</v>
      </c>
      <c r="Y47" s="34">
        <v>2242.1851200000001</v>
      </c>
      <c r="Z47" s="38">
        <v>0.10203710537201612</v>
      </c>
      <c r="AA47" s="39">
        <v>-3.0062197079741143E-3</v>
      </c>
      <c r="AB47" s="40">
        <v>-7.5791314075472627E-3</v>
      </c>
      <c r="AC47" s="32">
        <v>8159.7275</v>
      </c>
      <c r="AD47" s="33">
        <v>6866.0574500000002</v>
      </c>
      <c r="AE47" s="33">
        <v>5929.5071300000009</v>
      </c>
      <c r="AF47" s="33">
        <v>-2230.2203699999991</v>
      </c>
      <c r="AG47" s="34">
        <v>-936.55031999999937</v>
      </c>
      <c r="AH47" s="32">
        <v>3289.4978300000002</v>
      </c>
      <c r="AI47" s="33">
        <v>3240.9612700000002</v>
      </c>
      <c r="AJ47" s="33">
        <v>2456.67839</v>
      </c>
      <c r="AK47" s="33">
        <v>-832.81944000000021</v>
      </c>
      <c r="AL47" s="34">
        <v>-784.2828800000002</v>
      </c>
      <c r="AM47" s="38">
        <v>0.26850676764980841</v>
      </c>
      <c r="AN47" s="39">
        <v>-0.21195877835984805</v>
      </c>
      <c r="AO47" s="40">
        <v>-0.1887088979338436</v>
      </c>
      <c r="AP47" s="38">
        <v>0.11124613887664477</v>
      </c>
      <c r="AQ47" s="39">
        <v>-8.2447874923268313E-2</v>
      </c>
      <c r="AR47" s="40">
        <v>-0.10457178501705759</v>
      </c>
      <c r="AS47" s="39">
        <v>0.11179824070261643</v>
      </c>
      <c r="AT47" s="39">
        <v>-8.0701312703391787E-2</v>
      </c>
      <c r="AU47" s="39">
        <v>-0.10325995384777314</v>
      </c>
      <c r="AV47" s="32">
        <v>12342</v>
      </c>
      <c r="AW47" s="33">
        <v>7854</v>
      </c>
      <c r="AX47" s="34">
        <v>10152</v>
      </c>
      <c r="AY47" s="41">
        <v>110.25</v>
      </c>
      <c r="AZ47" s="42">
        <v>106.25</v>
      </c>
      <c r="BA47" s="43">
        <v>106.75</v>
      </c>
      <c r="BB47" s="41">
        <v>245</v>
      </c>
      <c r="BC47" s="42">
        <v>226.5</v>
      </c>
      <c r="BD47" s="42">
        <v>226</v>
      </c>
      <c r="BE47" s="45">
        <v>7.9250585480093676</v>
      </c>
      <c r="BF47" s="44">
        <v>-1.4037396379316753</v>
      </c>
      <c r="BG47" s="44">
        <v>-0.28827478532396533</v>
      </c>
      <c r="BH47" s="45">
        <v>3.7433628318584073</v>
      </c>
      <c r="BI47" s="44">
        <v>-0.45459635181506197</v>
      </c>
      <c r="BJ47" s="46">
        <v>-0.10947013355733981</v>
      </c>
      <c r="BK47" s="33">
        <v>405</v>
      </c>
      <c r="BL47" s="33">
        <v>405</v>
      </c>
      <c r="BM47" s="33">
        <v>405</v>
      </c>
      <c r="BN47" s="32">
        <v>64450</v>
      </c>
      <c r="BO47" s="33">
        <v>45005</v>
      </c>
      <c r="BP47" s="34">
        <v>60109</v>
      </c>
      <c r="BQ47" s="47">
        <v>365.57276481059409</v>
      </c>
      <c r="BR47" s="47">
        <v>100.43172431408516</v>
      </c>
      <c r="BS47" s="47">
        <v>30.717540057788881</v>
      </c>
      <c r="BT47" s="48">
        <v>2164.5206185973207</v>
      </c>
      <c r="BU47" s="47">
        <v>779.95247242976257</v>
      </c>
      <c r="BV47" s="49">
        <v>245.7328174768727</v>
      </c>
      <c r="BW47" s="44">
        <v>5.9209022852639874</v>
      </c>
      <c r="BX47" s="44">
        <v>0.69889612742895224</v>
      </c>
      <c r="BY47" s="44">
        <v>0.19070111388634547</v>
      </c>
      <c r="BZ47" s="38">
        <v>0.40773979107312436</v>
      </c>
      <c r="CA47" s="39">
        <v>-2.7057483432711138E-2</v>
      </c>
      <c r="CB47" s="50">
        <v>6.9416180527287485E-4</v>
      </c>
    </row>
    <row r="48" spans="1:80" x14ac:dyDescent="0.25">
      <c r="A48" s="11" t="s">
        <v>77</v>
      </c>
      <c r="B48" s="32">
        <v>24351.23629999999</v>
      </c>
      <c r="C48" s="33">
        <v>21453.514070000001</v>
      </c>
      <c r="D48" s="34">
        <v>31287.892920000002</v>
      </c>
      <c r="E48" s="32">
        <v>20004.28745</v>
      </c>
      <c r="F48" s="33">
        <v>18194.474429999998</v>
      </c>
      <c r="G48" s="34">
        <v>26728.93187</v>
      </c>
      <c r="H48" s="35">
        <v>1.170562784632516</v>
      </c>
      <c r="I48" s="36">
        <v>-4.6738074539050878E-2</v>
      </c>
      <c r="J48" s="37">
        <v>-8.5597095367209164E-3</v>
      </c>
      <c r="K48" s="32">
        <v>9203.4307199999985</v>
      </c>
      <c r="L48" s="33">
        <v>13557.70685</v>
      </c>
      <c r="M48" s="33">
        <v>18343.588199999998</v>
      </c>
      <c r="N48" s="38">
        <v>0.68628212639460018</v>
      </c>
      <c r="O48" s="39">
        <v>0.22620921737428923</v>
      </c>
      <c r="P48" s="40">
        <v>-5.8873052567060102E-2</v>
      </c>
      <c r="Q48" s="32">
        <v>3824.7829999999999</v>
      </c>
      <c r="R48" s="33">
        <v>1796.6209100000001</v>
      </c>
      <c r="S48" s="34">
        <v>3190.1177499999999</v>
      </c>
      <c r="T48" s="38">
        <v>0.11935073820067318</v>
      </c>
      <c r="U48" s="39">
        <v>-7.1847424171263746E-2</v>
      </c>
      <c r="V48" s="40">
        <v>2.060532420632126E-2</v>
      </c>
      <c r="W48" s="32">
        <v>4198.1809999999996</v>
      </c>
      <c r="X48" s="33">
        <v>2795.8852000000002</v>
      </c>
      <c r="Y48" s="34">
        <v>3967.2020299999999</v>
      </c>
      <c r="Z48" s="38">
        <v>0.14842351536137161</v>
      </c>
      <c r="AA48" s="39">
        <v>-6.1440545555229542E-2</v>
      </c>
      <c r="AB48" s="40">
        <v>-5.2432042109178123E-3</v>
      </c>
      <c r="AC48" s="32">
        <v>4870.2512800000004</v>
      </c>
      <c r="AD48" s="33">
        <v>5898.7479700000004</v>
      </c>
      <c r="AE48" s="33">
        <v>5176.3134800000007</v>
      </c>
      <c r="AF48" s="33">
        <v>306.0622000000003</v>
      </c>
      <c r="AG48" s="34">
        <v>-722.43448999999964</v>
      </c>
      <c r="AH48" s="32">
        <v>1051.9938500000001</v>
      </c>
      <c r="AI48" s="33">
        <v>934.78546999999992</v>
      </c>
      <c r="AJ48" s="33">
        <v>630.86527999999998</v>
      </c>
      <c r="AK48" s="33">
        <v>-421.12857000000008</v>
      </c>
      <c r="AL48" s="34">
        <v>-303.92018999999993</v>
      </c>
      <c r="AM48" s="38">
        <v>0.16544142148642973</v>
      </c>
      <c r="AN48" s="39">
        <v>-3.4558743597591174E-2</v>
      </c>
      <c r="AO48" s="40">
        <v>-0.10951343909040442</v>
      </c>
      <c r="AP48" s="38">
        <v>2.0163239551255787E-2</v>
      </c>
      <c r="AQ48" s="39">
        <v>-2.3037599906739228E-2</v>
      </c>
      <c r="AR48" s="40">
        <v>-2.3409364309814131E-2</v>
      </c>
      <c r="AS48" s="39">
        <v>2.3602337836330457E-2</v>
      </c>
      <c r="AT48" s="39">
        <v>-2.8986081152819795E-2</v>
      </c>
      <c r="AU48" s="39">
        <v>-2.7775099505782427E-2</v>
      </c>
      <c r="AV48" s="32">
        <v>19437</v>
      </c>
      <c r="AW48" s="33">
        <v>14174</v>
      </c>
      <c r="AX48" s="34">
        <v>18512</v>
      </c>
      <c r="AY48" s="41">
        <v>152.46</v>
      </c>
      <c r="AZ48" s="42">
        <v>153.49</v>
      </c>
      <c r="BA48" s="43">
        <v>152.54</v>
      </c>
      <c r="BB48" s="41">
        <v>298.61</v>
      </c>
      <c r="BC48" s="42">
        <v>285.62</v>
      </c>
      <c r="BD48" s="42">
        <v>285.46999999999997</v>
      </c>
      <c r="BE48" s="45">
        <v>10.113194353393647</v>
      </c>
      <c r="BF48" s="44">
        <v>-0.51090377070447701</v>
      </c>
      <c r="BG48" s="44">
        <v>-0.14733655343343521</v>
      </c>
      <c r="BH48" s="45">
        <v>5.4039537137585976</v>
      </c>
      <c r="BI48" s="44">
        <v>-2.0345539447926164E-2</v>
      </c>
      <c r="BJ48" s="46">
        <v>-0.10997699448623433</v>
      </c>
      <c r="BK48" s="33">
        <v>373</v>
      </c>
      <c r="BL48" s="33">
        <v>373</v>
      </c>
      <c r="BM48" s="33">
        <v>373</v>
      </c>
      <c r="BN48" s="32">
        <v>87481</v>
      </c>
      <c r="BO48" s="33">
        <v>68174</v>
      </c>
      <c r="BP48" s="34">
        <v>92171</v>
      </c>
      <c r="BQ48" s="47">
        <v>289.99285968471645</v>
      </c>
      <c r="BR48" s="47">
        <v>61.322777609751597</v>
      </c>
      <c r="BS48" s="47">
        <v>23.109965472846852</v>
      </c>
      <c r="BT48" s="48">
        <v>1443.8705634183234</v>
      </c>
      <c r="BU48" s="47">
        <v>414.68460622328303</v>
      </c>
      <c r="BV48" s="49">
        <v>160.21919965368397</v>
      </c>
      <c r="BW48" s="44">
        <v>4.9789866032843557</v>
      </c>
      <c r="BX48" s="44">
        <v>0.47824060338725261</v>
      </c>
      <c r="BY48" s="44">
        <v>0.16919402532471128</v>
      </c>
      <c r="BZ48" s="38">
        <v>0.67886604012609375</v>
      </c>
      <c r="CA48" s="39">
        <v>3.8064094595101516E-2</v>
      </c>
      <c r="CB48" s="50">
        <v>9.3711025346413512E-3</v>
      </c>
    </row>
    <row r="49" spans="1:80" x14ac:dyDescent="0.25">
      <c r="A49" s="11" t="s">
        <v>78</v>
      </c>
      <c r="B49" s="32">
        <v>26818.002829999998</v>
      </c>
      <c r="C49" s="33">
        <v>29084.823369999998</v>
      </c>
      <c r="D49" s="34">
        <v>39941.384129999999</v>
      </c>
      <c r="E49" s="32">
        <v>26513.060039999997</v>
      </c>
      <c r="F49" s="33">
        <v>27604.614720000001</v>
      </c>
      <c r="G49" s="34">
        <v>38932.331790000004</v>
      </c>
      <c r="H49" s="35">
        <v>1.0259181069719328</v>
      </c>
      <c r="I49" s="36">
        <v>1.4416500233972895E-2</v>
      </c>
      <c r="J49" s="37">
        <v>-2.7703675654417781E-2</v>
      </c>
      <c r="K49" s="32">
        <v>17301.787700000001</v>
      </c>
      <c r="L49" s="33">
        <v>17132.854880000003</v>
      </c>
      <c r="M49" s="33">
        <v>24439.67484</v>
      </c>
      <c r="N49" s="38">
        <v>0.62774752285136626</v>
      </c>
      <c r="O49" s="39">
        <v>-2.4828516047838978E-2</v>
      </c>
      <c r="P49" s="40">
        <v>7.0956842445784041E-3</v>
      </c>
      <c r="Q49" s="32">
        <v>2762.1829600000001</v>
      </c>
      <c r="R49" s="33">
        <v>2262.2490000000003</v>
      </c>
      <c r="S49" s="34">
        <v>3509.26791</v>
      </c>
      <c r="T49" s="38">
        <v>9.0137624659342289E-2</v>
      </c>
      <c r="U49" s="39">
        <v>-1.4044350406256387E-2</v>
      </c>
      <c r="V49" s="40">
        <v>8.185783528918425E-3</v>
      </c>
      <c r="W49" s="32">
        <v>5064.0962599999993</v>
      </c>
      <c r="X49" s="33">
        <v>7327.9561000000003</v>
      </c>
      <c r="Y49" s="34">
        <v>9769.4535400000004</v>
      </c>
      <c r="Z49" s="38">
        <v>0.25093420020912649</v>
      </c>
      <c r="AA49" s="39">
        <v>5.9930360880137451E-2</v>
      </c>
      <c r="AB49" s="40">
        <v>-1.4527070463518477E-2</v>
      </c>
      <c r="AC49" s="32">
        <v>8143.4749300000012</v>
      </c>
      <c r="AD49" s="33">
        <v>6664.8340900000003</v>
      </c>
      <c r="AE49" s="33">
        <v>6997.6886599999989</v>
      </c>
      <c r="AF49" s="33">
        <v>-1145.7862700000023</v>
      </c>
      <c r="AG49" s="34">
        <v>332.8545699999986</v>
      </c>
      <c r="AH49" s="32">
        <v>15.282950000000001</v>
      </c>
      <c r="AI49" s="33">
        <v>896.74291000000005</v>
      </c>
      <c r="AJ49" s="33">
        <v>0</v>
      </c>
      <c r="AK49" s="33">
        <v>-15.282950000000001</v>
      </c>
      <c r="AL49" s="34">
        <v>-896.74291000000005</v>
      </c>
      <c r="AM49" s="38">
        <v>0.17519895247556108</v>
      </c>
      <c r="AN49" s="39">
        <v>-0.12845807156242176</v>
      </c>
      <c r="AO49" s="40">
        <v>-5.3952657118690378E-2</v>
      </c>
      <c r="AP49" s="38">
        <v>0</v>
      </c>
      <c r="AQ49" s="39">
        <v>-5.6987651529754138E-4</v>
      </c>
      <c r="AR49" s="40">
        <v>-3.0831987479936349E-2</v>
      </c>
      <c r="AS49" s="39">
        <v>0</v>
      </c>
      <c r="AT49" s="39">
        <v>-5.7643101086569276E-4</v>
      </c>
      <c r="AU49" s="39">
        <v>-3.2485253610523859E-2</v>
      </c>
      <c r="AV49" s="32">
        <v>17311</v>
      </c>
      <c r="AW49" s="33">
        <v>12766</v>
      </c>
      <c r="AX49" s="34">
        <v>16464</v>
      </c>
      <c r="AY49" s="41">
        <v>152.42999999999998</v>
      </c>
      <c r="AZ49" s="42">
        <v>148.63</v>
      </c>
      <c r="BA49" s="43">
        <v>148.34</v>
      </c>
      <c r="BB49" s="41">
        <v>294.26999999999987</v>
      </c>
      <c r="BC49" s="42">
        <v>284.95</v>
      </c>
      <c r="BD49" s="42">
        <v>287.88</v>
      </c>
      <c r="BE49" s="45">
        <v>9.2490225158419843</v>
      </c>
      <c r="BF49" s="44">
        <v>-0.21488441411493753</v>
      </c>
      <c r="BG49" s="44">
        <v>-0.29443738084404458</v>
      </c>
      <c r="BH49" s="45">
        <v>4.7658746700013896</v>
      </c>
      <c r="BI49" s="44">
        <v>-0.13636930095499</v>
      </c>
      <c r="BJ49" s="46">
        <v>-0.21199669144603828</v>
      </c>
      <c r="BK49" s="33">
        <v>425</v>
      </c>
      <c r="BL49" s="33">
        <v>430</v>
      </c>
      <c r="BM49" s="33">
        <v>426</v>
      </c>
      <c r="BN49" s="32">
        <v>100739</v>
      </c>
      <c r="BO49" s="33">
        <v>82404</v>
      </c>
      <c r="BP49" s="34">
        <v>110149</v>
      </c>
      <c r="BQ49" s="47">
        <v>353.45152284632638</v>
      </c>
      <c r="BR49" s="47">
        <v>90.265864461788169</v>
      </c>
      <c r="BS49" s="47">
        <v>18.460324360815946</v>
      </c>
      <c r="BT49" s="48">
        <v>2364.6945936588927</v>
      </c>
      <c r="BU49" s="47">
        <v>833.12160307487125</v>
      </c>
      <c r="BV49" s="49">
        <v>202.34031510648765</v>
      </c>
      <c r="BW49" s="44">
        <v>6.6902939747327501</v>
      </c>
      <c r="BX49" s="44">
        <v>0.87093056418454395</v>
      </c>
      <c r="BY49" s="44">
        <v>0.23533549126102837</v>
      </c>
      <c r="BZ49" s="38">
        <v>0.71034540576794092</v>
      </c>
      <c r="CA49" s="39">
        <v>6.2714418946983042E-2</v>
      </c>
      <c r="CB49" s="50">
        <v>8.3776061257226919E-3</v>
      </c>
    </row>
    <row r="50" spans="1:80" x14ac:dyDescent="0.25">
      <c r="A50" s="11" t="s">
        <v>79</v>
      </c>
      <c r="B50" s="32">
        <v>17143.524000000005</v>
      </c>
      <c r="C50" s="33">
        <v>15804.929999999993</v>
      </c>
      <c r="D50" s="34">
        <v>22144.720000000001</v>
      </c>
      <c r="E50" s="32">
        <v>17185.827000000001</v>
      </c>
      <c r="F50" s="33">
        <v>17861.632000000001</v>
      </c>
      <c r="G50" s="34">
        <v>22409.905999999999</v>
      </c>
      <c r="H50" s="35">
        <v>0.98816657240775585</v>
      </c>
      <c r="I50" s="36">
        <v>-9.371922539272548E-3</v>
      </c>
      <c r="J50" s="37">
        <v>0.10331293753273485</v>
      </c>
      <c r="K50" s="32">
        <v>12013.727000000001</v>
      </c>
      <c r="L50" s="33">
        <v>12297.277</v>
      </c>
      <c r="M50" s="33">
        <v>16393.167000000001</v>
      </c>
      <c r="N50" s="38">
        <v>0.73151431335767325</v>
      </c>
      <c r="O50" s="39">
        <v>3.2465789245333498E-2</v>
      </c>
      <c r="P50" s="40">
        <v>4.3039878322845615E-2</v>
      </c>
      <c r="Q50" s="32">
        <v>1889.6890000000001</v>
      </c>
      <c r="R50" s="33">
        <v>1263.1089999999999</v>
      </c>
      <c r="S50" s="34">
        <v>1853.08</v>
      </c>
      <c r="T50" s="38">
        <v>8.2690217442232913E-2</v>
      </c>
      <c r="U50" s="39">
        <v>-2.7266027316893315E-2</v>
      </c>
      <c r="V50" s="40">
        <v>1.19738909609797E-2</v>
      </c>
      <c r="W50" s="32">
        <v>2560.8789999999999</v>
      </c>
      <c r="X50" s="33">
        <v>2564.5610000000001</v>
      </c>
      <c r="Y50" s="34">
        <v>3381.4670000000001</v>
      </c>
      <c r="Z50" s="38">
        <v>0.15089161909023627</v>
      </c>
      <c r="AA50" s="39">
        <v>1.8805182569740786E-3</v>
      </c>
      <c r="AB50" s="40">
        <v>7.3122977829783442E-3</v>
      </c>
      <c r="AC50" s="32">
        <v>17416.04379</v>
      </c>
      <c r="AD50" s="33">
        <v>4465.9478399999998</v>
      </c>
      <c r="AE50" s="33">
        <v>4470.1395700000003</v>
      </c>
      <c r="AF50" s="33">
        <v>-12945.90422</v>
      </c>
      <c r="AG50" s="34">
        <v>4.1917300000004616</v>
      </c>
      <c r="AH50" s="32">
        <v>0</v>
      </c>
      <c r="AI50" s="33">
        <v>0</v>
      </c>
      <c r="AJ50" s="33">
        <v>0</v>
      </c>
      <c r="AK50" s="33">
        <v>0</v>
      </c>
      <c r="AL50" s="34">
        <v>0</v>
      </c>
      <c r="AM50" s="38">
        <v>0.20186028859249519</v>
      </c>
      <c r="AN50" s="39">
        <v>-0.81403608078873568</v>
      </c>
      <c r="AO50" s="40">
        <v>-8.0706470007511383E-2</v>
      </c>
      <c r="AP50" s="38">
        <v>0</v>
      </c>
      <c r="AQ50" s="39">
        <v>0</v>
      </c>
      <c r="AR50" s="40">
        <v>0</v>
      </c>
      <c r="AS50" s="39">
        <v>0</v>
      </c>
      <c r="AT50" s="39">
        <v>0</v>
      </c>
      <c r="AU50" s="39">
        <v>0</v>
      </c>
      <c r="AV50" s="32">
        <v>10607</v>
      </c>
      <c r="AW50" s="33">
        <v>7706</v>
      </c>
      <c r="AX50" s="34">
        <v>9914</v>
      </c>
      <c r="AY50" s="41">
        <v>98.571176470588242</v>
      </c>
      <c r="AZ50" s="42">
        <v>95</v>
      </c>
      <c r="BA50" s="43">
        <v>93</v>
      </c>
      <c r="BB50" s="41">
        <v>205.29946524064169</v>
      </c>
      <c r="BC50" s="42">
        <v>209</v>
      </c>
      <c r="BD50" s="42">
        <v>211</v>
      </c>
      <c r="BE50" s="45">
        <v>8.8835125448028673</v>
      </c>
      <c r="BF50" s="44">
        <v>-8.3780920852486673E-2</v>
      </c>
      <c r="BG50" s="44">
        <v>-0.12935295227315713</v>
      </c>
      <c r="BH50" s="45">
        <v>3.9154818325434437</v>
      </c>
      <c r="BI50" s="44">
        <v>-0.39001728617361753</v>
      </c>
      <c r="BJ50" s="46">
        <v>-0.18127521158202153</v>
      </c>
      <c r="BK50" s="33">
        <v>225</v>
      </c>
      <c r="BL50" s="33">
        <v>269</v>
      </c>
      <c r="BM50" s="33">
        <v>269</v>
      </c>
      <c r="BN50" s="32">
        <v>51999</v>
      </c>
      <c r="BO50" s="33">
        <v>38710</v>
      </c>
      <c r="BP50" s="34">
        <v>51467</v>
      </c>
      <c r="BQ50" s="47">
        <v>435.42281461907629</v>
      </c>
      <c r="BR50" s="47">
        <v>104.91978571467428</v>
      </c>
      <c r="BS50" s="47">
        <v>-25.998833533855759</v>
      </c>
      <c r="BT50" s="48">
        <v>2260.4303005850311</v>
      </c>
      <c r="BU50" s="47">
        <v>640.19583278075083</v>
      </c>
      <c r="BV50" s="49">
        <v>-57.45602176119246</v>
      </c>
      <c r="BW50" s="44">
        <v>5.1913455719184993</v>
      </c>
      <c r="BX50" s="44">
        <v>0.28901692102757792</v>
      </c>
      <c r="BY50" s="44">
        <v>0.167987149909675</v>
      </c>
      <c r="BZ50" s="38">
        <v>0.52562400424853961</v>
      </c>
      <c r="CA50" s="39">
        <v>-0.10581497571503051</v>
      </c>
      <c r="CB50" s="50">
        <v>-1.4944782602774875E-3</v>
      </c>
    </row>
    <row r="51" spans="1:80" x14ac:dyDescent="0.25">
      <c r="A51" s="11" t="s">
        <v>80</v>
      </c>
      <c r="B51" s="32">
        <v>1224.7909999999999</v>
      </c>
      <c r="C51" s="33">
        <v>1452.8430000000001</v>
      </c>
      <c r="D51" s="34">
        <v>1800.7159999999999</v>
      </c>
      <c r="E51" s="32">
        <v>1680.5409999999999</v>
      </c>
      <c r="F51" s="33">
        <v>1249.8309999999999</v>
      </c>
      <c r="G51" s="34">
        <v>1750.8589999999999</v>
      </c>
      <c r="H51" s="35">
        <v>1.0284757367669242</v>
      </c>
      <c r="I51" s="36">
        <v>0.29966816825178533</v>
      </c>
      <c r="J51" s="37">
        <v>-0.13395582398008887</v>
      </c>
      <c r="K51" s="32">
        <v>881.03099999999995</v>
      </c>
      <c r="L51" s="33">
        <v>758.79899999999998</v>
      </c>
      <c r="M51" s="33">
        <v>993.28</v>
      </c>
      <c r="N51" s="38">
        <v>0.56731010321219466</v>
      </c>
      <c r="O51" s="39">
        <v>4.305571132291619E-2</v>
      </c>
      <c r="P51" s="40">
        <v>-3.9811179585239609E-2</v>
      </c>
      <c r="Q51" s="32">
        <v>412.79899999999998</v>
      </c>
      <c r="R51" s="33">
        <v>303.45100000000002</v>
      </c>
      <c r="S51" s="34">
        <v>448.173</v>
      </c>
      <c r="T51" s="38">
        <v>0.25597321086392449</v>
      </c>
      <c r="U51" s="39">
        <v>1.0338620574249918E-2</v>
      </c>
      <c r="V51" s="40">
        <v>1.3179585165730062E-2</v>
      </c>
      <c r="W51" s="32">
        <v>13.837999999999999</v>
      </c>
      <c r="X51" s="33">
        <v>13.679</v>
      </c>
      <c r="Y51" s="34">
        <v>17.709</v>
      </c>
      <c r="Z51" s="38">
        <v>1.0114463814618996E-2</v>
      </c>
      <c r="AA51" s="39">
        <v>1.8802106782777831E-3</v>
      </c>
      <c r="AB51" s="40">
        <v>-8.3021590607924335E-4</v>
      </c>
      <c r="AC51" s="32">
        <v>560.87036000000001</v>
      </c>
      <c r="AD51" s="33">
        <v>440.84800000000001</v>
      </c>
      <c r="AE51" s="33">
        <v>442.45600000000002</v>
      </c>
      <c r="AF51" s="33">
        <v>-118.41435999999999</v>
      </c>
      <c r="AG51" s="34">
        <v>1.6080000000000041</v>
      </c>
      <c r="AH51" s="32">
        <v>0</v>
      </c>
      <c r="AI51" s="33">
        <v>0</v>
      </c>
      <c r="AJ51" s="33">
        <v>0</v>
      </c>
      <c r="AK51" s="33">
        <v>0</v>
      </c>
      <c r="AL51" s="34">
        <v>0</v>
      </c>
      <c r="AM51" s="38">
        <v>0.24571115045348629</v>
      </c>
      <c r="AN51" s="39">
        <v>-0.21222033336701862</v>
      </c>
      <c r="AO51" s="40">
        <v>-5.7727004942520033E-2</v>
      </c>
      <c r="AP51" s="38">
        <v>0</v>
      </c>
      <c r="AQ51" s="39">
        <v>0</v>
      </c>
      <c r="AR51" s="40">
        <v>0</v>
      </c>
      <c r="AS51" s="39">
        <v>0</v>
      </c>
      <c r="AT51" s="39">
        <v>0</v>
      </c>
      <c r="AU51" s="39">
        <v>0</v>
      </c>
      <c r="AV51" s="32">
        <v>2885</v>
      </c>
      <c r="AW51" s="33">
        <v>2529</v>
      </c>
      <c r="AX51" s="34">
        <v>2529</v>
      </c>
      <c r="AY51" s="41">
        <v>8</v>
      </c>
      <c r="AZ51" s="42">
        <v>7</v>
      </c>
      <c r="BA51" s="43">
        <v>7</v>
      </c>
      <c r="BB51" s="41">
        <v>17</v>
      </c>
      <c r="BC51" s="42">
        <v>16</v>
      </c>
      <c r="BD51" s="42">
        <v>15</v>
      </c>
      <c r="BE51" s="45">
        <v>30.107142857142858</v>
      </c>
      <c r="BF51" s="44">
        <v>5.5059523809525501E-2</v>
      </c>
      <c r="BG51" s="44">
        <v>-10.035714285714281</v>
      </c>
      <c r="BH51" s="45">
        <v>14.049999999999999</v>
      </c>
      <c r="BI51" s="44">
        <v>-9.2156862745099488E-2</v>
      </c>
      <c r="BJ51" s="46">
        <v>-3.5125000000000011</v>
      </c>
      <c r="BK51" s="33">
        <v>136</v>
      </c>
      <c r="BL51" s="33">
        <v>136</v>
      </c>
      <c r="BM51" s="33">
        <v>136</v>
      </c>
      <c r="BN51" s="32">
        <v>28158</v>
      </c>
      <c r="BO51" s="33">
        <v>23932</v>
      </c>
      <c r="BP51" s="34">
        <v>30728</v>
      </c>
      <c r="BQ51" s="47">
        <v>56.979269721426711</v>
      </c>
      <c r="BR51" s="47">
        <v>-2.7032716522504003</v>
      </c>
      <c r="BS51" s="47">
        <v>4.7550093169473513</v>
      </c>
      <c r="BT51" s="48">
        <v>692.31277184657972</v>
      </c>
      <c r="BU51" s="47">
        <v>109.80289316373739</v>
      </c>
      <c r="BV51" s="49">
        <v>198.11308817714519</v>
      </c>
      <c r="BW51" s="44">
        <v>12.150257018584421</v>
      </c>
      <c r="BX51" s="44">
        <v>2.3901183704041777</v>
      </c>
      <c r="BY51" s="44">
        <v>2.6872281534203246</v>
      </c>
      <c r="BZ51" s="38">
        <v>0.62071751777634132</v>
      </c>
      <c r="CA51" s="39">
        <v>5.5023207265251672E-2</v>
      </c>
      <c r="CB51" s="50">
        <v>-2.386339151045036E-2</v>
      </c>
    </row>
    <row r="52" spans="1:80" x14ac:dyDescent="0.25">
      <c r="A52" s="11" t="s">
        <v>81</v>
      </c>
      <c r="B52" s="32">
        <v>3408.6120000000001</v>
      </c>
      <c r="C52" s="33">
        <v>3103.6509999999998</v>
      </c>
      <c r="D52" s="34">
        <v>4682.3019999999997</v>
      </c>
      <c r="E52" s="32">
        <v>3237.2779999999998</v>
      </c>
      <c r="F52" s="33">
        <v>3089.636</v>
      </c>
      <c r="G52" s="34">
        <v>4504.0940000000001</v>
      </c>
      <c r="H52" s="35">
        <v>1.0395657817088186</v>
      </c>
      <c r="I52" s="36">
        <v>-1.3359546298229441E-2</v>
      </c>
      <c r="J52" s="37">
        <v>3.5029648649778755E-2</v>
      </c>
      <c r="K52" s="32">
        <v>2106.6750000000002</v>
      </c>
      <c r="L52" s="33">
        <v>2048.0590000000002</v>
      </c>
      <c r="M52" s="33">
        <v>2877.3209999999999</v>
      </c>
      <c r="N52" s="38">
        <v>0.638823479261312</v>
      </c>
      <c r="O52" s="39">
        <v>-1.1931568652398306E-2</v>
      </c>
      <c r="P52" s="40">
        <v>-2.4056872987302524E-2</v>
      </c>
      <c r="Q52" s="32">
        <v>372.05500000000001</v>
      </c>
      <c r="R52" s="33">
        <v>319.24299999999999</v>
      </c>
      <c r="S52" s="34">
        <v>501.14600000000002</v>
      </c>
      <c r="T52" s="38">
        <v>0.11126455176113109</v>
      </c>
      <c r="U52" s="39">
        <v>-3.6637923600719713E-3</v>
      </c>
      <c r="V52" s="40">
        <v>7.9374931691157252E-3</v>
      </c>
      <c r="W52" s="32">
        <v>568.68200000000002</v>
      </c>
      <c r="X52" s="33">
        <v>581.154</v>
      </c>
      <c r="Y52" s="34">
        <v>933.21500000000003</v>
      </c>
      <c r="Z52" s="38">
        <v>0.20719261187710558</v>
      </c>
      <c r="AA52" s="39">
        <v>3.1525894344660105E-2</v>
      </c>
      <c r="AB52" s="40">
        <v>1.9094725912545352E-2</v>
      </c>
      <c r="AC52" s="32">
        <v>529.27200000000005</v>
      </c>
      <c r="AD52" s="33">
        <v>433.69200000000001</v>
      </c>
      <c r="AE52" s="33">
        <v>191.70500000000001</v>
      </c>
      <c r="AF52" s="33">
        <v>-337.56700000000001</v>
      </c>
      <c r="AG52" s="34">
        <v>-241.98699999999999</v>
      </c>
      <c r="AH52" s="32">
        <v>0</v>
      </c>
      <c r="AI52" s="33">
        <v>0</v>
      </c>
      <c r="AJ52" s="33">
        <v>0.20100000000000001</v>
      </c>
      <c r="AK52" s="33">
        <v>0.20100000000000001</v>
      </c>
      <c r="AL52" s="34">
        <v>0.20100000000000001</v>
      </c>
      <c r="AM52" s="38">
        <v>4.0942468042428709E-2</v>
      </c>
      <c r="AN52" s="39">
        <v>-0.11433246498016231</v>
      </c>
      <c r="AO52" s="40">
        <v>-9.8793604086815201E-2</v>
      </c>
      <c r="AP52" s="38">
        <v>4.2927602704823404E-5</v>
      </c>
      <c r="AQ52" s="39">
        <v>4.2927602704823404E-5</v>
      </c>
      <c r="AR52" s="40">
        <v>4.2927602704823404E-5</v>
      </c>
      <c r="AS52" s="39">
        <v>4.4626066862725334E-5</v>
      </c>
      <c r="AT52" s="39">
        <v>4.4626066862725334E-5</v>
      </c>
      <c r="AU52" s="39">
        <v>4.4626066862725334E-5</v>
      </c>
      <c r="AV52" s="32">
        <v>1741</v>
      </c>
      <c r="AW52" s="33">
        <v>1147</v>
      </c>
      <c r="AX52" s="34">
        <v>1596</v>
      </c>
      <c r="AY52" s="41">
        <v>15</v>
      </c>
      <c r="AZ52" s="42">
        <v>16</v>
      </c>
      <c r="BA52" s="43">
        <v>16</v>
      </c>
      <c r="BB52" s="41">
        <v>31</v>
      </c>
      <c r="BC52" s="42">
        <v>28</v>
      </c>
      <c r="BD52" s="42">
        <v>29</v>
      </c>
      <c r="BE52" s="45">
        <v>8.3125</v>
      </c>
      <c r="BF52" s="44">
        <v>-1.3597222222222225</v>
      </c>
      <c r="BG52" s="44">
        <v>0.34722222222222232</v>
      </c>
      <c r="BH52" s="45">
        <v>4.5862068965517242</v>
      </c>
      <c r="BI52" s="44">
        <v>-9.3900630329996737E-2</v>
      </c>
      <c r="BJ52" s="46">
        <v>3.4619594964422795E-2</v>
      </c>
      <c r="BK52" s="33">
        <v>100</v>
      </c>
      <c r="BL52" s="33">
        <v>100</v>
      </c>
      <c r="BM52" s="33">
        <v>100</v>
      </c>
      <c r="BN52" s="32">
        <v>23971</v>
      </c>
      <c r="BO52" s="33">
        <v>20754</v>
      </c>
      <c r="BP52" s="34">
        <v>28255</v>
      </c>
      <c r="BQ52" s="47">
        <v>159.40874181560787</v>
      </c>
      <c r="BR52" s="47">
        <v>24.358973345372988</v>
      </c>
      <c r="BS52" s="47">
        <v>10.539319053730651</v>
      </c>
      <c r="BT52" s="48">
        <v>2822.1140350877195</v>
      </c>
      <c r="BU52" s="47">
        <v>962.67807874079244</v>
      </c>
      <c r="BV52" s="49">
        <v>128.44707780785893</v>
      </c>
      <c r="BW52" s="44">
        <v>17.703634085213032</v>
      </c>
      <c r="BX52" s="44">
        <v>3.9351102483376739</v>
      </c>
      <c r="BY52" s="44">
        <v>-0.39052458959080383</v>
      </c>
      <c r="BZ52" s="38">
        <v>0.77623626373626375</v>
      </c>
      <c r="CA52" s="39">
        <v>0.1212909085450069</v>
      </c>
      <c r="CB52" s="50">
        <v>1.6016483516483548E-2</v>
      </c>
    </row>
    <row r="53" spans="1:80" x14ac:dyDescent="0.25">
      <c r="A53" s="11" t="s">
        <v>82</v>
      </c>
      <c r="B53" s="32">
        <v>2173.1990000000001</v>
      </c>
      <c r="C53" s="33">
        <v>2173.3710000000001</v>
      </c>
      <c r="D53" s="34">
        <v>3229.636</v>
      </c>
      <c r="E53" s="32">
        <v>2070.4859999999999</v>
      </c>
      <c r="F53" s="33">
        <v>2203.7579999999998</v>
      </c>
      <c r="G53" s="34">
        <v>3150.569</v>
      </c>
      <c r="H53" s="35">
        <v>1.0250961016882982</v>
      </c>
      <c r="I53" s="36">
        <v>-2.4512057941856291E-2</v>
      </c>
      <c r="J53" s="37">
        <v>3.8884820776328599E-2</v>
      </c>
      <c r="K53" s="32">
        <v>1356.2950000000001</v>
      </c>
      <c r="L53" s="33">
        <v>1187.0219999999999</v>
      </c>
      <c r="M53" s="33">
        <v>1633.739</v>
      </c>
      <c r="N53" s="38">
        <v>0.51855363269301513</v>
      </c>
      <c r="O53" s="39">
        <v>-0.13650754617996452</v>
      </c>
      <c r="P53" s="40">
        <v>-2.0081734711209887E-2</v>
      </c>
      <c r="Q53" s="32">
        <v>320.49099999999999</v>
      </c>
      <c r="R53" s="33">
        <v>295.39400000000001</v>
      </c>
      <c r="S53" s="34">
        <v>446.90800000000002</v>
      </c>
      <c r="T53" s="38">
        <v>0.14184993250425559</v>
      </c>
      <c r="U53" s="39">
        <v>-1.2940295490524389E-2</v>
      </c>
      <c r="V53" s="40">
        <v>7.8088989606450721E-3</v>
      </c>
      <c r="W53" s="32">
        <v>272.95100000000002</v>
      </c>
      <c r="X53" s="33">
        <v>619.63599999999997</v>
      </c>
      <c r="Y53" s="34">
        <v>937.68700000000001</v>
      </c>
      <c r="Z53" s="38">
        <v>0.29762465129314736</v>
      </c>
      <c r="AA53" s="39">
        <v>0.16579521607841999</v>
      </c>
      <c r="AB53" s="40">
        <v>1.6452217659327306E-2</v>
      </c>
      <c r="AC53" s="32">
        <v>502.67500000000001</v>
      </c>
      <c r="AD53" s="33">
        <v>489.02760999999998</v>
      </c>
      <c r="AE53" s="33">
        <v>490.38994000000002</v>
      </c>
      <c r="AF53" s="33">
        <v>-12.285059999999987</v>
      </c>
      <c r="AG53" s="34">
        <v>1.3623300000000427</v>
      </c>
      <c r="AH53" s="32">
        <v>103.351</v>
      </c>
      <c r="AI53" s="33">
        <v>98.34</v>
      </c>
      <c r="AJ53" s="33">
        <v>63.677999999999997</v>
      </c>
      <c r="AK53" s="33">
        <v>-39.673000000000002</v>
      </c>
      <c r="AL53" s="34">
        <v>-34.662000000000006</v>
      </c>
      <c r="AM53" s="38">
        <v>0.15184062228684594</v>
      </c>
      <c r="AN53" s="39">
        <v>-7.9465852637907841E-2</v>
      </c>
      <c r="AO53" s="40">
        <v>-7.3168182008417015E-2</v>
      </c>
      <c r="AP53" s="38">
        <v>1.9716773035722911E-2</v>
      </c>
      <c r="AQ53" s="39">
        <v>-2.7840307562970533E-2</v>
      </c>
      <c r="AR53" s="40">
        <v>-2.5530909021321192E-2</v>
      </c>
      <c r="AS53" s="39">
        <v>2.0211587176792507E-2</v>
      </c>
      <c r="AT53" s="39">
        <v>-2.9704712667785051E-2</v>
      </c>
      <c r="AU53" s="39">
        <v>-2.4412187302982502E-2</v>
      </c>
      <c r="AV53" s="32">
        <v>1291</v>
      </c>
      <c r="AW53" s="33">
        <v>814</v>
      </c>
      <c r="AX53" s="34">
        <v>1144</v>
      </c>
      <c r="AY53" s="41">
        <v>9.5</v>
      </c>
      <c r="AZ53" s="42">
        <v>10</v>
      </c>
      <c r="BA53" s="43">
        <v>10</v>
      </c>
      <c r="BB53" s="41">
        <v>16.5</v>
      </c>
      <c r="BC53" s="42">
        <v>18</v>
      </c>
      <c r="BD53" s="42">
        <v>19</v>
      </c>
      <c r="BE53" s="45">
        <v>9.5333333333333332</v>
      </c>
      <c r="BF53" s="44">
        <v>-1.7912280701754391</v>
      </c>
      <c r="BG53" s="44">
        <v>0.48888888888888893</v>
      </c>
      <c r="BH53" s="45">
        <v>5.0175438596491224</v>
      </c>
      <c r="BI53" s="44">
        <v>-1.5026581605528984</v>
      </c>
      <c r="BJ53" s="46">
        <v>-7.1474983755690502E-3</v>
      </c>
      <c r="BK53" s="33">
        <v>65</v>
      </c>
      <c r="BL53" s="33">
        <v>65</v>
      </c>
      <c r="BM53" s="33">
        <v>65</v>
      </c>
      <c r="BN53" s="32">
        <v>11362</v>
      </c>
      <c r="BO53" s="33">
        <v>7903</v>
      </c>
      <c r="BP53" s="34">
        <v>11720</v>
      </c>
      <c r="BQ53" s="47">
        <v>268.81988054607507</v>
      </c>
      <c r="BR53" s="47">
        <v>86.590871568782347</v>
      </c>
      <c r="BS53" s="47">
        <v>-10.030935599692384</v>
      </c>
      <c r="BT53" s="48">
        <v>2753.9938811188813</v>
      </c>
      <c r="BU53" s="47">
        <v>1150.2092180669838</v>
      </c>
      <c r="BV53" s="49">
        <v>46.674470799470782</v>
      </c>
      <c r="BW53" s="44">
        <v>10.244755244755245</v>
      </c>
      <c r="BX53" s="44">
        <v>1.4438257327490476</v>
      </c>
      <c r="BY53" s="44">
        <v>0.53591003591003705</v>
      </c>
      <c r="BZ53" s="38">
        <v>0.4953508030431108</v>
      </c>
      <c r="CA53" s="39">
        <v>1.7755174627810233E-2</v>
      </c>
      <c r="CB53" s="50">
        <v>4.9985911524373094E-2</v>
      </c>
    </row>
    <row r="54" spans="1:80" x14ac:dyDescent="0.25">
      <c r="A54" s="11" t="s">
        <v>83</v>
      </c>
      <c r="B54" s="32">
        <v>2660.625</v>
      </c>
      <c r="C54" s="33">
        <v>2794.2017000000001</v>
      </c>
      <c r="D54" s="34">
        <v>3884.8340000000003</v>
      </c>
      <c r="E54" s="32">
        <v>2634.3609999999999</v>
      </c>
      <c r="F54" s="33">
        <v>2590.2669999999998</v>
      </c>
      <c r="G54" s="34">
        <v>3873.2919999999999</v>
      </c>
      <c r="H54" s="35">
        <v>1.0029798941055825</v>
      </c>
      <c r="I54" s="36">
        <v>-6.9898860422408227E-3</v>
      </c>
      <c r="J54" s="37">
        <v>-7.5751256003653511E-2</v>
      </c>
      <c r="K54" s="32">
        <v>1852.153</v>
      </c>
      <c r="L54" s="33">
        <v>1889.7529999999999</v>
      </c>
      <c r="M54" s="33">
        <v>2632.6779999999999</v>
      </c>
      <c r="N54" s="38">
        <v>0.67970036857536176</v>
      </c>
      <c r="O54" s="39">
        <v>-2.3374494740637908E-2</v>
      </c>
      <c r="P54" s="40">
        <v>-4.9858784979078807E-2</v>
      </c>
      <c r="Q54" s="32">
        <v>398.40499999999997</v>
      </c>
      <c r="R54" s="33">
        <v>267.74</v>
      </c>
      <c r="S54" s="34">
        <v>528.67100000000005</v>
      </c>
      <c r="T54" s="38">
        <v>0.13649138768778601</v>
      </c>
      <c r="U54" s="39">
        <v>-1.4742630732620304E-2</v>
      </c>
      <c r="V54" s="40">
        <v>3.3127525970055749E-2</v>
      </c>
      <c r="W54" s="32">
        <v>258.14299999999997</v>
      </c>
      <c r="X54" s="33">
        <v>327.142</v>
      </c>
      <c r="Y54" s="34">
        <v>557.702</v>
      </c>
      <c r="Z54" s="38">
        <v>0.14398656233508861</v>
      </c>
      <c r="AA54" s="39">
        <v>4.5995816192096056E-2</v>
      </c>
      <c r="AB54" s="40">
        <v>1.7689929594139508E-2</v>
      </c>
      <c r="AC54" s="32">
        <v>1343.90122</v>
      </c>
      <c r="AD54" s="33">
        <v>921.32551999999998</v>
      </c>
      <c r="AE54" s="33">
        <v>1189.6043599999998</v>
      </c>
      <c r="AF54" s="33">
        <v>-154.29686000000015</v>
      </c>
      <c r="AG54" s="34">
        <v>268.27883999999983</v>
      </c>
      <c r="AH54" s="32">
        <v>0</v>
      </c>
      <c r="AI54" s="33">
        <v>0</v>
      </c>
      <c r="AJ54" s="33">
        <v>0</v>
      </c>
      <c r="AK54" s="33">
        <v>0</v>
      </c>
      <c r="AL54" s="34">
        <v>0</v>
      </c>
      <c r="AM54" s="38">
        <v>0.30621755266763001</v>
      </c>
      <c r="AN54" s="39">
        <v>-0.19888978865254853</v>
      </c>
      <c r="AO54" s="40">
        <v>-2.3510082957242717E-2</v>
      </c>
      <c r="AP54" s="38">
        <v>0</v>
      </c>
      <c r="AQ54" s="39">
        <v>0</v>
      </c>
      <c r="AR54" s="40">
        <v>0</v>
      </c>
      <c r="AS54" s="39">
        <v>0</v>
      </c>
      <c r="AT54" s="39">
        <v>0</v>
      </c>
      <c r="AU54" s="39">
        <v>0</v>
      </c>
      <c r="AV54" s="32">
        <v>1989</v>
      </c>
      <c r="AW54" s="33">
        <v>1436</v>
      </c>
      <c r="AX54" s="34">
        <v>1924</v>
      </c>
      <c r="AY54" s="41">
        <v>13.66</v>
      </c>
      <c r="AZ54" s="42">
        <v>13</v>
      </c>
      <c r="BA54" s="43">
        <v>13</v>
      </c>
      <c r="BB54" s="41">
        <v>28.5</v>
      </c>
      <c r="BC54" s="42">
        <v>28.5</v>
      </c>
      <c r="BD54" s="43">
        <v>28.5</v>
      </c>
      <c r="BE54" s="44">
        <v>12.333333333333334</v>
      </c>
      <c r="BF54" s="44">
        <v>0.19936554416788788</v>
      </c>
      <c r="BG54" s="44">
        <v>5.9829059829059617E-2</v>
      </c>
      <c r="BH54" s="45">
        <v>5.6257309941520468</v>
      </c>
      <c r="BI54" s="44">
        <v>-0.19005847953216293</v>
      </c>
      <c r="BJ54" s="46">
        <v>2.7290448343080698E-2</v>
      </c>
      <c r="BK54" s="33">
        <v>84</v>
      </c>
      <c r="BL54" s="33">
        <v>85</v>
      </c>
      <c r="BM54" s="33">
        <v>84</v>
      </c>
      <c r="BN54" s="32">
        <v>17882</v>
      </c>
      <c r="BO54" s="33">
        <v>12425</v>
      </c>
      <c r="BP54" s="34">
        <v>17658</v>
      </c>
      <c r="BQ54" s="47">
        <v>219.35054932608449</v>
      </c>
      <c r="BR54" s="47">
        <v>72.031401579747381</v>
      </c>
      <c r="BS54" s="47">
        <v>10.878356167130761</v>
      </c>
      <c r="BT54" s="48">
        <v>2013.1455301455301</v>
      </c>
      <c r="BU54" s="47">
        <v>688.68047232753111</v>
      </c>
      <c r="BV54" s="49">
        <v>209.33842708146312</v>
      </c>
      <c r="BW54" s="44">
        <v>9.1777546777546775</v>
      </c>
      <c r="BX54" s="44">
        <v>0.1873072167189811</v>
      </c>
      <c r="BY54" s="44">
        <v>0.52524771396637604</v>
      </c>
      <c r="BZ54" s="38">
        <v>0.57751177394034536</v>
      </c>
      <c r="CA54" s="39">
        <v>-4.1301724556993546E-3</v>
      </c>
      <c r="CB54" s="50">
        <v>4.2066826730692286E-2</v>
      </c>
    </row>
    <row r="55" spans="1:80" x14ac:dyDescent="0.25">
      <c r="A55" s="11" t="s">
        <v>84</v>
      </c>
      <c r="B55" s="32">
        <v>1171.979</v>
      </c>
      <c r="C55" s="33">
        <v>1245.8879999999999</v>
      </c>
      <c r="D55" s="34">
        <v>1483.4469999999999</v>
      </c>
      <c r="E55" s="32">
        <v>1078.5648900000001</v>
      </c>
      <c r="F55" s="33">
        <v>956.78478000000007</v>
      </c>
      <c r="G55" s="34">
        <v>1278.6320000000001</v>
      </c>
      <c r="H55" s="35">
        <v>1.1601829142395934</v>
      </c>
      <c r="I55" s="36">
        <v>7.3573280580926825E-2</v>
      </c>
      <c r="J55" s="37">
        <v>-0.14197826771399069</v>
      </c>
      <c r="K55" s="32">
        <v>753.27288999999996</v>
      </c>
      <c r="L55" s="33">
        <v>717.95078000000001</v>
      </c>
      <c r="M55" s="33">
        <v>969.79600000000005</v>
      </c>
      <c r="N55" s="38">
        <v>0.75846373311476645</v>
      </c>
      <c r="O55" s="39">
        <v>6.0060793260123257E-2</v>
      </c>
      <c r="P55" s="40">
        <v>8.0851788070778197E-3</v>
      </c>
      <c r="Q55" s="32">
        <v>218.46700000000001</v>
      </c>
      <c r="R55" s="33">
        <v>175.624</v>
      </c>
      <c r="S55" s="34">
        <v>226.172</v>
      </c>
      <c r="T55" s="38">
        <v>0.17688592182895468</v>
      </c>
      <c r="U55" s="39">
        <v>-2.5667491531274372E-2</v>
      </c>
      <c r="V55" s="40">
        <v>-6.6705097438803096E-3</v>
      </c>
      <c r="W55" s="32">
        <v>12.366</v>
      </c>
      <c r="X55" s="33">
        <v>7.8310000000000004</v>
      </c>
      <c r="Y55" s="34">
        <v>9.6159999999999997</v>
      </c>
      <c r="Z55" s="38">
        <v>7.5205375745327815E-3</v>
      </c>
      <c r="AA55" s="39">
        <v>-3.9446974935213978E-3</v>
      </c>
      <c r="AB55" s="40">
        <v>-6.641661997057683E-4</v>
      </c>
      <c r="AC55" s="32">
        <v>115.093</v>
      </c>
      <c r="AD55" s="33">
        <v>132.81399999999999</v>
      </c>
      <c r="AE55" s="33">
        <v>149.566</v>
      </c>
      <c r="AF55" s="33">
        <v>34.472999999999999</v>
      </c>
      <c r="AG55" s="34">
        <v>16.75200000000001</v>
      </c>
      <c r="AH55" s="32">
        <v>0</v>
      </c>
      <c r="AI55" s="33">
        <v>0</v>
      </c>
      <c r="AJ55" s="33">
        <v>0</v>
      </c>
      <c r="AK55" s="33">
        <v>0</v>
      </c>
      <c r="AL55" s="34">
        <v>0</v>
      </c>
      <c r="AM55" s="38">
        <v>0.10082328522690734</v>
      </c>
      <c r="AN55" s="39">
        <v>2.6193071692800218E-3</v>
      </c>
      <c r="AO55" s="40">
        <v>-5.7785923094362118E-3</v>
      </c>
      <c r="AP55" s="38">
        <v>0</v>
      </c>
      <c r="AQ55" s="39">
        <v>0</v>
      </c>
      <c r="AR55" s="40">
        <v>0</v>
      </c>
      <c r="AS55" s="39">
        <v>0</v>
      </c>
      <c r="AT55" s="39">
        <v>0</v>
      </c>
      <c r="AU55" s="39">
        <v>0</v>
      </c>
      <c r="AV55" s="32">
        <v>1127</v>
      </c>
      <c r="AW55" s="33">
        <v>1320</v>
      </c>
      <c r="AX55" s="34">
        <v>1508</v>
      </c>
      <c r="AY55" s="41">
        <v>9</v>
      </c>
      <c r="AZ55" s="42">
        <v>10</v>
      </c>
      <c r="BA55" s="43">
        <v>9</v>
      </c>
      <c r="BB55" s="41">
        <v>20</v>
      </c>
      <c r="BC55" s="42">
        <v>20</v>
      </c>
      <c r="BD55" s="43">
        <v>20</v>
      </c>
      <c r="BE55" s="44">
        <v>13.962962962962962</v>
      </c>
      <c r="BF55" s="44">
        <v>3.5277777777777768</v>
      </c>
      <c r="BG55" s="44">
        <v>-0.70370370370370416</v>
      </c>
      <c r="BH55" s="45">
        <v>6.2833333333333341</v>
      </c>
      <c r="BI55" s="44">
        <v>1.5875000000000004</v>
      </c>
      <c r="BJ55" s="46">
        <v>-1.0499999999999989</v>
      </c>
      <c r="BK55" s="33">
        <v>155</v>
      </c>
      <c r="BL55" s="33">
        <v>155</v>
      </c>
      <c r="BM55" s="33">
        <v>155</v>
      </c>
      <c r="BN55" s="32">
        <v>26035</v>
      </c>
      <c r="BO55" s="33">
        <v>27937</v>
      </c>
      <c r="BP55" s="34">
        <v>32902</v>
      </c>
      <c r="BQ55" s="47">
        <v>38.861832107470669</v>
      </c>
      <c r="BR55" s="47">
        <v>-2.5656651078164501</v>
      </c>
      <c r="BS55" s="47">
        <v>4.6138892360098822</v>
      </c>
      <c r="BT55" s="48">
        <v>847.89920424403181</v>
      </c>
      <c r="BU55" s="47">
        <v>-109.12376824931346</v>
      </c>
      <c r="BV55" s="49">
        <v>123.06224969857726</v>
      </c>
      <c r="BW55" s="44">
        <v>21.818302387267906</v>
      </c>
      <c r="BX55" s="44">
        <v>-1.2828511176123065</v>
      </c>
      <c r="BY55" s="44">
        <v>0.65390844787396674</v>
      </c>
      <c r="BZ55" s="38">
        <v>0.58316199929103163</v>
      </c>
      <c r="CA55" s="39">
        <v>0.12423374263670411</v>
      </c>
      <c r="CB55" s="50">
        <v>-7.7053054472409288E-2</v>
      </c>
    </row>
    <row r="56" spans="1:80" x14ac:dyDescent="0.25">
      <c r="A56" s="11" t="s">
        <v>85</v>
      </c>
      <c r="B56" s="32">
        <v>1408.903</v>
      </c>
      <c r="C56" s="33">
        <v>1144.713</v>
      </c>
      <c r="D56" s="34">
        <v>1542.838</v>
      </c>
      <c r="E56" s="32">
        <v>1329.1420000000001</v>
      </c>
      <c r="F56" s="33">
        <v>1071.432</v>
      </c>
      <c r="G56" s="34">
        <v>1456.7449999999999</v>
      </c>
      <c r="H56" s="35">
        <v>1.0590995678722084</v>
      </c>
      <c r="I56" s="36">
        <v>-9.0982164373487606E-4</v>
      </c>
      <c r="J56" s="37">
        <v>-9.2958132625720058E-3</v>
      </c>
      <c r="K56" s="32">
        <v>743.36400000000003</v>
      </c>
      <c r="L56" s="33">
        <v>666.92499999999995</v>
      </c>
      <c r="M56" s="33">
        <v>913.83399999999995</v>
      </c>
      <c r="N56" s="38">
        <v>0.6273122612399562</v>
      </c>
      <c r="O56" s="39">
        <v>6.8031161101671511E-2</v>
      </c>
      <c r="P56" s="40">
        <v>4.8509197829156303E-3</v>
      </c>
      <c r="Q56" s="32">
        <v>414.65100000000001</v>
      </c>
      <c r="R56" s="33">
        <v>252.11099999999999</v>
      </c>
      <c r="S56" s="34">
        <v>344.346</v>
      </c>
      <c r="T56" s="38">
        <v>0.23638042347837132</v>
      </c>
      <c r="U56" s="39">
        <v>-7.5588500835208433E-2</v>
      </c>
      <c r="V56" s="40">
        <v>1.0775764474818261E-3</v>
      </c>
      <c r="W56" s="32">
        <v>33.241999999999997</v>
      </c>
      <c r="X56" s="33">
        <v>39.237000000000002</v>
      </c>
      <c r="Y56" s="34">
        <v>49.942</v>
      </c>
      <c r="Z56" s="38">
        <v>3.4283282249123907E-2</v>
      </c>
      <c r="AA56" s="39">
        <v>9.2731629390727655E-3</v>
      </c>
      <c r="AB56" s="40">
        <v>-2.3378005634110965E-3</v>
      </c>
      <c r="AC56" s="32">
        <v>117.833</v>
      </c>
      <c r="AD56" s="33">
        <v>112.09</v>
      </c>
      <c r="AE56" s="33">
        <v>99.385000000000005</v>
      </c>
      <c r="AF56" s="33">
        <v>-18.447999999999993</v>
      </c>
      <c r="AG56" s="34">
        <v>-12.704999999999998</v>
      </c>
      <c r="AH56" s="32">
        <v>0</v>
      </c>
      <c r="AI56" s="33">
        <v>0</v>
      </c>
      <c r="AJ56" s="33">
        <v>0</v>
      </c>
      <c r="AK56" s="33">
        <v>0</v>
      </c>
      <c r="AL56" s="34">
        <v>0</v>
      </c>
      <c r="AM56" s="38">
        <v>6.44170029517033E-2</v>
      </c>
      <c r="AN56" s="39">
        <v>-1.9217569478052324E-2</v>
      </c>
      <c r="AO56" s="40">
        <v>-3.3502737629560311E-2</v>
      </c>
      <c r="AP56" s="38">
        <v>0</v>
      </c>
      <c r="AQ56" s="39">
        <v>0</v>
      </c>
      <c r="AR56" s="40">
        <v>0</v>
      </c>
      <c r="AS56" s="39">
        <v>0</v>
      </c>
      <c r="AT56" s="39">
        <v>0</v>
      </c>
      <c r="AU56" s="39">
        <v>0</v>
      </c>
      <c r="AV56" s="32">
        <v>1783</v>
      </c>
      <c r="AW56" s="33">
        <v>1305</v>
      </c>
      <c r="AX56" s="34">
        <v>1770</v>
      </c>
      <c r="AY56" s="41">
        <v>8</v>
      </c>
      <c r="AZ56" s="42">
        <v>8</v>
      </c>
      <c r="BA56" s="43">
        <v>8</v>
      </c>
      <c r="BB56" s="41">
        <v>12.5</v>
      </c>
      <c r="BC56" s="42">
        <v>12.5</v>
      </c>
      <c r="BD56" s="43">
        <v>12.5</v>
      </c>
      <c r="BE56" s="44">
        <v>18.4375</v>
      </c>
      <c r="BF56" s="44">
        <v>-0.13541666666666785</v>
      </c>
      <c r="BG56" s="44">
        <v>0.3125</v>
      </c>
      <c r="BH56" s="45">
        <v>11.799999999999999</v>
      </c>
      <c r="BI56" s="44">
        <v>-8.6666666666666003E-2</v>
      </c>
      <c r="BJ56" s="46">
        <v>0.19999999999999751</v>
      </c>
      <c r="BK56" s="33">
        <v>145</v>
      </c>
      <c r="BL56" s="33">
        <v>145</v>
      </c>
      <c r="BM56" s="33">
        <v>145</v>
      </c>
      <c r="BN56" s="32">
        <v>35149</v>
      </c>
      <c r="BO56" s="33">
        <v>25436</v>
      </c>
      <c r="BP56" s="34">
        <v>34230</v>
      </c>
      <c r="BQ56" s="47">
        <v>42.55755185509787</v>
      </c>
      <c r="BR56" s="47">
        <v>4.7430478862794132</v>
      </c>
      <c r="BS56" s="47">
        <v>0.43489105937527484</v>
      </c>
      <c r="BT56" s="48">
        <v>823.01977401129943</v>
      </c>
      <c r="BU56" s="47">
        <v>77.56716604719395</v>
      </c>
      <c r="BV56" s="49">
        <v>1.999084356127014</v>
      </c>
      <c r="BW56" s="44">
        <v>19.338983050847457</v>
      </c>
      <c r="BX56" s="44">
        <v>-0.37442132380201087</v>
      </c>
      <c r="BY56" s="44">
        <v>-0.15220468861614478</v>
      </c>
      <c r="BZ56" s="38">
        <v>0.64854111405835535</v>
      </c>
      <c r="CA56" s="39">
        <v>-1.3772810946355407E-2</v>
      </c>
      <c r="CB56" s="50">
        <v>5.9744852848300223E-3</v>
      </c>
    </row>
    <row r="57" spans="1:80" x14ac:dyDescent="0.25">
      <c r="A57" s="11" t="s">
        <v>86</v>
      </c>
      <c r="B57" s="32">
        <v>3249.4097200000001</v>
      </c>
      <c r="C57" s="33">
        <v>3150.3905199999995</v>
      </c>
      <c r="D57" s="34">
        <v>4117.8491800000002</v>
      </c>
      <c r="E57" s="32">
        <v>2665.4767999999999</v>
      </c>
      <c r="F57" s="33">
        <v>2453.81682</v>
      </c>
      <c r="G57" s="34">
        <v>3410.3459199999998</v>
      </c>
      <c r="H57" s="35">
        <v>1.207457916761711</v>
      </c>
      <c r="I57" s="36">
        <v>-1.1614678430263758E-2</v>
      </c>
      <c r="J57" s="37">
        <v>-7.6415636603205384E-2</v>
      </c>
      <c r="K57" s="32">
        <v>1511.5889199999999</v>
      </c>
      <c r="L57" s="33">
        <v>1348.4273700000001</v>
      </c>
      <c r="M57" s="33">
        <v>1820.9381000000001</v>
      </c>
      <c r="N57" s="38">
        <v>0.53394527790306978</v>
      </c>
      <c r="O57" s="39">
        <v>-3.3153606619204079E-2</v>
      </c>
      <c r="P57" s="40">
        <v>-1.5577147328329599E-2</v>
      </c>
      <c r="Q57" s="32">
        <v>936.69116000000008</v>
      </c>
      <c r="R57" s="33">
        <v>931.32</v>
      </c>
      <c r="S57" s="34">
        <v>1333.63122</v>
      </c>
      <c r="T57" s="38">
        <v>0.39105452974107685</v>
      </c>
      <c r="U57" s="39">
        <v>3.96385429277607E-2</v>
      </c>
      <c r="V57" s="40">
        <v>1.1515196401597982E-2</v>
      </c>
      <c r="W57" s="32">
        <v>87.951719999999995</v>
      </c>
      <c r="X57" s="33">
        <v>78.371510000000001</v>
      </c>
      <c r="Y57" s="34">
        <v>124.14245</v>
      </c>
      <c r="Z57" s="38">
        <v>3.6401717864444676E-2</v>
      </c>
      <c r="AA57" s="39">
        <v>3.4050997734524774E-3</v>
      </c>
      <c r="AB57" s="40">
        <v>4.4631031474748895E-3</v>
      </c>
      <c r="AC57" s="32">
        <v>182.90703999999997</v>
      </c>
      <c r="AD57" s="33">
        <v>166.21254999999999</v>
      </c>
      <c r="AE57" s="33">
        <v>219.04257000000001</v>
      </c>
      <c r="AF57" s="33">
        <v>36.135530000000045</v>
      </c>
      <c r="AG57" s="34">
        <v>52.830020000000019</v>
      </c>
      <c r="AH57" s="32">
        <v>0</v>
      </c>
      <c r="AI57" s="33">
        <v>0</v>
      </c>
      <c r="AJ57" s="33">
        <v>0</v>
      </c>
      <c r="AK57" s="33">
        <v>0</v>
      </c>
      <c r="AL57" s="34">
        <v>0</v>
      </c>
      <c r="AM57" s="38">
        <v>5.3193441630613583E-2</v>
      </c>
      <c r="AN57" s="39">
        <v>-3.0958711249351248E-3</v>
      </c>
      <c r="AO57" s="40">
        <v>4.3409356096537483E-4</v>
      </c>
      <c r="AP57" s="38">
        <v>0</v>
      </c>
      <c r="AQ57" s="39">
        <v>0</v>
      </c>
      <c r="AR57" s="40">
        <v>0</v>
      </c>
      <c r="AS57" s="39">
        <v>0</v>
      </c>
      <c r="AT57" s="39">
        <v>0</v>
      </c>
      <c r="AU57" s="39">
        <v>0</v>
      </c>
      <c r="AV57" s="32">
        <v>3069</v>
      </c>
      <c r="AW57" s="33">
        <v>2305</v>
      </c>
      <c r="AX57" s="34">
        <v>3084</v>
      </c>
      <c r="AY57" s="41">
        <v>11</v>
      </c>
      <c r="AZ57" s="42">
        <v>10.3</v>
      </c>
      <c r="BA57" s="43">
        <v>10.55</v>
      </c>
      <c r="BB57" s="41">
        <v>21</v>
      </c>
      <c r="BC57" s="42">
        <v>22</v>
      </c>
      <c r="BD57" s="43">
        <v>21.9</v>
      </c>
      <c r="BE57" s="44">
        <v>24.360189573459717</v>
      </c>
      <c r="BF57" s="44">
        <v>1.1101895734597171</v>
      </c>
      <c r="BG57" s="44">
        <v>-0.50496684509475642</v>
      </c>
      <c r="BH57" s="45">
        <v>11.735159817351599</v>
      </c>
      <c r="BI57" s="44">
        <v>-0.44341161121982964</v>
      </c>
      <c r="BJ57" s="46">
        <v>9.3745675937459083E-2</v>
      </c>
      <c r="BK57" s="33">
        <v>170</v>
      </c>
      <c r="BL57" s="33">
        <v>170</v>
      </c>
      <c r="BM57" s="33">
        <v>170</v>
      </c>
      <c r="BN57" s="32">
        <v>58618</v>
      </c>
      <c r="BO57" s="33">
        <v>45221</v>
      </c>
      <c r="BP57" s="34">
        <v>60624</v>
      </c>
      <c r="BQ57" s="47">
        <v>56.254056479282134</v>
      </c>
      <c r="BR57" s="47">
        <v>10.782071764689348</v>
      </c>
      <c r="BS57" s="47">
        <v>1.9912843159067179</v>
      </c>
      <c r="BT57" s="48">
        <v>1105.8190402075227</v>
      </c>
      <c r="BU57" s="47">
        <v>237.30265050403625</v>
      </c>
      <c r="BV57" s="49">
        <v>41.256428493856902</v>
      </c>
      <c r="BW57" s="44">
        <v>19.657587548638134</v>
      </c>
      <c r="BX57" s="44">
        <v>0.55755496473458166</v>
      </c>
      <c r="BY57" s="44">
        <v>3.8932451024251691E-2</v>
      </c>
      <c r="BZ57" s="38">
        <v>0.97970265029088566</v>
      </c>
      <c r="CA57" s="39">
        <v>3.7594003553502175E-2</v>
      </c>
      <c r="CB57" s="50">
        <v>5.3221288515407084E-3</v>
      </c>
    </row>
    <row r="58" spans="1:80" x14ac:dyDescent="0.25">
      <c r="A58" s="11" t="s">
        <v>87</v>
      </c>
      <c r="B58" s="32">
        <v>826.53716999999995</v>
      </c>
      <c r="C58" s="33">
        <v>682.58508999999992</v>
      </c>
      <c r="D58" s="34">
        <v>932.97791999999993</v>
      </c>
      <c r="E58" s="32">
        <v>896.7121199999998</v>
      </c>
      <c r="F58" s="33">
        <v>782.89994999999999</v>
      </c>
      <c r="G58" s="34">
        <v>1046.7828199999999</v>
      </c>
      <c r="H58" s="35">
        <v>0.89128126883091185</v>
      </c>
      <c r="I58" s="36">
        <v>-3.0460672161254254E-2</v>
      </c>
      <c r="J58" s="37">
        <v>1.9413682174404978E-2</v>
      </c>
      <c r="K58" s="32">
        <v>591.20621999999992</v>
      </c>
      <c r="L58" s="33">
        <v>548.99984999999992</v>
      </c>
      <c r="M58" s="33">
        <v>714.93569000000002</v>
      </c>
      <c r="N58" s="38">
        <v>0.68298378263410942</v>
      </c>
      <c r="O58" s="39">
        <v>2.3679411906968983E-2</v>
      </c>
      <c r="P58" s="40">
        <v>-1.8255053822579526E-2</v>
      </c>
      <c r="Q58" s="32">
        <v>135.28461999999999</v>
      </c>
      <c r="R58" s="33">
        <v>102.87316999999999</v>
      </c>
      <c r="S58" s="34">
        <v>150.3997</v>
      </c>
      <c r="T58" s="38">
        <v>0.14367803629027845</v>
      </c>
      <c r="U58" s="39">
        <v>-7.1893569150236203E-3</v>
      </c>
      <c r="V58" s="40">
        <v>1.2277887395135467E-2</v>
      </c>
      <c r="W58" s="32">
        <v>0.16156000000000001</v>
      </c>
      <c r="X58" s="33">
        <v>0.13121000000000002</v>
      </c>
      <c r="Y58" s="34">
        <v>0.15484999999999999</v>
      </c>
      <c r="Z58" s="38">
        <v>1.4792944347328895E-4</v>
      </c>
      <c r="AA58" s="39">
        <v>-3.2239862145107327E-5</v>
      </c>
      <c r="AB58" s="40">
        <v>-1.9665406928732446E-5</v>
      </c>
      <c r="AC58" s="32">
        <v>1424.68102</v>
      </c>
      <c r="AD58" s="33">
        <v>1442.3009500000003</v>
      </c>
      <c r="AE58" s="33">
        <v>1478.03223</v>
      </c>
      <c r="AF58" s="33">
        <v>53.351210000000037</v>
      </c>
      <c r="AG58" s="34">
        <v>35.731279999999742</v>
      </c>
      <c r="AH58" s="32">
        <v>60.041919999999998</v>
      </c>
      <c r="AI58" s="33">
        <v>130.10617000000002</v>
      </c>
      <c r="AJ58" s="33">
        <v>137.12757000000002</v>
      </c>
      <c r="AK58" s="33">
        <v>77.085650000000015</v>
      </c>
      <c r="AL58" s="34">
        <v>7.0213999999999999</v>
      </c>
      <c r="AM58" s="38">
        <v>1.5842092275881514</v>
      </c>
      <c r="AN58" s="39">
        <v>-0.13946524430523</v>
      </c>
      <c r="AO58" s="40">
        <v>-0.52878880171248932</v>
      </c>
      <c r="AP58" s="38">
        <v>0.14697836579026438</v>
      </c>
      <c r="AQ58" s="39">
        <v>7.433563152581503E-2</v>
      </c>
      <c r="AR58" s="40">
        <v>-4.3629621266704638E-2</v>
      </c>
      <c r="AS58" s="39">
        <v>0.13099906435224073</v>
      </c>
      <c r="AT58" s="39">
        <v>6.4041209472349064E-2</v>
      </c>
      <c r="AU58" s="39">
        <v>-3.5185861320573553E-2</v>
      </c>
      <c r="AV58" s="32">
        <v>912</v>
      </c>
      <c r="AW58" s="33">
        <v>663</v>
      </c>
      <c r="AX58" s="34">
        <v>803</v>
      </c>
      <c r="AY58" s="41">
        <v>4</v>
      </c>
      <c r="AZ58" s="42">
        <v>4</v>
      </c>
      <c r="BA58" s="43">
        <v>4</v>
      </c>
      <c r="BB58" s="41">
        <v>12</v>
      </c>
      <c r="BC58" s="42">
        <v>12</v>
      </c>
      <c r="BD58" s="43">
        <v>12</v>
      </c>
      <c r="BE58" s="44">
        <v>16.729166666666668</v>
      </c>
      <c r="BF58" s="44">
        <v>-2.2708333333333321</v>
      </c>
      <c r="BG58" s="44">
        <v>-1.6875</v>
      </c>
      <c r="BH58" s="45">
        <v>5.5763888888888893</v>
      </c>
      <c r="BI58" s="44">
        <v>-0.75694444444444375</v>
      </c>
      <c r="BJ58" s="46">
        <v>-0.5625</v>
      </c>
      <c r="BK58" s="33">
        <v>55</v>
      </c>
      <c r="BL58" s="33">
        <v>55</v>
      </c>
      <c r="BM58" s="33">
        <v>55</v>
      </c>
      <c r="BN58" s="32">
        <v>6832</v>
      </c>
      <c r="BO58" s="33">
        <v>5022</v>
      </c>
      <c r="BP58" s="34">
        <v>6069</v>
      </c>
      <c r="BQ58" s="47">
        <v>172.48028011204482</v>
      </c>
      <c r="BR58" s="47">
        <v>41.228506107361028</v>
      </c>
      <c r="BS58" s="47">
        <v>16.586223959117717</v>
      </c>
      <c r="BT58" s="48">
        <v>1303.5900622665006</v>
      </c>
      <c r="BU58" s="47">
        <v>320.3530885822903</v>
      </c>
      <c r="BV58" s="49">
        <v>122.74549213075397</v>
      </c>
      <c r="BW58" s="44">
        <v>7.557907845579078</v>
      </c>
      <c r="BX58" s="44">
        <v>6.6679775403639674E-2</v>
      </c>
      <c r="BY58" s="44">
        <v>-1.675278790508461E-2</v>
      </c>
      <c r="BZ58" s="38">
        <v>0.30314685314685313</v>
      </c>
      <c r="CA58" s="39">
        <v>-3.624708624708628E-2</v>
      </c>
      <c r="CB58" s="50">
        <v>-3.1318681318681318E-2</v>
      </c>
    </row>
    <row r="59" spans="1:80" x14ac:dyDescent="0.25">
      <c r="A59" s="11" t="s">
        <v>88</v>
      </c>
      <c r="B59" s="32">
        <v>1024.7760049999997</v>
      </c>
      <c r="C59" s="33">
        <v>931.95300413159998</v>
      </c>
      <c r="D59" s="34">
        <v>1389.8769954475094</v>
      </c>
      <c r="E59" s="32">
        <v>1046.5509999999999</v>
      </c>
      <c r="F59" s="33">
        <v>891.90499999999997</v>
      </c>
      <c r="G59" s="34">
        <v>1288.0409999999999</v>
      </c>
      <c r="H59" s="35">
        <v>1.0790626971094162</v>
      </c>
      <c r="I59" s="36">
        <v>9.9869131769552366E-2</v>
      </c>
      <c r="J59" s="37">
        <v>3.4161049364869411E-2</v>
      </c>
      <c r="K59" s="32">
        <v>786.12800000000004</v>
      </c>
      <c r="L59" s="33">
        <v>672.73</v>
      </c>
      <c r="M59" s="33">
        <v>948.06</v>
      </c>
      <c r="N59" s="38">
        <v>0.73604799847209834</v>
      </c>
      <c r="O59" s="39">
        <v>-1.5112718970243355E-2</v>
      </c>
      <c r="P59" s="40">
        <v>-1.8213946465983621E-2</v>
      </c>
      <c r="Q59" s="32">
        <v>240.46100000000001</v>
      </c>
      <c r="R59" s="33">
        <v>209.876</v>
      </c>
      <c r="S59" s="34">
        <v>330.72800000000001</v>
      </c>
      <c r="T59" s="38">
        <v>0.2567682239928698</v>
      </c>
      <c r="U59" s="39">
        <v>2.7003023825844963E-2</v>
      </c>
      <c r="V59" s="40">
        <v>2.1456167215522431E-2</v>
      </c>
      <c r="W59" s="32">
        <v>1.728</v>
      </c>
      <c r="X59" s="33">
        <v>2.0310000000000001</v>
      </c>
      <c r="Y59" s="34">
        <v>2.5619999999999998</v>
      </c>
      <c r="Z59" s="38">
        <v>1.9890671182050883E-3</v>
      </c>
      <c r="AA59" s="39">
        <v>3.3792923768134883E-4</v>
      </c>
      <c r="AB59" s="40">
        <v>-2.8808123279642009E-4</v>
      </c>
      <c r="AC59" s="32">
        <v>79.512</v>
      </c>
      <c r="AD59" s="33">
        <v>84.534000000000006</v>
      </c>
      <c r="AE59" s="33">
        <v>144.042</v>
      </c>
      <c r="AF59" s="33">
        <v>64.53</v>
      </c>
      <c r="AG59" s="34">
        <v>59.507999999999996</v>
      </c>
      <c r="AH59" s="32">
        <v>0</v>
      </c>
      <c r="AI59" s="33">
        <v>0</v>
      </c>
      <c r="AJ59" s="33">
        <v>0</v>
      </c>
      <c r="AK59" s="33">
        <v>0</v>
      </c>
      <c r="AL59" s="34">
        <v>0</v>
      </c>
      <c r="AM59" s="38">
        <v>0.10363650918160688</v>
      </c>
      <c r="AN59" s="39">
        <v>2.6046870458557331E-2</v>
      </c>
      <c r="AO59" s="40">
        <v>1.2930218601247254E-2</v>
      </c>
      <c r="AP59" s="38">
        <v>0</v>
      </c>
      <c r="AQ59" s="39">
        <v>0</v>
      </c>
      <c r="AR59" s="40">
        <v>0</v>
      </c>
      <c r="AS59" s="39">
        <v>0</v>
      </c>
      <c r="AT59" s="39">
        <v>0</v>
      </c>
      <c r="AU59" s="39">
        <v>0</v>
      </c>
      <c r="AV59" s="32">
        <v>2153</v>
      </c>
      <c r="AW59" s="33">
        <v>1934</v>
      </c>
      <c r="AX59" s="34">
        <v>2684</v>
      </c>
      <c r="AY59" s="41">
        <v>4</v>
      </c>
      <c r="AZ59" s="42">
        <v>4</v>
      </c>
      <c r="BA59" s="43">
        <v>4</v>
      </c>
      <c r="BB59" s="41">
        <v>18</v>
      </c>
      <c r="BC59" s="42">
        <v>18</v>
      </c>
      <c r="BD59" s="43">
        <v>18</v>
      </c>
      <c r="BE59" s="44">
        <v>55.916666666666664</v>
      </c>
      <c r="BF59" s="44">
        <v>11.0625</v>
      </c>
      <c r="BG59" s="44">
        <v>2.1944444444444429</v>
      </c>
      <c r="BH59" s="45">
        <v>12.425925925925926</v>
      </c>
      <c r="BI59" s="44">
        <v>2.4583333333333321</v>
      </c>
      <c r="BJ59" s="46">
        <v>0.48765432098765338</v>
      </c>
      <c r="BK59" s="33">
        <v>100</v>
      </c>
      <c r="BL59" s="33">
        <v>100</v>
      </c>
      <c r="BM59" s="33">
        <v>100</v>
      </c>
      <c r="BN59" s="32">
        <v>14922</v>
      </c>
      <c r="BO59" s="33">
        <v>14046</v>
      </c>
      <c r="BP59" s="34">
        <v>19489</v>
      </c>
      <c r="BQ59" s="47">
        <v>66.09066652983735</v>
      </c>
      <c r="BR59" s="47">
        <v>-4.044100927608028</v>
      </c>
      <c r="BS59" s="47">
        <v>2.5918056441759489</v>
      </c>
      <c r="BT59" s="48">
        <v>479.89605067064082</v>
      </c>
      <c r="BU59" s="47">
        <v>-6.1935916888575093</v>
      </c>
      <c r="BV59" s="49">
        <v>18.724902790599458</v>
      </c>
      <c r="BW59" s="44">
        <v>7.2611773472429206</v>
      </c>
      <c r="BX59" s="44">
        <v>0.33038310664840154</v>
      </c>
      <c r="BY59" s="44">
        <v>-1.490698258630907E-3</v>
      </c>
      <c r="BZ59" s="38">
        <v>0.53541208791208783</v>
      </c>
      <c r="CA59" s="39">
        <v>0.12770716987930097</v>
      </c>
      <c r="CB59" s="50">
        <v>2.0906593406593288E-2</v>
      </c>
    </row>
    <row r="60" spans="1:80" x14ac:dyDescent="0.25">
      <c r="A60" s="11" t="s">
        <v>89</v>
      </c>
      <c r="B60" s="32">
        <v>1201.2094</v>
      </c>
      <c r="C60" s="33">
        <v>1152.48126</v>
      </c>
      <c r="D60" s="34">
        <v>1451.53406</v>
      </c>
      <c r="E60" s="32">
        <v>1097.538</v>
      </c>
      <c r="F60" s="33">
        <v>896.71799999999996</v>
      </c>
      <c r="G60" s="34">
        <v>1360.5150000000001</v>
      </c>
      <c r="H60" s="35">
        <v>1.0669004457870732</v>
      </c>
      <c r="I60" s="36">
        <v>-2.7557695981138774E-2</v>
      </c>
      <c r="J60" s="37">
        <v>-0.2183210619779099</v>
      </c>
      <c r="K60" s="32">
        <v>736.17</v>
      </c>
      <c r="L60" s="33">
        <v>646.98299999999995</v>
      </c>
      <c r="M60" s="33">
        <v>868.99099999999999</v>
      </c>
      <c r="N60" s="38">
        <v>0.63872210155713083</v>
      </c>
      <c r="O60" s="39">
        <v>-3.2024606073948858E-2</v>
      </c>
      <c r="P60" s="40">
        <v>-8.2778972359083602E-2</v>
      </c>
      <c r="Q60" s="32">
        <v>276.53800000000001</v>
      </c>
      <c r="R60" s="33">
        <v>226.28</v>
      </c>
      <c r="S60" s="34">
        <v>402.18400000000003</v>
      </c>
      <c r="T60" s="38">
        <v>0.29561158825885786</v>
      </c>
      <c r="U60" s="39">
        <v>4.3649469407392116E-2</v>
      </c>
      <c r="V60" s="40">
        <v>4.32691573050909E-2</v>
      </c>
      <c r="W60" s="32">
        <v>6.2009999999999996</v>
      </c>
      <c r="X60" s="33">
        <v>0.997</v>
      </c>
      <c r="Y60" s="34">
        <v>1.577</v>
      </c>
      <c r="Z60" s="38">
        <v>1.1591198920996827E-3</v>
      </c>
      <c r="AA60" s="39">
        <v>-4.4907983795228028E-3</v>
      </c>
      <c r="AB60" s="40">
        <v>4.7287632682563698E-5</v>
      </c>
      <c r="AC60" s="32">
        <v>22.893540000000002</v>
      </c>
      <c r="AD60" s="33">
        <v>106.6408</v>
      </c>
      <c r="AE60" s="33">
        <v>38.383540000000004</v>
      </c>
      <c r="AF60" s="33">
        <v>15.490000000000002</v>
      </c>
      <c r="AG60" s="34">
        <v>-68.257260000000002</v>
      </c>
      <c r="AH60" s="32">
        <v>0</v>
      </c>
      <c r="AI60" s="33">
        <v>0</v>
      </c>
      <c r="AJ60" s="33">
        <v>0</v>
      </c>
      <c r="AK60" s="33">
        <v>0</v>
      </c>
      <c r="AL60" s="34">
        <v>0</v>
      </c>
      <c r="AM60" s="38">
        <v>2.6443430476581448E-2</v>
      </c>
      <c r="AN60" s="39">
        <v>7.3846885120247251E-3</v>
      </c>
      <c r="AO60" s="40">
        <v>-6.6088052421457169E-2</v>
      </c>
      <c r="AP60" s="38">
        <v>0</v>
      </c>
      <c r="AQ60" s="39">
        <v>0</v>
      </c>
      <c r="AR60" s="40">
        <v>0</v>
      </c>
      <c r="AS60" s="39">
        <v>0</v>
      </c>
      <c r="AT60" s="39">
        <v>0</v>
      </c>
      <c r="AU60" s="39">
        <v>0</v>
      </c>
      <c r="AV60" s="32">
        <v>1877</v>
      </c>
      <c r="AW60" s="33">
        <v>1668</v>
      </c>
      <c r="AX60" s="34">
        <v>2125</v>
      </c>
      <c r="AY60" s="41">
        <v>5</v>
      </c>
      <c r="AZ60" s="42">
        <v>6</v>
      </c>
      <c r="BA60" s="43">
        <v>5</v>
      </c>
      <c r="BB60" s="41">
        <v>10</v>
      </c>
      <c r="BC60" s="42">
        <v>9</v>
      </c>
      <c r="BD60" s="43">
        <v>8</v>
      </c>
      <c r="BE60" s="44">
        <v>35.416666666666664</v>
      </c>
      <c r="BF60" s="44">
        <v>4.1333333333333329</v>
      </c>
      <c r="BG60" s="44">
        <v>4.527777777777775</v>
      </c>
      <c r="BH60" s="45">
        <v>22.135416666666668</v>
      </c>
      <c r="BI60" s="44">
        <v>6.4937500000000021</v>
      </c>
      <c r="BJ60" s="46">
        <v>1.5428240740740726</v>
      </c>
      <c r="BK60" s="33">
        <v>60</v>
      </c>
      <c r="BL60" s="33">
        <v>60</v>
      </c>
      <c r="BM60" s="33">
        <v>60</v>
      </c>
      <c r="BN60" s="32">
        <v>13492</v>
      </c>
      <c r="BO60" s="33">
        <v>11986</v>
      </c>
      <c r="BP60" s="34">
        <v>15622</v>
      </c>
      <c r="BQ60" s="47">
        <v>87.089681218794013</v>
      </c>
      <c r="BR60" s="47">
        <v>5.7423642902437564</v>
      </c>
      <c r="BS60" s="47">
        <v>12.275898472256387</v>
      </c>
      <c r="BT60" s="48">
        <v>640.24235294117648</v>
      </c>
      <c r="BU60" s="47">
        <v>55.512464821837057</v>
      </c>
      <c r="BV60" s="49">
        <v>102.64163351671607</v>
      </c>
      <c r="BW60" s="44">
        <v>7.3515294117647061</v>
      </c>
      <c r="BX60" s="44">
        <v>0.16346334889843028</v>
      </c>
      <c r="BY60" s="44">
        <v>0.16567809281986179</v>
      </c>
      <c r="BZ60" s="38">
        <v>0.71529304029304031</v>
      </c>
      <c r="CA60" s="39">
        <v>0.10090324065733902</v>
      </c>
      <c r="CB60" s="50">
        <v>-1.6452991452991506E-2</v>
      </c>
    </row>
    <row r="61" spans="1:80" x14ac:dyDescent="0.25">
      <c r="A61" s="11" t="s">
        <v>90</v>
      </c>
      <c r="B61" s="32">
        <v>706.29989999999987</v>
      </c>
      <c r="C61" s="33">
        <v>563.68919999999991</v>
      </c>
      <c r="D61" s="34">
        <v>778.98239999999998</v>
      </c>
      <c r="E61" s="32">
        <v>744.90599999999995</v>
      </c>
      <c r="F61" s="33">
        <v>637.19600000000003</v>
      </c>
      <c r="G61" s="34">
        <v>850.65</v>
      </c>
      <c r="H61" s="35">
        <v>0.91574960324457766</v>
      </c>
      <c r="I61" s="36">
        <v>-3.2423589077674952E-2</v>
      </c>
      <c r="J61" s="37">
        <v>3.1109398346869765E-2</v>
      </c>
      <c r="K61" s="32">
        <v>543.51700000000005</v>
      </c>
      <c r="L61" s="33">
        <v>503.54899999999998</v>
      </c>
      <c r="M61" s="33">
        <v>660.04</v>
      </c>
      <c r="N61" s="38">
        <v>0.7759242931875624</v>
      </c>
      <c r="O61" s="39">
        <v>4.6279210452290998E-2</v>
      </c>
      <c r="P61" s="40">
        <v>-1.4333335548336712E-2</v>
      </c>
      <c r="Q61" s="32">
        <v>130.82</v>
      </c>
      <c r="R61" s="33">
        <v>91.537000000000006</v>
      </c>
      <c r="S61" s="34">
        <v>135.94800000000001</v>
      </c>
      <c r="T61" s="38">
        <v>0.15981661082701465</v>
      </c>
      <c r="U61" s="39">
        <v>-1.5802863307976894E-2</v>
      </c>
      <c r="V61" s="40">
        <v>1.6160655673498309E-2</v>
      </c>
      <c r="W61" s="32">
        <v>4.6399999999999997</v>
      </c>
      <c r="X61" s="33">
        <v>3.629</v>
      </c>
      <c r="Y61" s="34">
        <v>4.423</v>
      </c>
      <c r="Z61" s="38">
        <v>5.1995532827837539E-3</v>
      </c>
      <c r="AA61" s="39">
        <v>-1.0294205743203643E-3</v>
      </c>
      <c r="AB61" s="40">
        <v>-4.9571159646846948E-4</v>
      </c>
      <c r="AC61" s="32">
        <v>178.22111999999998</v>
      </c>
      <c r="AD61" s="33">
        <v>189.32972000000001</v>
      </c>
      <c r="AE61" s="33">
        <v>177.78754999999998</v>
      </c>
      <c r="AF61" s="33">
        <v>-0.43357000000000312</v>
      </c>
      <c r="AG61" s="34">
        <v>-11.542170000000027</v>
      </c>
      <c r="AH61" s="32">
        <v>0</v>
      </c>
      <c r="AI61" s="33">
        <v>0</v>
      </c>
      <c r="AJ61" s="33">
        <v>0</v>
      </c>
      <c r="AK61" s="33">
        <v>0</v>
      </c>
      <c r="AL61" s="34">
        <v>0</v>
      </c>
      <c r="AM61" s="38">
        <v>0.2282305094441158</v>
      </c>
      <c r="AN61" s="39">
        <v>-2.4100150662164838E-2</v>
      </c>
      <c r="AO61" s="40">
        <v>-0.10764557262380395</v>
      </c>
      <c r="AP61" s="38">
        <v>0</v>
      </c>
      <c r="AQ61" s="39">
        <v>0</v>
      </c>
      <c r="AR61" s="40">
        <v>0</v>
      </c>
      <c r="AS61" s="39">
        <v>0</v>
      </c>
      <c r="AT61" s="39">
        <v>0</v>
      </c>
      <c r="AU61" s="39">
        <v>0</v>
      </c>
      <c r="AV61" s="32">
        <v>1461</v>
      </c>
      <c r="AW61" s="33">
        <v>1024</v>
      </c>
      <c r="AX61" s="34">
        <v>1326</v>
      </c>
      <c r="AY61" s="41">
        <v>6.5</v>
      </c>
      <c r="AZ61" s="42">
        <v>7</v>
      </c>
      <c r="BA61" s="43">
        <v>7</v>
      </c>
      <c r="BB61" s="41">
        <v>10</v>
      </c>
      <c r="BC61" s="42">
        <v>10</v>
      </c>
      <c r="BD61" s="43">
        <v>10</v>
      </c>
      <c r="BE61" s="44">
        <v>15.785714285714285</v>
      </c>
      <c r="BF61" s="44">
        <v>-2.9450549450549453</v>
      </c>
      <c r="BG61" s="44">
        <v>-0.46825396825396837</v>
      </c>
      <c r="BH61" s="45">
        <v>11.049999999999999</v>
      </c>
      <c r="BI61" s="44">
        <v>-1.125</v>
      </c>
      <c r="BJ61" s="46">
        <v>-0.32777777777777928</v>
      </c>
      <c r="BK61" s="33">
        <v>65</v>
      </c>
      <c r="BL61" s="33">
        <v>65</v>
      </c>
      <c r="BM61" s="33">
        <v>65</v>
      </c>
      <c r="BN61" s="32">
        <v>10543</v>
      </c>
      <c r="BO61" s="33">
        <v>7686</v>
      </c>
      <c r="BP61" s="34">
        <v>10004</v>
      </c>
      <c r="BQ61" s="47">
        <v>85.030987604958014</v>
      </c>
      <c r="BR61" s="47">
        <v>14.37690432695365</v>
      </c>
      <c r="BS61" s="47">
        <v>2.1275267670709468</v>
      </c>
      <c r="BT61" s="48">
        <v>641.51583710407238</v>
      </c>
      <c r="BU61" s="47">
        <v>131.65546749421611</v>
      </c>
      <c r="BV61" s="49">
        <v>19.254118354072375</v>
      </c>
      <c r="BW61" s="44">
        <v>7.544494720965309</v>
      </c>
      <c r="BX61" s="44">
        <v>0.32820450878187302</v>
      </c>
      <c r="BY61" s="44">
        <v>3.8635345965309043E-2</v>
      </c>
      <c r="BZ61" s="38">
        <v>0.42282333051563825</v>
      </c>
      <c r="CA61" s="39">
        <v>-2.0346068391465522E-2</v>
      </c>
      <c r="CB61" s="50">
        <v>-1.0312764158917964E-2</v>
      </c>
    </row>
    <row r="62" spans="1:80" x14ac:dyDescent="0.25">
      <c r="A62" s="11" t="s">
        <v>91</v>
      </c>
      <c r="B62" s="12">
        <v>1659.8835300000003</v>
      </c>
      <c r="C62" s="13">
        <v>1894.64058</v>
      </c>
      <c r="D62" s="14">
        <v>2755.9731400000001</v>
      </c>
      <c r="E62" s="12">
        <v>1587.9775699999998</v>
      </c>
      <c r="F62" s="13">
        <v>1688.7228300000004</v>
      </c>
      <c r="G62" s="14">
        <v>2554.4617444108999</v>
      </c>
      <c r="H62" s="15">
        <v>1.078886049489683</v>
      </c>
      <c r="I62" s="16">
        <v>3.360457866890787E-2</v>
      </c>
      <c r="J62" s="17">
        <v>-4.3050923435589583E-2</v>
      </c>
      <c r="K62" s="12">
        <v>1074.5002799999997</v>
      </c>
      <c r="L62" s="13">
        <v>1239.4885500000003</v>
      </c>
      <c r="M62" s="13">
        <v>1818.7867944109</v>
      </c>
      <c r="N62" s="18">
        <v>0.71200392739893692</v>
      </c>
      <c r="O62" s="19">
        <v>3.5356914053528032E-2</v>
      </c>
      <c r="P62" s="20">
        <v>-2.1975934767076377E-2</v>
      </c>
      <c r="Q62" s="12">
        <v>264.95459000000005</v>
      </c>
      <c r="R62" s="13">
        <v>182.86453999999998</v>
      </c>
      <c r="S62" s="14">
        <v>333.20522000000011</v>
      </c>
      <c r="T62" s="18">
        <v>0.130440481533554</v>
      </c>
      <c r="U62" s="19">
        <v>-3.6409853764318045E-2</v>
      </c>
      <c r="V62" s="20">
        <v>2.2154777834031011E-2</v>
      </c>
      <c r="W62" s="12">
        <v>159.78787</v>
      </c>
      <c r="X62" s="13">
        <v>170.83822000000001</v>
      </c>
      <c r="Y62" s="14">
        <v>265.93112000000002</v>
      </c>
      <c r="Z62" s="18">
        <v>0.10410456158987343</v>
      </c>
      <c r="AA62" s="19">
        <v>3.481055931666921E-3</v>
      </c>
      <c r="AB62" s="20">
        <v>2.9404054802530111E-3</v>
      </c>
      <c r="AC62" s="12">
        <v>586.58064999999999</v>
      </c>
      <c r="AD62" s="13">
        <v>488.63545999999997</v>
      </c>
      <c r="AE62" s="13">
        <v>530.01377000000002</v>
      </c>
      <c r="AF62" s="13">
        <v>-56.566879999999969</v>
      </c>
      <c r="AG62" s="14">
        <v>41.378310000000056</v>
      </c>
      <c r="AH62" s="12">
        <v>33.742650000000005</v>
      </c>
      <c r="AI62" s="13">
        <v>23.742650000000001</v>
      </c>
      <c r="AJ62" s="13">
        <v>0</v>
      </c>
      <c r="AK62" s="13">
        <v>-33.742650000000005</v>
      </c>
      <c r="AL62" s="14">
        <v>-23.742650000000001</v>
      </c>
      <c r="AM62" s="18">
        <v>0.19231456297865079</v>
      </c>
      <c r="AN62" s="19">
        <v>-0.16107206891352777</v>
      </c>
      <c r="AO62" s="20">
        <v>-6.5589477058325463E-2</v>
      </c>
      <c r="AP62" s="18">
        <v>0</v>
      </c>
      <c r="AQ62" s="19">
        <v>-2.0328323879447132E-2</v>
      </c>
      <c r="AR62" s="20">
        <v>-1.2531479717382598E-2</v>
      </c>
      <c r="AS62" s="19">
        <v>0</v>
      </c>
      <c r="AT62" s="19">
        <v>-2.1248820284029583E-2</v>
      </c>
      <c r="AU62" s="19">
        <v>-1.4059530420394682E-2</v>
      </c>
      <c r="AV62" s="12">
        <v>1059</v>
      </c>
      <c r="AW62" s="13">
        <v>835</v>
      </c>
      <c r="AX62" s="14">
        <v>1075</v>
      </c>
      <c r="AY62" s="21">
        <v>11.5</v>
      </c>
      <c r="AZ62" s="22">
        <v>13</v>
      </c>
      <c r="BA62" s="23">
        <v>13</v>
      </c>
      <c r="BB62" s="21">
        <v>18.5</v>
      </c>
      <c r="BC62" s="22">
        <v>20</v>
      </c>
      <c r="BD62" s="23">
        <v>20</v>
      </c>
      <c r="BE62" s="24">
        <v>6.8910256410256414</v>
      </c>
      <c r="BF62" s="24">
        <v>-0.78288740245261934</v>
      </c>
      <c r="BG62" s="24">
        <v>-0.24572649572649485</v>
      </c>
      <c r="BH62" s="25">
        <v>4.479166666666667</v>
      </c>
      <c r="BI62" s="24">
        <v>-0.29110360360360321</v>
      </c>
      <c r="BJ62" s="26">
        <v>-0.15972222222222232</v>
      </c>
      <c r="BK62" s="13">
        <v>40</v>
      </c>
      <c r="BL62" s="13">
        <v>40</v>
      </c>
      <c r="BM62" s="13">
        <v>40</v>
      </c>
      <c r="BN62" s="12">
        <v>9858</v>
      </c>
      <c r="BO62" s="13">
        <v>9516</v>
      </c>
      <c r="BP62" s="14">
        <v>13181</v>
      </c>
      <c r="BQ62" s="27">
        <v>193.79878191418709</v>
      </c>
      <c r="BR62" s="27">
        <v>32.713615551841798</v>
      </c>
      <c r="BS62" s="27">
        <v>16.33736640346828</v>
      </c>
      <c r="BT62" s="28">
        <v>2376.2434831729302</v>
      </c>
      <c r="BU62" s="27">
        <v>876.73680706339292</v>
      </c>
      <c r="BV62" s="29">
        <v>353.82093227472615</v>
      </c>
      <c r="BW62" s="24">
        <v>12.26139534883721</v>
      </c>
      <c r="BX62" s="24">
        <v>2.952613479148825</v>
      </c>
      <c r="BY62" s="24">
        <v>0.8649881632084675</v>
      </c>
      <c r="BZ62" s="18">
        <v>0.90528846153846143</v>
      </c>
      <c r="CA62" s="19">
        <v>0.23192780580075656</v>
      </c>
      <c r="CB62" s="30">
        <v>3.385989010988999E-2</v>
      </c>
    </row>
    <row r="63" spans="1:80" x14ac:dyDescent="0.25">
      <c r="A63" s="11" t="s">
        <v>92</v>
      </c>
      <c r="B63" s="32">
        <v>9606.7997899999991</v>
      </c>
      <c r="C63" s="33">
        <v>8040.6006800000005</v>
      </c>
      <c r="D63" s="34">
        <v>10912.103879999999</v>
      </c>
      <c r="E63" s="32">
        <v>9826.6965799999998</v>
      </c>
      <c r="F63" s="33">
        <v>8135.7449999999999</v>
      </c>
      <c r="G63" s="34">
        <v>11105.642</v>
      </c>
      <c r="H63" s="35">
        <v>0.98257299127776665</v>
      </c>
      <c r="I63" s="36">
        <v>4.9504798070808542E-3</v>
      </c>
      <c r="J63" s="37">
        <v>-5.7324042330317848E-3</v>
      </c>
      <c r="K63" s="32">
        <v>2333.4353500000002</v>
      </c>
      <c r="L63" s="33">
        <v>2011.787</v>
      </c>
      <c r="M63" s="33">
        <v>2594.3580000000002</v>
      </c>
      <c r="N63" s="38">
        <v>0.23360720613900576</v>
      </c>
      <c r="O63" s="39">
        <v>-3.8515706740664679E-3</v>
      </c>
      <c r="P63" s="40">
        <v>-1.3670332672744118E-2</v>
      </c>
      <c r="Q63" s="32">
        <v>499.80977999999993</v>
      </c>
      <c r="R63" s="33">
        <v>372.62200000000001</v>
      </c>
      <c r="S63" s="34">
        <v>558.96900000000005</v>
      </c>
      <c r="T63" s="38">
        <v>5.0331984409365982E-2</v>
      </c>
      <c r="U63" s="39">
        <v>-5.3045709689246434E-4</v>
      </c>
      <c r="V63" s="40">
        <v>4.5313847101374483E-3</v>
      </c>
      <c r="W63" s="32">
        <v>6887.9647400000003</v>
      </c>
      <c r="X63" s="33">
        <v>5704.7309999999998</v>
      </c>
      <c r="Y63" s="34">
        <v>7838.2730000000001</v>
      </c>
      <c r="Z63" s="38">
        <v>0.70579197492589807</v>
      </c>
      <c r="AA63" s="39">
        <v>4.8479003913406427E-3</v>
      </c>
      <c r="AB63" s="40">
        <v>4.5985378159592027E-3</v>
      </c>
      <c r="AC63" s="32">
        <v>3027.8106200000007</v>
      </c>
      <c r="AD63" s="33">
        <v>3860.9760000000006</v>
      </c>
      <c r="AE63" s="33">
        <v>3903.8401200000003</v>
      </c>
      <c r="AF63" s="33">
        <v>876.02949999999964</v>
      </c>
      <c r="AG63" s="34">
        <v>42.86411999999973</v>
      </c>
      <c r="AH63" s="32">
        <v>2093.27</v>
      </c>
      <c r="AI63" s="33">
        <v>2180.75</v>
      </c>
      <c r="AJ63" s="33">
        <v>2344.69</v>
      </c>
      <c r="AK63" s="33">
        <v>251.42000000000007</v>
      </c>
      <c r="AL63" s="34">
        <v>163.94000000000005</v>
      </c>
      <c r="AM63" s="38">
        <v>0.35775320350047846</v>
      </c>
      <c r="AN63" s="39">
        <v>4.257950505911634E-2</v>
      </c>
      <c r="AO63" s="40">
        <v>-0.12243181670624576</v>
      </c>
      <c r="AP63" s="38">
        <v>0.21487057177831781</v>
      </c>
      <c r="AQ63" s="39">
        <v>-3.0240492981978562E-3</v>
      </c>
      <c r="AR63" s="40">
        <v>-5.6346727375008621E-2</v>
      </c>
      <c r="AS63" s="39">
        <v>0.21112602044978579</v>
      </c>
      <c r="AT63" s="39">
        <v>-1.8926662429908925E-3</v>
      </c>
      <c r="AU63" s="39">
        <v>-5.6919499659313033E-2</v>
      </c>
      <c r="AV63" s="32">
        <v>4501</v>
      </c>
      <c r="AW63" s="33">
        <v>3509</v>
      </c>
      <c r="AX63" s="34">
        <v>4378</v>
      </c>
      <c r="AY63" s="41">
        <v>31</v>
      </c>
      <c r="AZ63" s="42">
        <v>29</v>
      </c>
      <c r="BA63" s="43">
        <v>32</v>
      </c>
      <c r="BB63" s="41">
        <v>47</v>
      </c>
      <c r="BC63" s="42">
        <v>44</v>
      </c>
      <c r="BD63" s="43">
        <v>41</v>
      </c>
      <c r="BE63" s="24">
        <v>11.401041666666666</v>
      </c>
      <c r="BF63" s="24">
        <v>-0.69842069892473191</v>
      </c>
      <c r="BG63" s="24">
        <v>-2.0434027777777786</v>
      </c>
      <c r="BH63" s="25">
        <v>8.8983739837398375</v>
      </c>
      <c r="BI63" s="24">
        <v>0.91787752983912796</v>
      </c>
      <c r="BJ63" s="26">
        <v>3.726287262872674E-2</v>
      </c>
      <c r="BK63" s="33">
        <v>63</v>
      </c>
      <c r="BL63" s="33">
        <v>63</v>
      </c>
      <c r="BM63" s="33">
        <v>63</v>
      </c>
      <c r="BN63" s="32">
        <v>14173</v>
      </c>
      <c r="BO63" s="33">
        <v>9259</v>
      </c>
      <c r="BP63" s="34">
        <v>12074</v>
      </c>
      <c r="BQ63" s="47">
        <v>919.79807851581916</v>
      </c>
      <c r="BR63" s="47">
        <v>226.4588715730406</v>
      </c>
      <c r="BS63" s="47">
        <v>41.113015334050033</v>
      </c>
      <c r="BT63" s="48">
        <v>2536.693010507081</v>
      </c>
      <c r="BU63" s="47">
        <v>353.46782054929372</v>
      </c>
      <c r="BV63" s="49">
        <v>218.15639038738891</v>
      </c>
      <c r="BW63" s="44">
        <v>2.7578803106441296</v>
      </c>
      <c r="BX63" s="44">
        <v>-0.39097549917591046</v>
      </c>
      <c r="BY63" s="44">
        <v>0.11923682247086109</v>
      </c>
      <c r="BZ63" s="18">
        <v>0.52651316937031223</v>
      </c>
      <c r="CA63" s="19">
        <v>-8.8154191198687726E-2</v>
      </c>
      <c r="CB63" s="30">
        <v>-1.1832083260654769E-2</v>
      </c>
    </row>
    <row r="64" spans="1:80" ht="15.75" thickBot="1" x14ac:dyDescent="0.3">
      <c r="A64" s="51" t="s">
        <v>93</v>
      </c>
      <c r="B64" s="52">
        <v>1797.259</v>
      </c>
      <c r="C64" s="53">
        <v>1636.009</v>
      </c>
      <c r="D64" s="54">
        <v>2162.8110000000001</v>
      </c>
      <c r="E64" s="52">
        <v>1807.001</v>
      </c>
      <c r="F64" s="53">
        <v>1556.615</v>
      </c>
      <c r="G64" s="54">
        <v>2179.7440000000001</v>
      </c>
      <c r="H64" s="55">
        <v>0.99223165656150447</v>
      </c>
      <c r="I64" s="56">
        <v>-2.3770901962449908E-3</v>
      </c>
      <c r="J64" s="57">
        <v>-5.8772605892602692E-2</v>
      </c>
      <c r="K64" s="52">
        <v>1281.47505</v>
      </c>
      <c r="L64" s="53">
        <v>1093.5250000000001</v>
      </c>
      <c r="M64" s="53">
        <v>1484.075</v>
      </c>
      <c r="N64" s="58">
        <v>0.68084830145191355</v>
      </c>
      <c r="O64" s="59">
        <v>-2.8323995630379128E-2</v>
      </c>
      <c r="P64" s="60">
        <v>-2.1653601716178805E-2</v>
      </c>
      <c r="Q64" s="52">
        <v>391.75799999999998</v>
      </c>
      <c r="R64" s="53">
        <v>334.35500000000002</v>
      </c>
      <c r="S64" s="54">
        <v>525.14800000000002</v>
      </c>
      <c r="T64" s="58">
        <v>0.24092186972415108</v>
      </c>
      <c r="U64" s="59">
        <v>2.4121768340698624E-2</v>
      </c>
      <c r="V64" s="60">
        <v>2.6125661284684659E-2</v>
      </c>
      <c r="W64" s="52">
        <v>67.825000000000003</v>
      </c>
      <c r="X64" s="53">
        <v>54.191000000000003</v>
      </c>
      <c r="Y64" s="54">
        <v>76.132999999999996</v>
      </c>
      <c r="Z64" s="58">
        <v>3.4927496072933328E-2</v>
      </c>
      <c r="AA64" s="59">
        <v>-2.6070708697523703E-3</v>
      </c>
      <c r="AB64" s="60">
        <v>1.1413502990084701E-4</v>
      </c>
      <c r="AC64" s="52">
        <v>213.44859</v>
      </c>
      <c r="AD64" s="53">
        <v>163.30071000000001</v>
      </c>
      <c r="AE64" s="53">
        <v>189.25700000000001</v>
      </c>
      <c r="AF64" s="53">
        <v>-24.191589999999991</v>
      </c>
      <c r="AG64" s="54">
        <v>25.956289999999996</v>
      </c>
      <c r="AH64" s="52">
        <v>0</v>
      </c>
      <c r="AI64" s="53">
        <v>0</v>
      </c>
      <c r="AJ64" s="53">
        <v>0</v>
      </c>
      <c r="AK64" s="53">
        <v>0</v>
      </c>
      <c r="AL64" s="54">
        <v>0</v>
      </c>
      <c r="AM64" s="58">
        <v>8.7505103312309762E-2</v>
      </c>
      <c r="AN64" s="59">
        <v>-3.1258296954429748E-2</v>
      </c>
      <c r="AO64" s="60">
        <v>-1.2311407477056321E-2</v>
      </c>
      <c r="AP64" s="58">
        <v>0</v>
      </c>
      <c r="AQ64" s="59">
        <v>0</v>
      </c>
      <c r="AR64" s="60">
        <v>0</v>
      </c>
      <c r="AS64" s="59">
        <v>0</v>
      </c>
      <c r="AT64" s="59">
        <v>0</v>
      </c>
      <c r="AU64" s="59">
        <v>0</v>
      </c>
      <c r="AV64" s="52">
        <v>1077</v>
      </c>
      <c r="AW64" s="53">
        <v>376</v>
      </c>
      <c r="AX64" s="54">
        <v>522</v>
      </c>
      <c r="AY64" s="61">
        <v>13</v>
      </c>
      <c r="AZ64" s="62">
        <v>12</v>
      </c>
      <c r="BA64" s="63">
        <v>11</v>
      </c>
      <c r="BB64" s="61">
        <v>17</v>
      </c>
      <c r="BC64" s="62">
        <v>17</v>
      </c>
      <c r="BD64" s="63">
        <v>17</v>
      </c>
      <c r="BE64" s="64">
        <v>3.9545454545454546</v>
      </c>
      <c r="BF64" s="64">
        <v>-2.9493006993006987</v>
      </c>
      <c r="BG64" s="64">
        <v>0.47306397306397319</v>
      </c>
      <c r="BH64" s="65">
        <v>2.5588235294117649</v>
      </c>
      <c r="BI64" s="64">
        <v>-2.7205882352941173</v>
      </c>
      <c r="BJ64" s="66">
        <v>0.10130718954248374</v>
      </c>
      <c r="BK64" s="53">
        <v>48</v>
      </c>
      <c r="BL64" s="53">
        <v>53</v>
      </c>
      <c r="BM64" s="53">
        <v>55</v>
      </c>
      <c r="BN64" s="52">
        <v>32829</v>
      </c>
      <c r="BO64" s="53">
        <v>13054</v>
      </c>
      <c r="BP64" s="54">
        <v>17918</v>
      </c>
      <c r="BQ64" s="67">
        <v>121.65107712914387</v>
      </c>
      <c r="BR64" s="67">
        <v>66.608249141693761</v>
      </c>
      <c r="BS64" s="67">
        <v>2.4067841921130793</v>
      </c>
      <c r="BT64" s="68">
        <v>4175.7547892720304</v>
      </c>
      <c r="BU64" s="67">
        <v>2497.9451328189198</v>
      </c>
      <c r="BV64" s="69">
        <v>35.821278633732618</v>
      </c>
      <c r="BW64" s="70">
        <v>34.325670498084293</v>
      </c>
      <c r="BX64" s="70">
        <v>3.8437763476664664</v>
      </c>
      <c r="BY64" s="70">
        <v>-0.39241460829868657</v>
      </c>
      <c r="BZ64" s="71">
        <v>0.89500499500499509</v>
      </c>
      <c r="CA64" s="72">
        <v>-0.97367669898407605</v>
      </c>
      <c r="CB64" s="73">
        <v>-7.1997185204730751E-3</v>
      </c>
    </row>
  </sheetData>
  <sheetProtection algorithmName="SHA-512" hashValue="XiG0sIEkmaeDPb++Ru/1qw+R9JzAdusNdZke+bGPNW+qZtPdt2UACkBnYcKzbOR+c0dYW50t58+JOBPMqqBmOw==" saltValue="8+b69mjsVZHfxDj0Lyc7kA==" spinCount="100000" sheet="1" objects="1" scenarios="1"/>
  <mergeCells count="1">
    <mergeCell ref="A1: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F79A1-8C4E-4C7D-B1B0-615ACF2AD9C3}">
  <dimension ref="A1:CB122"/>
  <sheetViews>
    <sheetView showGridLines="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I22" sqref="I22"/>
    </sheetView>
  </sheetViews>
  <sheetFormatPr defaultRowHeight="15" x14ac:dyDescent="0.25"/>
  <cols>
    <col min="1" max="1" width="43.85546875" customWidth="1"/>
    <col min="2" max="28" width="9.42578125" customWidth="1"/>
    <col min="29" max="30" width="9.42578125" hidden="1" customWidth="1"/>
    <col min="31" max="33" width="9.42578125" customWidth="1"/>
    <col min="34" max="35" width="9.42578125" hidden="1" customWidth="1"/>
    <col min="36" max="80" width="9.42578125" customWidth="1"/>
  </cols>
  <sheetData>
    <row r="1" spans="1:80" ht="31.5" x14ac:dyDescent="0.25">
      <c r="A1" s="136" t="s">
        <v>214</v>
      </c>
      <c r="B1" s="1" t="s">
        <v>0</v>
      </c>
      <c r="C1" s="2"/>
      <c r="D1" s="3"/>
      <c r="E1" s="1" t="s">
        <v>1</v>
      </c>
      <c r="F1" s="2"/>
      <c r="G1" s="3"/>
      <c r="H1" s="1" t="s">
        <v>2</v>
      </c>
      <c r="I1" s="2"/>
      <c r="J1" s="3"/>
      <c r="K1" s="1" t="s">
        <v>3</v>
      </c>
      <c r="L1" s="2"/>
      <c r="M1" s="3"/>
      <c r="N1" s="1" t="s">
        <v>4</v>
      </c>
      <c r="O1" s="2"/>
      <c r="P1" s="3"/>
      <c r="Q1" s="1" t="s">
        <v>5</v>
      </c>
      <c r="R1" s="2"/>
      <c r="S1" s="3"/>
      <c r="T1" s="1" t="s">
        <v>6</v>
      </c>
      <c r="U1" s="2"/>
      <c r="V1" s="3"/>
      <c r="W1" s="1" t="s">
        <v>7</v>
      </c>
      <c r="X1" s="2"/>
      <c r="Y1" s="3"/>
      <c r="Z1" s="1" t="s">
        <v>8</v>
      </c>
      <c r="AA1" s="2"/>
      <c r="AB1" s="3"/>
      <c r="AC1" s="4"/>
      <c r="AD1" s="4"/>
      <c r="AE1" s="1" t="s">
        <v>9</v>
      </c>
      <c r="AF1" s="2"/>
      <c r="AG1" s="3"/>
      <c r="AH1" s="4"/>
      <c r="AI1" s="4"/>
      <c r="AJ1" s="1" t="s">
        <v>10</v>
      </c>
      <c r="AK1" s="2"/>
      <c r="AL1" s="3"/>
      <c r="AM1" s="1" t="s">
        <v>11</v>
      </c>
      <c r="AN1" s="2"/>
      <c r="AO1" s="3"/>
      <c r="AP1" s="1" t="s">
        <v>12</v>
      </c>
      <c r="AQ1" s="2"/>
      <c r="AR1" s="3"/>
      <c r="AS1" s="1" t="s">
        <v>13</v>
      </c>
      <c r="AT1" s="2"/>
      <c r="AU1" s="3"/>
      <c r="AV1" s="1" t="s">
        <v>14</v>
      </c>
      <c r="AW1" s="2"/>
      <c r="AX1" s="3"/>
      <c r="AY1" s="1" t="s">
        <v>15</v>
      </c>
      <c r="AZ1" s="2"/>
      <c r="BA1" s="3"/>
      <c r="BB1" s="1" t="s">
        <v>16</v>
      </c>
      <c r="BC1" s="2"/>
      <c r="BD1" s="3"/>
      <c r="BE1" s="1" t="s">
        <v>17</v>
      </c>
      <c r="BF1" s="2"/>
      <c r="BG1" s="3"/>
      <c r="BH1" s="1" t="s">
        <v>18</v>
      </c>
      <c r="BI1" s="2"/>
      <c r="BJ1" s="3"/>
      <c r="BK1" s="1" t="s">
        <v>19</v>
      </c>
      <c r="BL1" s="2"/>
      <c r="BM1" s="3"/>
      <c r="BN1" s="1" t="s">
        <v>20</v>
      </c>
      <c r="BO1" s="2"/>
      <c r="BP1" s="3"/>
      <c r="BQ1" s="1" t="s">
        <v>21</v>
      </c>
      <c r="BR1" s="2"/>
      <c r="BS1" s="3"/>
      <c r="BT1" s="1" t="s">
        <v>22</v>
      </c>
      <c r="BU1" s="2"/>
      <c r="BV1" s="3"/>
      <c r="BW1" s="1" t="s">
        <v>23</v>
      </c>
      <c r="BX1" s="2"/>
      <c r="BY1" s="3"/>
      <c r="BZ1" s="1" t="s">
        <v>24</v>
      </c>
      <c r="CA1" s="2"/>
      <c r="CB1" s="3"/>
    </row>
    <row r="2" spans="1:80" ht="42" x14ac:dyDescent="0.25">
      <c r="A2" s="137"/>
      <c r="B2" s="5" t="s">
        <v>26</v>
      </c>
      <c r="C2" s="6" t="s">
        <v>27</v>
      </c>
      <c r="D2" s="7" t="s">
        <v>28</v>
      </c>
      <c r="E2" s="5" t="s">
        <v>26</v>
      </c>
      <c r="F2" s="6" t="s">
        <v>27</v>
      </c>
      <c r="G2" s="7" t="s">
        <v>28</v>
      </c>
      <c r="H2" s="5" t="s">
        <v>29</v>
      </c>
      <c r="I2" s="6" t="s">
        <v>30</v>
      </c>
      <c r="J2" s="7" t="s">
        <v>31</v>
      </c>
      <c r="K2" s="5" t="s">
        <v>26</v>
      </c>
      <c r="L2" s="6" t="s">
        <v>27</v>
      </c>
      <c r="M2" s="7" t="s">
        <v>28</v>
      </c>
      <c r="N2" s="5" t="s">
        <v>29</v>
      </c>
      <c r="O2" s="6" t="s">
        <v>30</v>
      </c>
      <c r="P2" s="7" t="s">
        <v>31</v>
      </c>
      <c r="Q2" s="5" t="s">
        <v>26</v>
      </c>
      <c r="R2" s="6" t="s">
        <v>27</v>
      </c>
      <c r="S2" s="7" t="s">
        <v>28</v>
      </c>
      <c r="T2" s="5" t="s">
        <v>29</v>
      </c>
      <c r="U2" s="6" t="s">
        <v>30</v>
      </c>
      <c r="V2" s="7" t="s">
        <v>31</v>
      </c>
      <c r="W2" s="5" t="s">
        <v>26</v>
      </c>
      <c r="X2" s="6" t="s">
        <v>27</v>
      </c>
      <c r="Y2" s="7" t="s">
        <v>28</v>
      </c>
      <c r="Z2" s="5" t="s">
        <v>29</v>
      </c>
      <c r="AA2" s="6" t="s">
        <v>30</v>
      </c>
      <c r="AB2" s="7" t="s">
        <v>31</v>
      </c>
      <c r="AC2" s="8" t="s">
        <v>26</v>
      </c>
      <c r="AD2" s="9" t="s">
        <v>27</v>
      </c>
      <c r="AE2" s="5" t="s">
        <v>29</v>
      </c>
      <c r="AF2" s="6" t="s">
        <v>30</v>
      </c>
      <c r="AG2" s="7" t="s">
        <v>31</v>
      </c>
      <c r="AH2" s="8" t="s">
        <v>26</v>
      </c>
      <c r="AI2" s="9" t="s">
        <v>27</v>
      </c>
      <c r="AJ2" s="5" t="s">
        <v>29</v>
      </c>
      <c r="AK2" s="6" t="s">
        <v>30</v>
      </c>
      <c r="AL2" s="7" t="s">
        <v>31</v>
      </c>
      <c r="AM2" s="5" t="s">
        <v>29</v>
      </c>
      <c r="AN2" s="6" t="s">
        <v>30</v>
      </c>
      <c r="AO2" s="7" t="s">
        <v>31</v>
      </c>
      <c r="AP2" s="5" t="s">
        <v>29</v>
      </c>
      <c r="AQ2" s="6" t="s">
        <v>30</v>
      </c>
      <c r="AR2" s="7" t="s">
        <v>31</v>
      </c>
      <c r="AS2" s="5" t="s">
        <v>29</v>
      </c>
      <c r="AT2" s="6" t="s">
        <v>30</v>
      </c>
      <c r="AU2" s="7" t="s">
        <v>31</v>
      </c>
      <c r="AV2" s="5" t="s">
        <v>26</v>
      </c>
      <c r="AW2" s="6" t="s">
        <v>27</v>
      </c>
      <c r="AX2" s="7" t="s">
        <v>28</v>
      </c>
      <c r="AY2" s="5" t="s">
        <v>26</v>
      </c>
      <c r="AZ2" s="6" t="s">
        <v>27</v>
      </c>
      <c r="BA2" s="7" t="s">
        <v>28</v>
      </c>
      <c r="BB2" s="5" t="s">
        <v>26</v>
      </c>
      <c r="BC2" s="6" t="s">
        <v>27</v>
      </c>
      <c r="BD2" s="7" t="s">
        <v>28</v>
      </c>
      <c r="BE2" s="5" t="s">
        <v>29</v>
      </c>
      <c r="BF2" s="6" t="s">
        <v>30</v>
      </c>
      <c r="BG2" s="7" t="s">
        <v>31</v>
      </c>
      <c r="BH2" s="5" t="s">
        <v>29</v>
      </c>
      <c r="BI2" s="6" t="s">
        <v>30</v>
      </c>
      <c r="BJ2" s="7" t="s">
        <v>31</v>
      </c>
      <c r="BK2" s="5" t="s">
        <v>26</v>
      </c>
      <c r="BL2" s="6" t="s">
        <v>27</v>
      </c>
      <c r="BM2" s="7" t="s">
        <v>28</v>
      </c>
      <c r="BN2" s="5" t="s">
        <v>26</v>
      </c>
      <c r="BO2" s="6" t="s">
        <v>27</v>
      </c>
      <c r="BP2" s="7" t="s">
        <v>28</v>
      </c>
      <c r="BQ2" s="5" t="s">
        <v>29</v>
      </c>
      <c r="BR2" s="6" t="s">
        <v>30</v>
      </c>
      <c r="BS2" s="7" t="s">
        <v>31</v>
      </c>
      <c r="BT2" s="5" t="s">
        <v>29</v>
      </c>
      <c r="BU2" s="6" t="s">
        <v>30</v>
      </c>
      <c r="BV2" s="7" t="s">
        <v>31</v>
      </c>
      <c r="BW2" s="5" t="s">
        <v>29</v>
      </c>
      <c r="BX2" s="6" t="s">
        <v>30</v>
      </c>
      <c r="BY2" s="7" t="s">
        <v>31</v>
      </c>
      <c r="BZ2" s="5" t="s">
        <v>29</v>
      </c>
      <c r="CA2" s="6" t="s">
        <v>30</v>
      </c>
      <c r="CB2" s="10" t="s">
        <v>31</v>
      </c>
    </row>
    <row r="3" spans="1:80" x14ac:dyDescent="0.25">
      <c r="A3" s="11" t="s">
        <v>213</v>
      </c>
      <c r="B3" s="12">
        <v>8716.5569399999986</v>
      </c>
      <c r="C3" s="13">
        <v>8098.6289999999999</v>
      </c>
      <c r="D3" s="14">
        <v>13387.616</v>
      </c>
      <c r="E3" s="12">
        <v>7718.1270400000003</v>
      </c>
      <c r="F3" s="13">
        <v>7100.107</v>
      </c>
      <c r="G3" s="14">
        <v>11377.85252</v>
      </c>
      <c r="H3" s="15">
        <f>IF(G3=0,"0",(D3/G3))</f>
        <v>1.1766382079981468</v>
      </c>
      <c r="I3" s="16">
        <f>H3-IF(E3=0,"0",(B3/E3))</f>
        <v>4.7276525451910967E-2</v>
      </c>
      <c r="J3" s="17">
        <f t="shared" ref="J3:J66" si="0">H3-IF(F3=0,"0",(C3/F3))</f>
        <v>3.6003426015283724E-2</v>
      </c>
      <c r="K3" s="12">
        <v>5526.5080399999997</v>
      </c>
      <c r="L3" s="13">
        <v>5218.6409999999996</v>
      </c>
      <c r="M3" s="13">
        <v>8619.8185199999989</v>
      </c>
      <c r="N3" s="18">
        <f t="shared" ref="N3:N66" si="1">IF(G3=0,"0",(M3/G3))</f>
        <v>0.75759626035300365</v>
      </c>
      <c r="O3" s="19">
        <f>N3-IF(E3=0,"0",(K3/E3))</f>
        <v>4.1553623148628316E-2</v>
      </c>
      <c r="P3" s="20">
        <f t="shared" ref="P3:P66" si="2">N3-IF(F3=0,"0",(L3/F3))</f>
        <v>2.2587478090989932E-2</v>
      </c>
      <c r="Q3" s="12">
        <v>1382.22</v>
      </c>
      <c r="R3" s="13">
        <v>1241.8910000000001</v>
      </c>
      <c r="S3" s="14">
        <v>1507.999</v>
      </c>
      <c r="T3" s="18">
        <f>S3/G3</f>
        <v>0.132538103947932</v>
      </c>
      <c r="U3" s="19">
        <f>T3-Q3/E3</f>
        <v>-4.6549386169359469E-2</v>
      </c>
      <c r="V3" s="20">
        <f>T3-R3/F3</f>
        <v>-4.237348541262273E-2</v>
      </c>
      <c r="W3" s="12">
        <v>809.399</v>
      </c>
      <c r="X3" s="13">
        <v>639.57500000000005</v>
      </c>
      <c r="Y3" s="14">
        <v>1250.0350000000001</v>
      </c>
      <c r="Z3" s="18">
        <f t="shared" ref="Z3:Z66" si="3">Y3/G3</f>
        <v>0.10986563569906424</v>
      </c>
      <c r="AA3" s="19">
        <f>Z3-W3/E3</f>
        <v>4.9957630207311393E-3</v>
      </c>
      <c r="AB3" s="20">
        <f t="shared" ref="AB3:AB66" si="4">Z3-X3/F3</f>
        <v>1.9786007321632743E-2</v>
      </c>
      <c r="AC3" s="12">
        <v>4017.61213</v>
      </c>
      <c r="AD3" s="13">
        <v>2137.3069999999998</v>
      </c>
      <c r="AE3" s="13">
        <v>2268.2080699999997</v>
      </c>
      <c r="AF3" s="13">
        <f>AE3-AC3</f>
        <v>-1749.4040600000003</v>
      </c>
      <c r="AG3" s="14">
        <f>AE3-AD3</f>
        <v>130.90106999999989</v>
      </c>
      <c r="AH3" s="12">
        <v>4017.61213</v>
      </c>
      <c r="AI3" s="13">
        <v>2137.3069999999998</v>
      </c>
      <c r="AJ3" s="13">
        <v>2268.2080699999997</v>
      </c>
      <c r="AK3" s="13">
        <f t="shared" ref="AK3:AK66" si="5">AJ3-AH3</f>
        <v>-1749.4040600000003</v>
      </c>
      <c r="AL3" s="14">
        <f t="shared" ref="AL3:AL66" si="6">AJ3-AI3</f>
        <v>130.90106999999989</v>
      </c>
      <c r="AM3" s="18">
        <f t="shared" ref="AM3:AM66" si="7">IF(D3=0,"0",(AE3/D3))</f>
        <v>0.16942583877517847</v>
      </c>
      <c r="AN3" s="19">
        <f>AM3-IF(B3=0,"0",(AC3/B3))</f>
        <v>-0.29149148874932923</v>
      </c>
      <c r="AO3" s="20">
        <f>AM3-IF(C3=0,"0",(AD3/C3))</f>
        <v>-9.4483892118779E-2</v>
      </c>
      <c r="AP3" s="18">
        <f>IF(D3=0,"0",(AJ3/D3))</f>
        <v>0.16942583877517847</v>
      </c>
      <c r="AQ3" s="19">
        <f>AP3-IF(B3=0,"0",(AH3/B3))</f>
        <v>-0.29149148874932923</v>
      </c>
      <c r="AR3" s="20">
        <f t="shared" ref="AR3:AR66" si="8">AP3-IF(C3=0,"0",(AI3/C3))</f>
        <v>-9.4483892118779E-2</v>
      </c>
      <c r="AS3" s="19">
        <f t="shared" ref="AS3:AS66" si="9">AJ3/G3</f>
        <v>0.19935291532500893</v>
      </c>
      <c r="AT3" s="19">
        <f>AS3-AH3/E3</f>
        <v>-0.32118945320278353</v>
      </c>
      <c r="AU3" s="19">
        <f t="shared" ref="AU3:AU66" si="10">AS3-AI3/F3</f>
        <v>-0.10167170303637629</v>
      </c>
      <c r="AV3" s="12">
        <v>5808</v>
      </c>
      <c r="AW3" s="13">
        <v>5172</v>
      </c>
      <c r="AX3" s="14">
        <v>6926</v>
      </c>
      <c r="AY3" s="21">
        <v>67</v>
      </c>
      <c r="AZ3" s="22">
        <v>52</v>
      </c>
      <c r="BA3" s="23">
        <v>56</v>
      </c>
      <c r="BB3" s="21">
        <v>112</v>
      </c>
      <c r="BC3" s="22">
        <v>119</v>
      </c>
      <c r="BD3" s="23">
        <v>116</v>
      </c>
      <c r="BE3" s="24">
        <f t="shared" ref="BE3:BE4" si="11">AX3/BA3/(RIGHT(curr,1)*3)</f>
        <v>10.306547619047619</v>
      </c>
      <c r="BF3" s="24">
        <f t="shared" ref="BF3:BF4" si="12">BE3-AV3/AY3/(RIGHT(lasty,1)*3)</f>
        <v>3.0826670220326928</v>
      </c>
      <c r="BG3" s="24">
        <f t="shared" ref="BG3:BG4" si="13">BE3-AW3/AZ3/(RIGHT(lastq,1)*3)</f>
        <v>-0.74473443223443248</v>
      </c>
      <c r="BH3" s="25">
        <f t="shared" ref="BH3:BH4" si="14">AX3/BD3/(RIGHT(curr,1)*3)</f>
        <v>4.9755747126436782</v>
      </c>
      <c r="BI3" s="24">
        <f t="shared" ref="BI3:BI4" si="15">BH3-AV3/BB3/(RIGHT(lasty,1)*3)</f>
        <v>0.65414614121510706</v>
      </c>
      <c r="BJ3" s="26">
        <f t="shared" ref="BJ3:BJ4" si="16">BH3-AW3/BC3/(RIGHT(lastq,1)*3)</f>
        <v>0.1464430599826132</v>
      </c>
      <c r="BK3" s="13">
        <v>160</v>
      </c>
      <c r="BL3" s="13">
        <v>193</v>
      </c>
      <c r="BM3" s="13">
        <v>193</v>
      </c>
      <c r="BN3" s="12">
        <v>28646</v>
      </c>
      <c r="BO3" s="13">
        <v>25256</v>
      </c>
      <c r="BP3" s="14">
        <v>35134</v>
      </c>
      <c r="BQ3" s="27">
        <f>G3*1000/BP3</f>
        <v>323.84164968406668</v>
      </c>
      <c r="BR3" s="27">
        <f t="shared" ref="BR3:BR66" si="17">BQ3-E3*1000/BN3</f>
        <v>54.410418796682734</v>
      </c>
      <c r="BS3" s="27">
        <f t="shared" ref="BS3:BS66" si="18">BQ3-F3*1000/BO3</f>
        <v>42.716095360341626</v>
      </c>
      <c r="BT3" s="28">
        <f t="shared" ref="BT3:BT66" si="19">G3*1000/AX3</f>
        <v>1642.7739705457695</v>
      </c>
      <c r="BU3" s="27">
        <f t="shared" ref="BU3:BU66" si="20">BT3-E3*1000/AV3</f>
        <v>313.89534795623786</v>
      </c>
      <c r="BV3" s="29">
        <f t="shared" ref="BV3:BV66" si="21">BT3-F3*1000/AW3</f>
        <v>269.97679343826758</v>
      </c>
      <c r="BW3" s="24">
        <f>BP3/AX3</f>
        <v>5.0727692751949176</v>
      </c>
      <c r="BX3" s="24">
        <f>BW3-BN3/AV3</f>
        <v>0.14060674075965629</v>
      </c>
      <c r="BY3" s="24">
        <f>BW3-BO3/AW3</f>
        <v>0.18955195114232648</v>
      </c>
      <c r="BZ3" s="18">
        <f t="shared" ref="BZ3:BZ4" si="22">(BP3/BM3)/_xlfn.DAYS(DATE(LEFT(curr,4),MID(VLOOKUP(RIGHT(curr,2),q,3,0),4,2),LEFT(VLOOKUP(RIGHT(curr,2),q,3,0),2)),DATE(LEFT(curr,4),1,1))</f>
        <v>0.5001138757615442</v>
      </c>
      <c r="CA3" s="19">
        <f t="shared" ref="CA3:CA4" si="23">BZ3-(BN3/BK3)/(_xlfn.DAYS(DATE(LEFT(lasty,4),MID(VLOOKUP(RIGHT(lasty,2),q,3,0),4,2),LEFT(VLOOKUP(RIGHT(lasty,2),q,3,0),2)),DATE(LEFT(lasty,4),1,1))+1)</f>
        <v>1.0940378493784653E-2</v>
      </c>
      <c r="CB3" s="30">
        <f t="shared" ref="CB3:CB4" si="24">BZ3-(BO3/BL3)/(_xlfn.DAYS(DATE(LEFT(lastq,4),MID(VLOOKUP(RIGHT(lastq,2),q,3,0),4,2),LEFT(VLOOKUP(RIGHT(lastq,2),q,3,0),2)),DATE(LEFT(lastq,4),1,1))+1)</f>
        <v>2.077283683501302E-2</v>
      </c>
    </row>
    <row r="4" spans="1:80" x14ac:dyDescent="0.25">
      <c r="A4" s="11" t="s">
        <v>212</v>
      </c>
      <c r="B4" s="12">
        <v>8396.2029999999995</v>
      </c>
      <c r="C4" s="13">
        <v>8414.9459999999999</v>
      </c>
      <c r="D4" s="14">
        <v>11253.129000000001</v>
      </c>
      <c r="E4" s="12">
        <v>8347.3130000000001</v>
      </c>
      <c r="F4" s="13">
        <v>8348.3289999999997</v>
      </c>
      <c r="G4" s="14">
        <v>11232.294</v>
      </c>
      <c r="H4" s="15">
        <f t="shared" ref="H4:H67" si="25">IF(G4=0,"0",(D4/G4))</f>
        <v>1.0018549193958064</v>
      </c>
      <c r="I4" s="16">
        <f t="shared" ref="I4:I67" si="26">H4-IF(E4=0,"0",(B4/E4))</f>
        <v>-4.0020551779276214E-3</v>
      </c>
      <c r="J4" s="17">
        <f t="shared" si="0"/>
        <v>-6.1247613283241797E-3</v>
      </c>
      <c r="K4" s="12">
        <v>4890.0829999999996</v>
      </c>
      <c r="L4" s="13">
        <v>6172.28</v>
      </c>
      <c r="M4" s="13">
        <v>8467.8889999999992</v>
      </c>
      <c r="N4" s="18">
        <f t="shared" si="1"/>
        <v>0.75388776326545581</v>
      </c>
      <c r="O4" s="19">
        <f t="shared" ref="O4:O67" si="27">N4-IF(E4=0,"0",(K4/E4))</f>
        <v>0.16806056354262289</v>
      </c>
      <c r="P4" s="20">
        <f t="shared" si="2"/>
        <v>1.454459650717399E-2</v>
      </c>
      <c r="Q4" s="12">
        <v>2156.654</v>
      </c>
      <c r="R4" s="13">
        <v>912.73500000000001</v>
      </c>
      <c r="S4" s="14">
        <v>1028.3789999999999</v>
      </c>
      <c r="T4" s="18">
        <f t="shared" ref="T4:T67" si="28">S4/G4</f>
        <v>9.1555562915286937E-2</v>
      </c>
      <c r="U4" s="19">
        <f t="shared" ref="U4:U67" si="29">T4-Q4/E4</f>
        <v>-0.16680949419949959</v>
      </c>
      <c r="V4" s="20">
        <f t="shared" ref="V4:V67" si="30">T4-R4/F4</f>
        <v>-1.777589730866927E-2</v>
      </c>
      <c r="W4" s="12">
        <v>1300.576</v>
      </c>
      <c r="X4" s="13">
        <v>1263.3140000000001</v>
      </c>
      <c r="Y4" s="14">
        <v>1736.0259999999998</v>
      </c>
      <c r="Z4" s="18">
        <f t="shared" si="3"/>
        <v>0.15455667381925722</v>
      </c>
      <c r="AA4" s="19">
        <f t="shared" ref="AA4:AA67" si="31">Z4-W4/E4</f>
        <v>-1.2510693431233011E-3</v>
      </c>
      <c r="AB4" s="20">
        <f t="shared" si="4"/>
        <v>3.2313008014952238E-3</v>
      </c>
      <c r="AC4" s="12">
        <v>2691.9960000000001</v>
      </c>
      <c r="AD4" s="13">
        <v>1296.192</v>
      </c>
      <c r="AE4" s="13">
        <v>2869.6109999999999</v>
      </c>
      <c r="AF4" s="13">
        <f t="shared" ref="AF4:AF67" si="32">AE4-AC4</f>
        <v>177.61499999999978</v>
      </c>
      <c r="AG4" s="14">
        <f t="shared" ref="AG4:AG67" si="33">AE4-AD4</f>
        <v>1573.4189999999999</v>
      </c>
      <c r="AH4" s="12">
        <v>2691.9960000000001</v>
      </c>
      <c r="AI4" s="13">
        <v>1296.192</v>
      </c>
      <c r="AJ4" s="13">
        <v>2869.6109999999999</v>
      </c>
      <c r="AK4" s="13">
        <f t="shared" si="5"/>
        <v>177.61499999999978</v>
      </c>
      <c r="AL4" s="14">
        <f t="shared" si="6"/>
        <v>1573.4189999999999</v>
      </c>
      <c r="AM4" s="18">
        <f t="shared" si="7"/>
        <v>0.25500560777362452</v>
      </c>
      <c r="AN4" s="19">
        <f t="shared" ref="AN4:AN67" si="34">AM4-IF(B4=0,"0",(AC4/B4))</f>
        <v>-6.5615034676301975E-2</v>
      </c>
      <c r="AO4" s="20">
        <f t="shared" ref="AO4:AO67" si="35">AM4-IF(C4=0,"0",(AD4/C4))</f>
        <v>0.10097110773048698</v>
      </c>
      <c r="AP4" s="18">
        <f t="shared" ref="AP4:AP67" si="36">IF(D4=0,"0",(AJ4/D4))</f>
        <v>0.25500560777362452</v>
      </c>
      <c r="AQ4" s="19">
        <f t="shared" ref="AQ4:AQ67" si="37">AP4-IF(B4=0,"0",(AH4/B4))</f>
        <v>-6.5615034676301975E-2</v>
      </c>
      <c r="AR4" s="20">
        <f t="shared" si="8"/>
        <v>0.10097110773048698</v>
      </c>
      <c r="AS4" s="19">
        <f t="shared" si="9"/>
        <v>0.25547862262152327</v>
      </c>
      <c r="AT4" s="19">
        <f t="shared" ref="AT4:AT67" si="38">AS4-AH4/E4</f>
        <v>-6.7019886779046745E-2</v>
      </c>
      <c r="AU4" s="19">
        <f t="shared" si="10"/>
        <v>0.1002149764475404</v>
      </c>
      <c r="AV4" s="12">
        <v>6219</v>
      </c>
      <c r="AW4" s="13">
        <v>4429</v>
      </c>
      <c r="AX4" s="14">
        <v>5901</v>
      </c>
      <c r="AY4" s="21">
        <v>47</v>
      </c>
      <c r="AZ4" s="22">
        <v>44</v>
      </c>
      <c r="BA4" s="23">
        <v>44</v>
      </c>
      <c r="BB4" s="21">
        <v>99</v>
      </c>
      <c r="BC4" s="22">
        <v>100</v>
      </c>
      <c r="BD4" s="23">
        <v>100</v>
      </c>
      <c r="BE4" s="24">
        <f t="shared" ref="BE4:BE67" si="39">AX4/BA4/(RIGHT(curr,1)*3)</f>
        <v>11.176136363636365</v>
      </c>
      <c r="BF4" s="24">
        <f t="shared" ref="BF4:BF67" si="40">BE4-AV4/AY4/(RIGHT(lasty,1)*3)</f>
        <v>0.14954061895551263</v>
      </c>
      <c r="BG4" s="24">
        <f t="shared" ref="BG4:BG67" si="41">BE4-AW4/AZ4/(RIGHT(lastq,1)*3)</f>
        <v>-8.207070707069164E-3</v>
      </c>
      <c r="BH4" s="25">
        <f t="shared" ref="BH4:BH67" si="42">AX4/BD4/(RIGHT(curr,1)*3)</f>
        <v>4.9174999999999995</v>
      </c>
      <c r="BI4" s="24">
        <f t="shared" ref="BI4:BI67" si="43">BH4-AV4/BB4/(RIGHT(lasty,1)*3)</f>
        <v>-0.31734848484848577</v>
      </c>
      <c r="BJ4" s="26">
        <f t="shared" ref="BJ4:BJ67" si="44">BH4-AW4/BC4/(RIGHT(lastq,1)*3)</f>
        <v>-3.6111111111116756E-3</v>
      </c>
      <c r="BK4" s="13">
        <v>145</v>
      </c>
      <c r="BL4" s="13">
        <v>145</v>
      </c>
      <c r="BM4" s="13">
        <v>147</v>
      </c>
      <c r="BN4" s="12">
        <v>29193</v>
      </c>
      <c r="BO4" s="13">
        <v>20859</v>
      </c>
      <c r="BP4" s="14">
        <v>28266</v>
      </c>
      <c r="BQ4" s="27">
        <f t="shared" ref="BQ4:BQ67" si="45">G4*1000/BP4</f>
        <v>397.37826363829333</v>
      </c>
      <c r="BR4" s="27">
        <f t="shared" si="17"/>
        <v>111.44283391198906</v>
      </c>
      <c r="BS4" s="27">
        <f t="shared" si="18"/>
        <v>-2.8484490516726169</v>
      </c>
      <c r="BT4" s="28">
        <f t="shared" si="19"/>
        <v>1903.4560244026436</v>
      </c>
      <c r="BU4" s="27">
        <f t="shared" si="20"/>
        <v>561.22849586107736</v>
      </c>
      <c r="BV4" s="29">
        <f t="shared" si="21"/>
        <v>18.531888028744333</v>
      </c>
      <c r="BW4" s="24">
        <f t="shared" ref="BW4:BW67" si="46">BP4/AX4</f>
        <v>4.790035587188612</v>
      </c>
      <c r="BX4" s="24">
        <f t="shared" ref="BX4:BX67" si="47">BW4-BN4/AV4</f>
        <v>9.5872538466952761E-2</v>
      </c>
      <c r="BY4" s="24">
        <f t="shared" ref="BY4:BY67" si="48">BW4-BO4/AW4</f>
        <v>8.0394584704981398E-2</v>
      </c>
      <c r="BZ4" s="18">
        <f t="shared" ref="BZ4:BZ67" si="49">(BP4/BM4)/_xlfn.DAYS(DATE(LEFT(curr,4),MID(VLOOKUP(RIGHT(curr,2),q,3,0),4,2),LEFT(VLOOKUP(RIGHT(curr,2),q,3,0),2)),DATE(LEFT(curr,4),1,1))</f>
        <v>0.52825745682888536</v>
      </c>
      <c r="CA4" s="19">
        <f t="shared" ref="CA4:CA67" si="50">BZ4-(BN4/BK4)/(_xlfn.DAYS(DATE(LEFT(lasty,4),MID(VLOOKUP(RIGHT(lasty,2),q,3,0),4,2),LEFT(VLOOKUP(RIGHT(lasty,2),q,3,0),2)),DATE(LEFT(lasty,4),1,1))+1)</f>
        <v>-2.182733683985405E-2</v>
      </c>
      <c r="CB4" s="30">
        <f t="shared" ref="CB4:CB67" si="51">BZ4-(BO4/BL4)/(_xlfn.DAYS(DATE(LEFT(lastq,4),MID(VLOOKUP(RIGHT(lastq,2),q,3,0),4,2),LEFT(VLOOKUP(RIGHT(lastq,2),q,3,0),2)),DATE(LEFT(lastq,4),1,1))+1)</f>
        <v>1.3154333351377279E-3</v>
      </c>
    </row>
    <row r="5" spans="1:80" x14ac:dyDescent="0.25">
      <c r="A5" s="31" t="s">
        <v>211</v>
      </c>
      <c r="B5" s="12">
        <v>18770.206999999999</v>
      </c>
      <c r="C5" s="13">
        <v>15575.932000000001</v>
      </c>
      <c r="D5" s="14">
        <v>22822.685000000001</v>
      </c>
      <c r="E5" s="12">
        <v>18629.506000000001</v>
      </c>
      <c r="F5" s="13">
        <v>15607.81</v>
      </c>
      <c r="G5" s="14">
        <v>22643.559000000001</v>
      </c>
      <c r="H5" s="15">
        <f t="shared" si="25"/>
        <v>1.0079106822386004</v>
      </c>
      <c r="I5" s="16">
        <f t="shared" si="26"/>
        <v>3.5809335084358018E-4</v>
      </c>
      <c r="J5" s="17">
        <f t="shared" si="0"/>
        <v>9.9531212483011666E-3</v>
      </c>
      <c r="K5" s="12">
        <v>12835.209000000001</v>
      </c>
      <c r="L5" s="13">
        <v>10752.893</v>
      </c>
      <c r="M5" s="13">
        <v>15464.491</v>
      </c>
      <c r="N5" s="18">
        <f t="shared" si="1"/>
        <v>0.68295319653593323</v>
      </c>
      <c r="O5" s="19">
        <f t="shared" si="27"/>
        <v>-6.018856721947019E-3</v>
      </c>
      <c r="P5" s="20">
        <f t="shared" si="2"/>
        <v>-5.9899031045672624E-3</v>
      </c>
      <c r="Q5" s="12">
        <v>3182.971</v>
      </c>
      <c r="R5" s="13">
        <v>2740.96</v>
      </c>
      <c r="S5" s="14">
        <v>4078.3130000000001</v>
      </c>
      <c r="T5" s="18">
        <f t="shared" si="28"/>
        <v>0.18010918689946223</v>
      </c>
      <c r="U5" s="19">
        <f t="shared" si="29"/>
        <v>9.2527508780239909E-3</v>
      </c>
      <c r="V5" s="20">
        <f t="shared" si="30"/>
        <v>4.4945426924914711E-3</v>
      </c>
      <c r="W5" s="12">
        <v>2611.326</v>
      </c>
      <c r="X5" s="13">
        <v>2113.9570000000003</v>
      </c>
      <c r="Y5" s="14">
        <v>3100.7550000000001</v>
      </c>
      <c r="Z5" s="18">
        <f t="shared" si="3"/>
        <v>0.13693761656460454</v>
      </c>
      <c r="AA5" s="19">
        <f t="shared" si="31"/>
        <v>-3.2338941560769441E-3</v>
      </c>
      <c r="AB5" s="20">
        <f t="shared" si="4"/>
        <v>1.4953604120757635E-3</v>
      </c>
      <c r="AC5" s="12">
        <v>6880.19</v>
      </c>
      <c r="AD5" s="13">
        <v>6439.3729999999996</v>
      </c>
      <c r="AE5" s="13">
        <v>6187.3469999999998</v>
      </c>
      <c r="AF5" s="13">
        <f t="shared" si="32"/>
        <v>-692.84299999999985</v>
      </c>
      <c r="AG5" s="14">
        <f t="shared" si="33"/>
        <v>-252.02599999999984</v>
      </c>
      <c r="AH5" s="12">
        <v>6880.19</v>
      </c>
      <c r="AI5" s="13">
        <v>6439.3729999999996</v>
      </c>
      <c r="AJ5" s="13">
        <v>6187.3469999999998</v>
      </c>
      <c r="AK5" s="13">
        <f t="shared" si="5"/>
        <v>-692.84299999999985</v>
      </c>
      <c r="AL5" s="14">
        <f t="shared" si="6"/>
        <v>-252.02599999999984</v>
      </c>
      <c r="AM5" s="18">
        <f t="shared" si="7"/>
        <v>0.27110513070657549</v>
      </c>
      <c r="AN5" s="19">
        <f t="shared" si="34"/>
        <v>-9.5443304268062801E-2</v>
      </c>
      <c r="AO5" s="20">
        <f t="shared" si="35"/>
        <v>-0.14231301980923311</v>
      </c>
      <c r="AP5" s="18">
        <f t="shared" si="36"/>
        <v>0.27110513070657549</v>
      </c>
      <c r="AQ5" s="19">
        <f t="shared" si="37"/>
        <v>-9.5443304268062801E-2</v>
      </c>
      <c r="AR5" s="20">
        <f t="shared" si="8"/>
        <v>-0.14231301980923311</v>
      </c>
      <c r="AS5" s="19">
        <f t="shared" si="9"/>
        <v>0.27324975724884942</v>
      </c>
      <c r="AT5" s="19">
        <f t="shared" si="38"/>
        <v>-9.6067067362602898E-2</v>
      </c>
      <c r="AU5" s="19">
        <f t="shared" si="10"/>
        <v>-0.13932401190902727</v>
      </c>
      <c r="AV5" s="12">
        <v>11897</v>
      </c>
      <c r="AW5" s="13">
        <v>8470</v>
      </c>
      <c r="AX5" s="14">
        <v>11131</v>
      </c>
      <c r="AY5" s="21">
        <v>94</v>
      </c>
      <c r="AZ5" s="22">
        <v>94</v>
      </c>
      <c r="BA5" s="23">
        <v>94</v>
      </c>
      <c r="BB5" s="21">
        <v>197</v>
      </c>
      <c r="BC5" s="22">
        <v>192</v>
      </c>
      <c r="BD5" s="23">
        <v>192</v>
      </c>
      <c r="BE5" s="24">
        <f t="shared" si="39"/>
        <v>9.8679078014184398</v>
      </c>
      <c r="BF5" s="24">
        <f t="shared" si="40"/>
        <v>-0.67907801418439639</v>
      </c>
      <c r="BG5" s="24">
        <f t="shared" si="41"/>
        <v>-0.14391252955082656</v>
      </c>
      <c r="BH5" s="25">
        <f t="shared" si="42"/>
        <v>4.8311631944444446</v>
      </c>
      <c r="BI5" s="24">
        <f t="shared" si="43"/>
        <v>-0.20140871756909196</v>
      </c>
      <c r="BJ5" s="26">
        <f t="shared" si="44"/>
        <v>-7.0457175925925597E-2</v>
      </c>
      <c r="BK5" s="13">
        <v>379</v>
      </c>
      <c r="BL5" s="13">
        <v>286</v>
      </c>
      <c r="BM5" s="13">
        <v>289</v>
      </c>
      <c r="BN5" s="12">
        <v>56292</v>
      </c>
      <c r="BO5" s="13">
        <v>40701</v>
      </c>
      <c r="BP5" s="14">
        <v>56739</v>
      </c>
      <c r="BQ5" s="27">
        <f t="shared" si="45"/>
        <v>399.08280019034527</v>
      </c>
      <c r="BR5" s="27">
        <f t="shared" si="17"/>
        <v>68.138687350154839</v>
      </c>
      <c r="BS5" s="27">
        <f t="shared" si="18"/>
        <v>15.607946992635163</v>
      </c>
      <c r="BT5" s="28">
        <f t="shared" si="19"/>
        <v>2034.2789506782858</v>
      </c>
      <c r="BU5" s="27">
        <f t="shared" si="20"/>
        <v>468.37948022354931</v>
      </c>
      <c r="BV5" s="29">
        <f t="shared" si="21"/>
        <v>191.56230368891147</v>
      </c>
      <c r="BW5" s="24">
        <f t="shared" si="46"/>
        <v>5.0973856796334562</v>
      </c>
      <c r="BX5" s="24">
        <f t="shared" si="47"/>
        <v>0.36577266794983831</v>
      </c>
      <c r="BY5" s="24">
        <f t="shared" si="48"/>
        <v>0.29207281068422386</v>
      </c>
      <c r="BZ5" s="18">
        <f t="shared" si="49"/>
        <v>0.53936461462413021</v>
      </c>
      <c r="CA5" s="19">
        <f t="shared" si="50"/>
        <v>0.13355121439055606</v>
      </c>
      <c r="CB5" s="30">
        <f t="shared" si="51"/>
        <v>1.8078208722339784E-2</v>
      </c>
    </row>
    <row r="6" spans="1:80" x14ac:dyDescent="0.25">
      <c r="A6" s="31" t="s">
        <v>210</v>
      </c>
      <c r="B6" s="12">
        <v>3426.23</v>
      </c>
      <c r="C6" s="13">
        <v>3296.9389999999999</v>
      </c>
      <c r="D6" s="14">
        <v>4907.8639999999996</v>
      </c>
      <c r="E6" s="12">
        <v>3338.2170000000001</v>
      </c>
      <c r="F6" s="13">
        <v>3308.99</v>
      </c>
      <c r="G6" s="14">
        <v>4848.1869999999999</v>
      </c>
      <c r="H6" s="15">
        <f t="shared" si="25"/>
        <v>1.0123091374156978</v>
      </c>
      <c r="I6" s="16">
        <f t="shared" si="26"/>
        <v>-1.4056134823943855E-2</v>
      </c>
      <c r="J6" s="17">
        <f t="shared" si="0"/>
        <v>1.595103418782462E-2</v>
      </c>
      <c r="K6" s="12">
        <v>2391.6439999999998</v>
      </c>
      <c r="L6" s="13">
        <v>2364.1080000000002</v>
      </c>
      <c r="M6" s="13">
        <v>2988.01</v>
      </c>
      <c r="N6" s="18">
        <f t="shared" si="1"/>
        <v>0.61631492349614403</v>
      </c>
      <c r="O6" s="19">
        <f t="shared" si="27"/>
        <v>-0.10012861507549453</v>
      </c>
      <c r="P6" s="20">
        <f t="shared" si="2"/>
        <v>-9.8135105062419292E-2</v>
      </c>
      <c r="Q6" s="12">
        <v>580.26800000000003</v>
      </c>
      <c r="R6" s="13">
        <v>457.04999999999995</v>
      </c>
      <c r="S6" s="14">
        <v>1104.874</v>
      </c>
      <c r="T6" s="18">
        <f t="shared" si="28"/>
        <v>0.22789426232940274</v>
      </c>
      <c r="U6" s="19">
        <f t="shared" si="29"/>
        <v>5.4068534403387131E-2</v>
      </c>
      <c r="V6" s="20">
        <f t="shared" si="30"/>
        <v>8.9770544820434756E-2</v>
      </c>
      <c r="W6" s="12">
        <v>366.30500000000001</v>
      </c>
      <c r="X6" s="13">
        <v>487.83199999999999</v>
      </c>
      <c r="Y6" s="14">
        <v>755.303</v>
      </c>
      <c r="Z6" s="18">
        <f t="shared" si="3"/>
        <v>0.15579081417445326</v>
      </c>
      <c r="AA6" s="19">
        <f t="shared" si="31"/>
        <v>4.606008067210754E-2</v>
      </c>
      <c r="AB6" s="20">
        <f t="shared" si="4"/>
        <v>8.3645602419844256E-3</v>
      </c>
      <c r="AC6" s="12">
        <v>1105.43</v>
      </c>
      <c r="AD6" s="13">
        <v>548.995</v>
      </c>
      <c r="AE6" s="13">
        <v>689.23271</v>
      </c>
      <c r="AF6" s="13">
        <f t="shared" si="32"/>
        <v>-416.19729000000007</v>
      </c>
      <c r="AG6" s="14">
        <f t="shared" si="33"/>
        <v>140.23770999999999</v>
      </c>
      <c r="AH6" s="12">
        <v>1105.43</v>
      </c>
      <c r="AI6" s="13">
        <v>548.995</v>
      </c>
      <c r="AJ6" s="13">
        <v>689.23271</v>
      </c>
      <c r="AK6" s="13">
        <f t="shared" si="5"/>
        <v>-416.19729000000007</v>
      </c>
      <c r="AL6" s="14">
        <f t="shared" si="6"/>
        <v>140.23770999999999</v>
      </c>
      <c r="AM6" s="18">
        <f t="shared" si="7"/>
        <v>0.14043435392667769</v>
      </c>
      <c r="AN6" s="19">
        <f t="shared" si="34"/>
        <v>-0.18220306387656376</v>
      </c>
      <c r="AO6" s="20">
        <f t="shared" si="35"/>
        <v>-2.6082224026387268E-2</v>
      </c>
      <c r="AP6" s="18">
        <f t="shared" si="36"/>
        <v>0.14043435392667769</v>
      </c>
      <c r="AQ6" s="19">
        <f t="shared" si="37"/>
        <v>-0.18220306387656376</v>
      </c>
      <c r="AR6" s="20">
        <f t="shared" si="8"/>
        <v>-2.6082224026387268E-2</v>
      </c>
      <c r="AS6" s="19">
        <f t="shared" si="9"/>
        <v>0.14216297968704592</v>
      </c>
      <c r="AT6" s="19">
        <f t="shared" si="38"/>
        <v>-0.18898086147127305</v>
      </c>
      <c r="AU6" s="19">
        <f t="shared" si="10"/>
        <v>-2.374716207826616E-2</v>
      </c>
      <c r="AV6" s="12">
        <v>2253</v>
      </c>
      <c r="AW6" s="13">
        <v>1797</v>
      </c>
      <c r="AX6" s="14">
        <v>2296</v>
      </c>
      <c r="AY6" s="21">
        <v>14</v>
      </c>
      <c r="AZ6" s="22">
        <v>17</v>
      </c>
      <c r="BA6" s="23">
        <v>14</v>
      </c>
      <c r="BB6" s="21">
        <v>30</v>
      </c>
      <c r="BC6" s="22">
        <v>31</v>
      </c>
      <c r="BD6" s="23">
        <v>24</v>
      </c>
      <c r="BE6" s="24">
        <f t="shared" si="39"/>
        <v>13.666666666666666</v>
      </c>
      <c r="BF6" s="24">
        <f t="shared" si="40"/>
        <v>0.25595238095238138</v>
      </c>
      <c r="BG6" s="24">
        <f t="shared" si="41"/>
        <v>1.9215686274509807</v>
      </c>
      <c r="BH6" s="25">
        <f t="shared" si="42"/>
        <v>7.9722222222222223</v>
      </c>
      <c r="BI6" s="24">
        <f t="shared" si="43"/>
        <v>1.7138888888888895</v>
      </c>
      <c r="BJ6" s="26">
        <f t="shared" si="44"/>
        <v>1.5313620071684584</v>
      </c>
      <c r="BK6" s="13">
        <v>62</v>
      </c>
      <c r="BL6" s="13">
        <v>62</v>
      </c>
      <c r="BM6" s="13">
        <v>65</v>
      </c>
      <c r="BN6" s="12">
        <v>10767</v>
      </c>
      <c r="BO6" s="13">
        <v>9520</v>
      </c>
      <c r="BP6" s="14">
        <v>12722</v>
      </c>
      <c r="BQ6" s="27">
        <f t="shared" si="45"/>
        <v>381.08685741235655</v>
      </c>
      <c r="BR6" s="27">
        <f t="shared" si="17"/>
        <v>71.045341669809886</v>
      </c>
      <c r="BS6" s="27">
        <f t="shared" si="18"/>
        <v>33.50387421907925</v>
      </c>
      <c r="BT6" s="28">
        <f t="shared" si="19"/>
        <v>2111.5797038327528</v>
      </c>
      <c r="BU6" s="27">
        <f t="shared" si="20"/>
        <v>629.9032724079857</v>
      </c>
      <c r="BV6" s="29">
        <f t="shared" si="21"/>
        <v>270.18293143431083</v>
      </c>
      <c r="BW6" s="24">
        <f t="shared" si="46"/>
        <v>5.5409407665505226</v>
      </c>
      <c r="BX6" s="24">
        <f t="shared" si="47"/>
        <v>0.76197938173028312</v>
      </c>
      <c r="BY6" s="24">
        <f t="shared" si="48"/>
        <v>0.24322234696231959</v>
      </c>
      <c r="BZ6" s="18">
        <f t="shared" si="49"/>
        <v>0.53770076077768381</v>
      </c>
      <c r="CA6" s="19">
        <f t="shared" si="50"/>
        <v>6.3216360989212128E-2</v>
      </c>
      <c r="CB6" s="30">
        <f t="shared" si="51"/>
        <v>-2.4747543606104538E-2</v>
      </c>
    </row>
    <row r="7" spans="1:80" x14ac:dyDescent="0.25">
      <c r="A7" s="11" t="s">
        <v>209</v>
      </c>
      <c r="B7" s="32">
        <v>2874.4070000000002</v>
      </c>
      <c r="C7" s="33">
        <v>2591.5904500000001</v>
      </c>
      <c r="D7" s="34">
        <v>3883.6635000000001</v>
      </c>
      <c r="E7" s="32">
        <v>2789.6660000000002</v>
      </c>
      <c r="F7" s="33">
        <v>2464.9079999999999</v>
      </c>
      <c r="G7" s="34">
        <v>3869.41084</v>
      </c>
      <c r="H7" s="35">
        <f t="shared" si="25"/>
        <v>1.0036834186364145</v>
      </c>
      <c r="I7" s="36">
        <f t="shared" si="26"/>
        <v>-2.6693336143548407E-2</v>
      </c>
      <c r="J7" s="37">
        <f t="shared" si="0"/>
        <v>-4.7710974176623733E-2</v>
      </c>
      <c r="K7" s="32">
        <v>2112.71</v>
      </c>
      <c r="L7" s="33">
        <v>1890.47</v>
      </c>
      <c r="M7" s="33">
        <v>2869.3651099999997</v>
      </c>
      <c r="N7" s="38">
        <f t="shared" si="1"/>
        <v>0.74155090494345122</v>
      </c>
      <c r="O7" s="39">
        <f t="shared" si="27"/>
        <v>-1.5783485625168847E-2</v>
      </c>
      <c r="P7" s="40">
        <f t="shared" si="2"/>
        <v>-2.5402668983040222E-2</v>
      </c>
      <c r="Q7" s="32">
        <v>435.61199999999997</v>
      </c>
      <c r="R7" s="33">
        <v>358.24399999999997</v>
      </c>
      <c r="S7" s="34">
        <v>603.01239999999996</v>
      </c>
      <c r="T7" s="38">
        <f t="shared" si="28"/>
        <v>0.15584088248432157</v>
      </c>
      <c r="U7" s="39">
        <f t="shared" si="29"/>
        <v>-3.1114431745324356E-4</v>
      </c>
      <c r="V7" s="40">
        <f t="shared" si="30"/>
        <v>1.0503206595404019E-2</v>
      </c>
      <c r="W7" s="32">
        <v>241.34399999999999</v>
      </c>
      <c r="X7" s="33">
        <v>216.19399999999999</v>
      </c>
      <c r="Y7" s="34">
        <v>397.03333000000003</v>
      </c>
      <c r="Z7" s="38">
        <f t="shared" si="3"/>
        <v>0.10260821257222716</v>
      </c>
      <c r="AA7" s="39">
        <f t="shared" si="31"/>
        <v>1.6094629942622049E-2</v>
      </c>
      <c r="AB7" s="40">
        <f t="shared" si="4"/>
        <v>1.4899462387636092E-2</v>
      </c>
      <c r="AC7" s="32">
        <v>419.05700000000002</v>
      </c>
      <c r="AD7" s="33">
        <v>366.15110999999996</v>
      </c>
      <c r="AE7" s="33">
        <v>521.09888999999998</v>
      </c>
      <c r="AF7" s="33">
        <f t="shared" si="32"/>
        <v>102.04188999999997</v>
      </c>
      <c r="AG7" s="34">
        <f t="shared" si="33"/>
        <v>154.94778000000002</v>
      </c>
      <c r="AH7" s="32">
        <v>419.05700000000002</v>
      </c>
      <c r="AI7" s="33">
        <v>366.15110999999996</v>
      </c>
      <c r="AJ7" s="33">
        <v>521.09888999999998</v>
      </c>
      <c r="AK7" s="33">
        <f t="shared" si="5"/>
        <v>102.04188999999997</v>
      </c>
      <c r="AL7" s="34">
        <f t="shared" si="6"/>
        <v>154.94778000000002</v>
      </c>
      <c r="AM7" s="38">
        <f t="shared" si="7"/>
        <v>0.13417714742793754</v>
      </c>
      <c r="AN7" s="39">
        <f t="shared" si="34"/>
        <v>-1.1611879665302915E-2</v>
      </c>
      <c r="AO7" s="40">
        <f t="shared" si="35"/>
        <v>-7.1071785734952708E-3</v>
      </c>
      <c r="AP7" s="38">
        <f t="shared" si="36"/>
        <v>0.13417714742793754</v>
      </c>
      <c r="AQ7" s="39">
        <f t="shared" si="37"/>
        <v>-1.1611879665302915E-2</v>
      </c>
      <c r="AR7" s="40">
        <f t="shared" si="8"/>
        <v>-7.1071785734952708E-3</v>
      </c>
      <c r="AS7" s="39">
        <f t="shared" si="9"/>
        <v>0.13467137803335455</v>
      </c>
      <c r="AT7" s="39">
        <f t="shared" si="38"/>
        <v>-1.5546246585506629E-2</v>
      </c>
      <c r="AU7" s="39">
        <f t="shared" si="10"/>
        <v>-1.3874170116921242E-2</v>
      </c>
      <c r="AV7" s="32">
        <v>2150</v>
      </c>
      <c r="AW7" s="33">
        <v>1390</v>
      </c>
      <c r="AX7" s="34">
        <v>1870</v>
      </c>
      <c r="AY7" s="41">
        <v>17</v>
      </c>
      <c r="AZ7" s="42">
        <v>18</v>
      </c>
      <c r="BA7" s="43">
        <v>16</v>
      </c>
      <c r="BB7" s="41">
        <v>32</v>
      </c>
      <c r="BC7" s="42">
        <v>33</v>
      </c>
      <c r="BD7" s="43">
        <v>32</v>
      </c>
      <c r="BE7" s="44">
        <f t="shared" si="39"/>
        <v>9.7395833333333339</v>
      </c>
      <c r="BF7" s="44">
        <f t="shared" si="40"/>
        <v>-0.79963235294117574</v>
      </c>
      <c r="BG7" s="44">
        <f t="shared" si="41"/>
        <v>1.1593364197530871</v>
      </c>
      <c r="BH7" s="45">
        <f t="shared" si="42"/>
        <v>4.869791666666667</v>
      </c>
      <c r="BI7" s="44">
        <f t="shared" si="43"/>
        <v>-0.72916666666666607</v>
      </c>
      <c r="BJ7" s="46">
        <f t="shared" si="44"/>
        <v>0.18965698653198615</v>
      </c>
      <c r="BK7" s="33">
        <v>62</v>
      </c>
      <c r="BL7" s="33">
        <v>63</v>
      </c>
      <c r="BM7" s="33">
        <v>69</v>
      </c>
      <c r="BN7" s="32">
        <v>11504</v>
      </c>
      <c r="BO7" s="33">
        <v>7982</v>
      </c>
      <c r="BP7" s="34">
        <v>10989</v>
      </c>
      <c r="BQ7" s="47">
        <f t="shared" si="45"/>
        <v>352.11673855673854</v>
      </c>
      <c r="BR7" s="47">
        <f t="shared" si="17"/>
        <v>109.62143257621003</v>
      </c>
      <c r="BS7" s="47">
        <f t="shared" si="18"/>
        <v>43.30841983962506</v>
      </c>
      <c r="BT7" s="48">
        <f t="shared" si="19"/>
        <v>2069.2036577540107</v>
      </c>
      <c r="BU7" s="47">
        <f t="shared" si="20"/>
        <v>771.68458798656889</v>
      </c>
      <c r="BV7" s="49">
        <f t="shared" si="21"/>
        <v>295.88854984034174</v>
      </c>
      <c r="BW7" s="44">
        <f t="shared" si="46"/>
        <v>5.8764705882352946</v>
      </c>
      <c r="BX7" s="44">
        <f t="shared" si="47"/>
        <v>0.52577291381668978</v>
      </c>
      <c r="BY7" s="44">
        <f t="shared" si="48"/>
        <v>0.13402454506982675</v>
      </c>
      <c r="BZ7" s="38">
        <f t="shared" si="49"/>
        <v>0.43752986144290495</v>
      </c>
      <c r="CA7" s="39">
        <f t="shared" si="50"/>
        <v>-6.9432944832434451E-2</v>
      </c>
      <c r="CB7" s="50">
        <f t="shared" si="51"/>
        <v>-2.6566888368130537E-2</v>
      </c>
    </row>
    <row r="8" spans="1:80" x14ac:dyDescent="0.25">
      <c r="A8" s="11" t="s">
        <v>208</v>
      </c>
      <c r="B8" s="32">
        <v>1601.6880000000001</v>
      </c>
      <c r="C8" s="33">
        <v>1727.922</v>
      </c>
      <c r="D8" s="34">
        <v>2547.5549999999998</v>
      </c>
      <c r="E8" s="32">
        <v>1643.3156999999999</v>
      </c>
      <c r="F8" s="33">
        <v>1780.35</v>
      </c>
      <c r="G8" s="34">
        <v>2547.4609999999998</v>
      </c>
      <c r="H8" s="35">
        <f t="shared" si="25"/>
        <v>1.0000368994854092</v>
      </c>
      <c r="I8" s="36">
        <f t="shared" si="26"/>
        <v>2.5368428904862683E-2</v>
      </c>
      <c r="J8" s="37">
        <f t="shared" si="0"/>
        <v>2.9485041704635728E-2</v>
      </c>
      <c r="K8" s="32">
        <v>1202.5640000000001</v>
      </c>
      <c r="L8" s="33">
        <v>1368.587</v>
      </c>
      <c r="M8" s="33">
        <v>1916.604</v>
      </c>
      <c r="N8" s="38">
        <f t="shared" si="1"/>
        <v>0.7523585248213811</v>
      </c>
      <c r="O8" s="39">
        <f t="shared" si="27"/>
        <v>2.0567305398357161E-2</v>
      </c>
      <c r="P8" s="40">
        <f t="shared" si="2"/>
        <v>-1.6359423896567638E-2</v>
      </c>
      <c r="Q8" s="32">
        <v>365.93869999999998</v>
      </c>
      <c r="R8" s="33">
        <v>275.685</v>
      </c>
      <c r="S8" s="34">
        <v>436.31399999999996</v>
      </c>
      <c r="T8" s="38">
        <f t="shared" si="28"/>
        <v>0.17127406464711334</v>
      </c>
      <c r="U8" s="39">
        <f t="shared" si="29"/>
        <v>-5.1409075299763574E-2</v>
      </c>
      <c r="V8" s="40">
        <f t="shared" si="30"/>
        <v>1.6425298954974132E-2</v>
      </c>
      <c r="W8" s="32">
        <v>74.813000000000002</v>
      </c>
      <c r="X8" s="33">
        <v>136.078</v>
      </c>
      <c r="Y8" s="34">
        <v>194.54300000000001</v>
      </c>
      <c r="Z8" s="38">
        <f t="shared" si="3"/>
        <v>7.6367410531505697E-2</v>
      </c>
      <c r="AA8" s="39">
        <f t="shared" si="31"/>
        <v>3.0841769901406434E-2</v>
      </c>
      <c r="AB8" s="40">
        <f t="shared" si="4"/>
        <v>-6.5875058406397735E-5</v>
      </c>
      <c r="AC8" s="32">
        <v>1961.5435400000001</v>
      </c>
      <c r="AD8" s="33">
        <v>1716.2833000000001</v>
      </c>
      <c r="AE8" s="33">
        <v>1764.5840000000001</v>
      </c>
      <c r="AF8" s="33">
        <f t="shared" si="32"/>
        <v>-196.95954000000006</v>
      </c>
      <c r="AG8" s="34">
        <f t="shared" si="33"/>
        <v>48.300700000000006</v>
      </c>
      <c r="AH8" s="32">
        <v>1961.5435400000001</v>
      </c>
      <c r="AI8" s="33">
        <v>1716.2833000000001</v>
      </c>
      <c r="AJ8" s="33">
        <v>1764.5840000000001</v>
      </c>
      <c r="AK8" s="33">
        <f t="shared" si="5"/>
        <v>-196.95954000000006</v>
      </c>
      <c r="AL8" s="34">
        <f t="shared" si="6"/>
        <v>48.300700000000006</v>
      </c>
      <c r="AM8" s="38">
        <f t="shared" si="7"/>
        <v>0.69265786214625402</v>
      </c>
      <c r="AN8" s="39">
        <f t="shared" si="34"/>
        <v>-0.53201482067337125</v>
      </c>
      <c r="AO8" s="40">
        <f t="shared" si="35"/>
        <v>-0.30060647501711335</v>
      </c>
      <c r="AP8" s="38">
        <f t="shared" si="36"/>
        <v>0.69265786214625402</v>
      </c>
      <c r="AQ8" s="39">
        <f t="shared" si="37"/>
        <v>-0.53201482067337125</v>
      </c>
      <c r="AR8" s="40">
        <f t="shared" si="8"/>
        <v>-0.30060647501711335</v>
      </c>
      <c r="AS8" s="39">
        <f t="shared" si="9"/>
        <v>0.69268342086493184</v>
      </c>
      <c r="AT8" s="39">
        <f t="shared" si="38"/>
        <v>-0.50096642986064699</v>
      </c>
      <c r="AU8" s="39">
        <f t="shared" si="10"/>
        <v>-0.27133112683636296</v>
      </c>
      <c r="AV8" s="32">
        <v>1835</v>
      </c>
      <c r="AW8" s="33">
        <v>1255</v>
      </c>
      <c r="AX8" s="34">
        <v>1732</v>
      </c>
      <c r="AY8" s="41">
        <v>15.5</v>
      </c>
      <c r="AZ8" s="42">
        <v>18</v>
      </c>
      <c r="BA8" s="43">
        <v>18</v>
      </c>
      <c r="BB8" s="41">
        <v>23.5</v>
      </c>
      <c r="BC8" s="42">
        <v>22</v>
      </c>
      <c r="BD8" s="43">
        <v>25</v>
      </c>
      <c r="BE8" s="44">
        <f t="shared" si="39"/>
        <v>8.018518518518519</v>
      </c>
      <c r="BF8" s="44">
        <f t="shared" si="40"/>
        <v>-1.847072879330943</v>
      </c>
      <c r="BG8" s="44">
        <f t="shared" si="41"/>
        <v>0.27160493827160437</v>
      </c>
      <c r="BH8" s="45">
        <f t="shared" si="42"/>
        <v>5.7733333333333334</v>
      </c>
      <c r="BI8" s="44">
        <f t="shared" si="43"/>
        <v>-0.73375886524822675</v>
      </c>
      <c r="BJ8" s="46">
        <f t="shared" si="44"/>
        <v>-0.5650505050505048</v>
      </c>
      <c r="BK8" s="33">
        <v>69</v>
      </c>
      <c r="BL8" s="33">
        <v>69</v>
      </c>
      <c r="BM8" s="33">
        <v>69</v>
      </c>
      <c r="BN8" s="32">
        <v>7880</v>
      </c>
      <c r="BO8" s="33">
        <v>5986</v>
      </c>
      <c r="BP8" s="34">
        <v>8263</v>
      </c>
      <c r="BQ8" s="47">
        <f t="shared" si="45"/>
        <v>308.29734963088464</v>
      </c>
      <c r="BR8" s="47">
        <f t="shared" si="17"/>
        <v>99.754748108042008</v>
      </c>
      <c r="BS8" s="47">
        <f t="shared" si="18"/>
        <v>10.878372016450953</v>
      </c>
      <c r="BT8" s="48">
        <f t="shared" si="19"/>
        <v>1470.8204387990761</v>
      </c>
      <c r="BU8" s="47">
        <f t="shared" si="20"/>
        <v>575.28054779090178</v>
      </c>
      <c r="BV8" s="49">
        <f t="shared" si="21"/>
        <v>52.214861109833009</v>
      </c>
      <c r="BW8" s="44">
        <f t="shared" si="46"/>
        <v>4.7707852193995377</v>
      </c>
      <c r="BX8" s="44">
        <f t="shared" si="47"/>
        <v>0.476507290244224</v>
      </c>
      <c r="BY8" s="44">
        <f t="shared" si="48"/>
        <v>1.0641038616894249E-3</v>
      </c>
      <c r="BZ8" s="38">
        <f t="shared" si="49"/>
        <v>0.32899347029781811</v>
      </c>
      <c r="CA8" s="39">
        <f t="shared" si="50"/>
        <v>1.6963692836821809E-2</v>
      </c>
      <c r="CB8" s="50">
        <f t="shared" si="51"/>
        <v>1.1214630779848189E-2</v>
      </c>
    </row>
    <row r="9" spans="1:80" x14ac:dyDescent="0.25">
      <c r="A9" s="11" t="s">
        <v>207</v>
      </c>
      <c r="B9" s="32">
        <v>892.74699999999996</v>
      </c>
      <c r="C9" s="33">
        <v>785.89700000000005</v>
      </c>
      <c r="D9" s="34">
        <v>1161.7739999999999</v>
      </c>
      <c r="E9" s="32">
        <v>802.97699999999998</v>
      </c>
      <c r="F9" s="33">
        <v>688.221</v>
      </c>
      <c r="G9" s="34">
        <v>967.05700000000002</v>
      </c>
      <c r="H9" s="35">
        <f t="shared" si="25"/>
        <v>1.2013500755384634</v>
      </c>
      <c r="I9" s="36">
        <f t="shared" si="26"/>
        <v>8.9553598179834326E-2</v>
      </c>
      <c r="J9" s="37">
        <f t="shared" si="0"/>
        <v>5.942473469591425E-2</v>
      </c>
      <c r="K9" s="32">
        <v>671.10400000000004</v>
      </c>
      <c r="L9" s="33">
        <v>591.94000000000005</v>
      </c>
      <c r="M9" s="33">
        <v>817.01499999999999</v>
      </c>
      <c r="N9" s="38">
        <f t="shared" si="1"/>
        <v>0.84484678772812771</v>
      </c>
      <c r="O9" s="39">
        <f t="shared" si="27"/>
        <v>9.076896436098103E-3</v>
      </c>
      <c r="P9" s="40">
        <f t="shared" si="2"/>
        <v>-1.5254836604753796E-2</v>
      </c>
      <c r="Q9" s="32">
        <v>116.26100000000001</v>
      </c>
      <c r="R9" s="33">
        <v>81.25</v>
      </c>
      <c r="S9" s="34">
        <v>128.416</v>
      </c>
      <c r="T9" s="38">
        <f t="shared" si="28"/>
        <v>0.13279051803564837</v>
      </c>
      <c r="U9" s="39">
        <f t="shared" si="29"/>
        <v>-1.199694163007059E-2</v>
      </c>
      <c r="V9" s="40">
        <f t="shared" si="30"/>
        <v>1.4732510506090271E-2</v>
      </c>
      <c r="W9" s="32">
        <v>15.612</v>
      </c>
      <c r="X9" s="33">
        <v>15.031000000000001</v>
      </c>
      <c r="Y9" s="34">
        <v>21.625999999999998</v>
      </c>
      <c r="Z9" s="38">
        <f t="shared" si="3"/>
        <v>2.2362694236223921E-2</v>
      </c>
      <c r="AA9" s="39">
        <f t="shared" si="31"/>
        <v>2.9200451939724002E-3</v>
      </c>
      <c r="AB9" s="40">
        <f t="shared" si="4"/>
        <v>5.2232609866345592E-4</v>
      </c>
      <c r="AC9" s="32">
        <v>102.262</v>
      </c>
      <c r="AD9" s="33">
        <v>114.00700000000001</v>
      </c>
      <c r="AE9" s="33">
        <v>146.84299999999999</v>
      </c>
      <c r="AF9" s="33">
        <f t="shared" si="32"/>
        <v>44.580999999999989</v>
      </c>
      <c r="AG9" s="34">
        <f t="shared" si="33"/>
        <v>32.835999999999984</v>
      </c>
      <c r="AH9" s="32">
        <v>102.262</v>
      </c>
      <c r="AI9" s="33">
        <v>114.00700000000001</v>
      </c>
      <c r="AJ9" s="33">
        <v>146.84299999999999</v>
      </c>
      <c r="AK9" s="33">
        <f t="shared" si="5"/>
        <v>44.580999999999989</v>
      </c>
      <c r="AL9" s="34">
        <f t="shared" si="6"/>
        <v>32.835999999999984</v>
      </c>
      <c r="AM9" s="38">
        <f t="shared" si="7"/>
        <v>0.12639549516515261</v>
      </c>
      <c r="AN9" s="39">
        <f t="shared" si="34"/>
        <v>1.1847924576844832E-2</v>
      </c>
      <c r="AO9" s="40">
        <f t="shared" si="35"/>
        <v>-1.867058855828696E-2</v>
      </c>
      <c r="AP9" s="38">
        <f t="shared" si="36"/>
        <v>0.12639549516515261</v>
      </c>
      <c r="AQ9" s="39">
        <f t="shared" si="37"/>
        <v>1.1847924576844832E-2</v>
      </c>
      <c r="AR9" s="40">
        <f t="shared" si="8"/>
        <v>-1.867058855828696E-2</v>
      </c>
      <c r="AS9" s="39">
        <f t="shared" si="9"/>
        <v>0.15184523766437757</v>
      </c>
      <c r="AT9" s="39">
        <f t="shared" si="38"/>
        <v>2.4491652194308072E-2</v>
      </c>
      <c r="AU9" s="39">
        <f t="shared" si="10"/>
        <v>-1.3809399436204961E-2</v>
      </c>
      <c r="AV9" s="32">
        <v>613</v>
      </c>
      <c r="AW9" s="33">
        <v>530</v>
      </c>
      <c r="AX9" s="34">
        <v>778</v>
      </c>
      <c r="AY9" s="41">
        <v>8</v>
      </c>
      <c r="AZ9" s="42">
        <v>9</v>
      </c>
      <c r="BA9" s="43">
        <v>9</v>
      </c>
      <c r="BB9" s="41">
        <v>12</v>
      </c>
      <c r="BC9" s="42">
        <v>12</v>
      </c>
      <c r="BD9" s="43">
        <v>12</v>
      </c>
      <c r="BE9" s="44">
        <f t="shared" si="39"/>
        <v>7.2037037037037033</v>
      </c>
      <c r="BF9" s="44">
        <f t="shared" si="40"/>
        <v>0.81828703703703631</v>
      </c>
      <c r="BG9" s="44">
        <f t="shared" si="41"/>
        <v>0.66049382716049365</v>
      </c>
      <c r="BH9" s="45">
        <f t="shared" si="42"/>
        <v>5.4027777777777777</v>
      </c>
      <c r="BI9" s="44">
        <f t="shared" si="43"/>
        <v>1.145833333333333</v>
      </c>
      <c r="BJ9" s="46">
        <f t="shared" si="44"/>
        <v>0.49537037037037024</v>
      </c>
      <c r="BK9" s="33">
        <v>25</v>
      </c>
      <c r="BL9" s="33">
        <v>25</v>
      </c>
      <c r="BM9" s="33">
        <v>25</v>
      </c>
      <c r="BN9" s="32">
        <v>3962</v>
      </c>
      <c r="BO9" s="33">
        <v>3287</v>
      </c>
      <c r="BP9" s="34">
        <v>4840</v>
      </c>
      <c r="BQ9" s="47">
        <f t="shared" si="45"/>
        <v>199.80516528925619</v>
      </c>
      <c r="BR9" s="47">
        <f t="shared" si="17"/>
        <v>-2.8644460181643012</v>
      </c>
      <c r="BS9" s="47">
        <f t="shared" si="18"/>
        <v>-9.5714699404365433</v>
      </c>
      <c r="BT9" s="48">
        <f t="shared" si="19"/>
        <v>1243.003856041131</v>
      </c>
      <c r="BU9" s="47">
        <f t="shared" si="20"/>
        <v>-66.909683926242451</v>
      </c>
      <c r="BV9" s="49">
        <f t="shared" si="21"/>
        <v>-55.526332638114354</v>
      </c>
      <c r="BW9" s="44">
        <f t="shared" si="46"/>
        <v>6.2210796915167093</v>
      </c>
      <c r="BX9" s="44">
        <f t="shared" si="47"/>
        <v>-0.24221557765131685</v>
      </c>
      <c r="BY9" s="44">
        <f t="shared" si="48"/>
        <v>1.9192899063878777E-2</v>
      </c>
      <c r="BZ9" s="38">
        <f t="shared" si="49"/>
        <v>0.53186813186813187</v>
      </c>
      <c r="CA9" s="39">
        <f t="shared" si="50"/>
        <v>9.8862667387257575E-2</v>
      </c>
      <c r="CB9" s="50">
        <f t="shared" si="51"/>
        <v>5.0256410256410311E-2</v>
      </c>
    </row>
    <row r="10" spans="1:80" x14ac:dyDescent="0.25">
      <c r="A10" s="11" t="s">
        <v>206</v>
      </c>
      <c r="B10" s="32">
        <v>1497.1659999999999</v>
      </c>
      <c r="C10" s="33">
        <v>1910.9549999999999</v>
      </c>
      <c r="D10" s="34">
        <v>2820.2220000000002</v>
      </c>
      <c r="E10" s="32">
        <v>1529.846</v>
      </c>
      <c r="F10" s="33">
        <v>1720.558</v>
      </c>
      <c r="G10" s="34">
        <v>2421.63</v>
      </c>
      <c r="H10" s="35">
        <f t="shared" si="25"/>
        <v>1.1645965733823913</v>
      </c>
      <c r="I10" s="36">
        <f t="shared" si="26"/>
        <v>0.1859582006311471</v>
      </c>
      <c r="J10" s="37">
        <f t="shared" si="0"/>
        <v>5.3936543322375963E-2</v>
      </c>
      <c r="K10" s="32">
        <v>1141.058</v>
      </c>
      <c r="L10" s="33">
        <v>1188.009</v>
      </c>
      <c r="M10" s="33">
        <v>1658.6790000000001</v>
      </c>
      <c r="N10" s="38">
        <f t="shared" si="1"/>
        <v>0.68494319941526993</v>
      </c>
      <c r="O10" s="39">
        <f t="shared" si="27"/>
        <v>-6.0921417023247382E-2</v>
      </c>
      <c r="P10" s="40">
        <f t="shared" si="2"/>
        <v>-5.5357033592950966E-3</v>
      </c>
      <c r="Q10" s="32">
        <v>258.68299999999999</v>
      </c>
      <c r="R10" s="33">
        <v>350.767</v>
      </c>
      <c r="S10" s="34">
        <v>595.274</v>
      </c>
      <c r="T10" s="38">
        <f t="shared" si="28"/>
        <v>0.2458154218439646</v>
      </c>
      <c r="U10" s="39">
        <f t="shared" si="29"/>
        <v>7.6724546030320612E-2</v>
      </c>
      <c r="V10" s="40">
        <f t="shared" si="30"/>
        <v>4.1947258143583688E-2</v>
      </c>
      <c r="W10" s="32">
        <v>130.10500000000002</v>
      </c>
      <c r="X10" s="33">
        <v>181.78199999999998</v>
      </c>
      <c r="Y10" s="34">
        <v>167.67699999999999</v>
      </c>
      <c r="Z10" s="38">
        <f t="shared" si="3"/>
        <v>6.9241378740765511E-2</v>
      </c>
      <c r="AA10" s="39">
        <f t="shared" si="31"/>
        <v>-1.5803129007073174E-2</v>
      </c>
      <c r="AB10" s="40">
        <f t="shared" si="4"/>
        <v>-3.6411554784288563E-2</v>
      </c>
      <c r="AC10" s="32">
        <v>740.86</v>
      </c>
      <c r="AD10" s="33">
        <v>674.70100000000002</v>
      </c>
      <c r="AE10" s="33">
        <v>696.88400000000001</v>
      </c>
      <c r="AF10" s="33">
        <f t="shared" si="32"/>
        <v>-43.975999999999999</v>
      </c>
      <c r="AG10" s="34">
        <f t="shared" si="33"/>
        <v>22.182999999999993</v>
      </c>
      <c r="AH10" s="32">
        <v>740.86</v>
      </c>
      <c r="AI10" s="33">
        <v>674.70100000000002</v>
      </c>
      <c r="AJ10" s="33">
        <v>696.88400000000001</v>
      </c>
      <c r="AK10" s="33">
        <f t="shared" si="5"/>
        <v>-43.975999999999999</v>
      </c>
      <c r="AL10" s="34">
        <f t="shared" si="6"/>
        <v>22.182999999999993</v>
      </c>
      <c r="AM10" s="38">
        <f t="shared" si="7"/>
        <v>0.24710253306299998</v>
      </c>
      <c r="AN10" s="39">
        <f t="shared" si="34"/>
        <v>-0.24773905430940898</v>
      </c>
      <c r="AO10" s="40">
        <f t="shared" si="35"/>
        <v>-0.1059675287647249</v>
      </c>
      <c r="AP10" s="38">
        <f t="shared" si="36"/>
        <v>0.24710253306299998</v>
      </c>
      <c r="AQ10" s="39">
        <f t="shared" si="37"/>
        <v>-0.24773905430940898</v>
      </c>
      <c r="AR10" s="40">
        <f t="shared" si="8"/>
        <v>-0.1059675287647249</v>
      </c>
      <c r="AS10" s="39">
        <f t="shared" si="9"/>
        <v>0.28777476327927881</v>
      </c>
      <c r="AT10" s="39">
        <f t="shared" si="38"/>
        <v>-0.19649620255649813</v>
      </c>
      <c r="AU10" s="39">
        <f t="shared" si="10"/>
        <v>-0.10436604220359363</v>
      </c>
      <c r="AV10" s="32">
        <v>1345</v>
      </c>
      <c r="AW10" s="33">
        <v>1063</v>
      </c>
      <c r="AX10" s="34">
        <v>1432</v>
      </c>
      <c r="AY10" s="41">
        <v>15</v>
      </c>
      <c r="AZ10" s="42">
        <v>16</v>
      </c>
      <c r="BA10" s="43">
        <v>17</v>
      </c>
      <c r="BB10" s="41">
        <v>30</v>
      </c>
      <c r="BC10" s="42">
        <v>27</v>
      </c>
      <c r="BD10" s="43">
        <v>28</v>
      </c>
      <c r="BE10" s="44">
        <f t="shared" si="39"/>
        <v>7.0196078431372548</v>
      </c>
      <c r="BF10" s="44">
        <f t="shared" si="40"/>
        <v>-0.45261437908496749</v>
      </c>
      <c r="BG10" s="44">
        <f t="shared" si="41"/>
        <v>-0.36233660130718981</v>
      </c>
      <c r="BH10" s="45">
        <f t="shared" si="42"/>
        <v>4.2619047619047619</v>
      </c>
      <c r="BI10" s="44">
        <f t="shared" si="43"/>
        <v>0.5257936507936507</v>
      </c>
      <c r="BJ10" s="46">
        <f t="shared" si="44"/>
        <v>-0.11258083480305725</v>
      </c>
      <c r="BK10" s="33">
        <v>61</v>
      </c>
      <c r="BL10" s="33">
        <v>61</v>
      </c>
      <c r="BM10" s="33">
        <v>61</v>
      </c>
      <c r="BN10" s="32">
        <v>7445</v>
      </c>
      <c r="BO10" s="33">
        <v>6042</v>
      </c>
      <c r="BP10" s="34">
        <v>8188</v>
      </c>
      <c r="BQ10" s="47">
        <f t="shared" si="45"/>
        <v>295.75354176844161</v>
      </c>
      <c r="BR10" s="47">
        <f t="shared" si="17"/>
        <v>90.267175079388551</v>
      </c>
      <c r="BS10" s="47">
        <f t="shared" si="18"/>
        <v>10.987239219616697</v>
      </c>
      <c r="BT10" s="48">
        <f t="shared" si="19"/>
        <v>1691.0824022346369</v>
      </c>
      <c r="BU10" s="47">
        <f t="shared" si="20"/>
        <v>553.65043197441378</v>
      </c>
      <c r="BV10" s="49">
        <f t="shared" si="21"/>
        <v>72.495384360695198</v>
      </c>
      <c r="BW10" s="44">
        <f t="shared" si="46"/>
        <v>5.7178770949720672</v>
      </c>
      <c r="BX10" s="44">
        <f t="shared" si="47"/>
        <v>0.18256110984195573</v>
      </c>
      <c r="BY10" s="44">
        <f t="shared" si="48"/>
        <v>3.3963642479122313E-2</v>
      </c>
      <c r="BZ10" s="38">
        <f t="shared" si="49"/>
        <v>0.36876238515582777</v>
      </c>
      <c r="CA10" s="39">
        <f t="shared" si="50"/>
        <v>3.5294679341978441E-2</v>
      </c>
      <c r="CB10" s="50">
        <f t="shared" si="51"/>
        <v>5.944874797333799E-3</v>
      </c>
    </row>
    <row r="11" spans="1:80" s="173" customFormat="1" x14ac:dyDescent="0.25">
      <c r="A11" s="11" t="s">
        <v>205</v>
      </c>
      <c r="B11" s="32">
        <v>374.60199999999998</v>
      </c>
      <c r="C11" s="33">
        <v>484.09474999999998</v>
      </c>
      <c r="D11" s="34">
        <v>628.50109000000009</v>
      </c>
      <c r="E11" s="32">
        <v>454.27199999999999</v>
      </c>
      <c r="F11" s="33">
        <v>635.77165000000002</v>
      </c>
      <c r="G11" s="34">
        <v>771.11739999999998</v>
      </c>
      <c r="H11" s="35">
        <v>0.81505240317492522</v>
      </c>
      <c r="I11" s="36">
        <v>-9.5680885128741622E-3</v>
      </c>
      <c r="J11" s="37">
        <v>5.3623751865921498E-2</v>
      </c>
      <c r="K11" s="32">
        <v>265.48599999999999</v>
      </c>
      <c r="L11" s="33">
        <v>520.51800000000003</v>
      </c>
      <c r="M11" s="33">
        <v>606.99</v>
      </c>
      <c r="N11" s="38">
        <v>0.78715640445929513</v>
      </c>
      <c r="O11" s="39">
        <v>0.20273561691350761</v>
      </c>
      <c r="P11" s="40">
        <v>-3.1562077247147768E-2</v>
      </c>
      <c r="Q11" s="32">
        <v>183.03</v>
      </c>
      <c r="R11" s="33">
        <v>106.455</v>
      </c>
      <c r="S11" s="34">
        <v>156.24440000000004</v>
      </c>
      <c r="T11" s="38">
        <v>0.20262076825137137</v>
      </c>
      <c r="U11" s="39">
        <v>-0.20028762143586448</v>
      </c>
      <c r="V11" s="40">
        <v>3.5178574186882972E-2</v>
      </c>
      <c r="W11" s="32">
        <v>5.7560000000000002</v>
      </c>
      <c r="X11" s="33">
        <v>8.7986500000000003</v>
      </c>
      <c r="Y11" s="34">
        <v>7.883</v>
      </c>
      <c r="Z11" s="38">
        <v>1.0222827289333635E-2</v>
      </c>
      <c r="AA11" s="39">
        <v>-2.4479954776429787E-3</v>
      </c>
      <c r="AB11" s="40">
        <v>-3.6164969397350869E-3</v>
      </c>
      <c r="AC11" s="32">
        <v>417.37352000000004</v>
      </c>
      <c r="AD11" s="33">
        <v>526.36202000000003</v>
      </c>
      <c r="AE11" s="33">
        <v>518.90309999999999</v>
      </c>
      <c r="AF11" s="33">
        <v>101.52957999999995</v>
      </c>
      <c r="AG11" s="34">
        <v>-7.4589200000000346</v>
      </c>
      <c r="AH11" s="32">
        <v>417.37352000000004</v>
      </c>
      <c r="AI11" s="33">
        <v>526.36202000000003</v>
      </c>
      <c r="AJ11" s="33">
        <v>518.90309999999999</v>
      </c>
      <c r="AK11" s="33">
        <v>101.52957999999995</v>
      </c>
      <c r="AL11" s="34">
        <v>-7.4589200000000346</v>
      </c>
      <c r="AM11" s="38">
        <v>0.82562004785067267</v>
      </c>
      <c r="AN11" s="39">
        <v>-0.28855852033636331</v>
      </c>
      <c r="AO11" s="40">
        <v>-0.26169192981485667</v>
      </c>
      <c r="AP11" s="38">
        <v>0.82562004785067267</v>
      </c>
      <c r="AQ11" s="39">
        <v>-0.28855852033636331</v>
      </c>
      <c r="AR11" s="40">
        <v>-0.26169192981485667</v>
      </c>
      <c r="AS11" s="39">
        <v>0.67292360411008756</v>
      </c>
      <c r="AT11" s="39">
        <v>-0.24585087461631439</v>
      </c>
      <c r="AU11" s="39">
        <v>-0.15498688859590215</v>
      </c>
      <c r="AV11" s="32">
        <v>299</v>
      </c>
      <c r="AW11" s="33">
        <v>144</v>
      </c>
      <c r="AX11" s="34">
        <v>210</v>
      </c>
      <c r="AY11" s="41">
        <v>7</v>
      </c>
      <c r="AZ11" s="42">
        <v>8.34</v>
      </c>
      <c r="BA11" s="43">
        <v>8</v>
      </c>
      <c r="BB11" s="41">
        <v>4</v>
      </c>
      <c r="BC11" s="42">
        <v>3.86</v>
      </c>
      <c r="BD11" s="43">
        <v>4</v>
      </c>
      <c r="BE11" s="44">
        <v>2.1875</v>
      </c>
      <c r="BF11" s="44">
        <v>-1.3720238095238098</v>
      </c>
      <c r="BG11" s="44">
        <v>0.26903477218225436</v>
      </c>
      <c r="BH11" s="45">
        <v>4.375</v>
      </c>
      <c r="BI11" s="44">
        <v>-1.854166666666667</v>
      </c>
      <c r="BJ11" s="46">
        <v>0.2299222797927456</v>
      </c>
      <c r="BK11" s="33">
        <v>27</v>
      </c>
      <c r="BL11" s="33">
        <v>67</v>
      </c>
      <c r="BM11" s="33">
        <v>50</v>
      </c>
      <c r="BN11" s="32">
        <v>3803</v>
      </c>
      <c r="BO11" s="33">
        <v>1151</v>
      </c>
      <c r="BP11" s="34">
        <v>1943</v>
      </c>
      <c r="BQ11" s="47">
        <v>396.86948018528051</v>
      </c>
      <c r="BR11" s="47">
        <v>277.41852041667676</v>
      </c>
      <c r="BS11" s="47">
        <v>-155.49511581819479</v>
      </c>
      <c r="BT11" s="48">
        <v>3671.9876190476193</v>
      </c>
      <c r="BU11" s="47">
        <v>2152.6832712215323</v>
      </c>
      <c r="BV11" s="49">
        <v>-743.09328373015842</v>
      </c>
      <c r="BW11" s="44">
        <v>9.2523809523809533</v>
      </c>
      <c r="BX11" s="44">
        <v>-3.4666825927695477</v>
      </c>
      <c r="BY11" s="44">
        <v>1.2593253968253979</v>
      </c>
      <c r="BZ11" s="38">
        <v>0.10675824175824175</v>
      </c>
      <c r="CA11" s="39">
        <v>-0.27808288352004196</v>
      </c>
      <c r="CB11" s="50">
        <v>4.3831119129626589E-2</v>
      </c>
    </row>
    <row r="12" spans="1:80" x14ac:dyDescent="0.25">
      <c r="A12" s="11" t="s">
        <v>204</v>
      </c>
      <c r="B12" s="32">
        <v>3996.0160000000001</v>
      </c>
      <c r="C12" s="33">
        <v>3871.4960000000001</v>
      </c>
      <c r="D12" s="34">
        <v>5588.02</v>
      </c>
      <c r="E12" s="32">
        <v>3988.192</v>
      </c>
      <c r="F12" s="33">
        <v>3972.877</v>
      </c>
      <c r="G12" s="34">
        <v>5553.433</v>
      </c>
      <c r="H12" s="35">
        <f t="shared" si="25"/>
        <v>1.0062280394847656</v>
      </c>
      <c r="I12" s="36">
        <f t="shared" si="26"/>
        <v>4.2662482771205212E-3</v>
      </c>
      <c r="J12" s="37">
        <f t="shared" si="0"/>
        <v>3.1746322582883124E-2</v>
      </c>
      <c r="K12" s="32">
        <v>2587.2440000000001</v>
      </c>
      <c r="L12" s="33">
        <v>2739.152</v>
      </c>
      <c r="M12" s="33">
        <v>3691.4389999999999</v>
      </c>
      <c r="N12" s="38">
        <f t="shared" si="1"/>
        <v>0.66471298024123093</v>
      </c>
      <c r="O12" s="39">
        <f t="shared" si="27"/>
        <v>1.5986940973311992E-2</v>
      </c>
      <c r="P12" s="40">
        <f t="shared" si="2"/>
        <v>-2.4750096516494069E-2</v>
      </c>
      <c r="Q12" s="32">
        <v>1147.8520000000001</v>
      </c>
      <c r="R12" s="33">
        <v>999.26199999999994</v>
      </c>
      <c r="S12" s="34">
        <v>1497.413</v>
      </c>
      <c r="T12" s="38">
        <f t="shared" si="28"/>
        <v>0.26963735764886332</v>
      </c>
      <c r="U12" s="39">
        <f t="shared" si="29"/>
        <v>-1.8175265213827341E-2</v>
      </c>
      <c r="V12" s="40">
        <f t="shared" si="30"/>
        <v>1.8116356621144636E-2</v>
      </c>
      <c r="W12" s="32">
        <v>253.096</v>
      </c>
      <c r="X12" s="33">
        <v>234.46299999999999</v>
      </c>
      <c r="Y12" s="34">
        <v>364.58100000000002</v>
      </c>
      <c r="Z12" s="38">
        <f t="shared" si="3"/>
        <v>6.5649662109905707E-2</v>
      </c>
      <c r="AA12" s="39">
        <f t="shared" si="31"/>
        <v>2.1883242405152659E-3</v>
      </c>
      <c r="AB12" s="40">
        <f t="shared" si="4"/>
        <v>6.6337398953493568E-3</v>
      </c>
      <c r="AC12" s="32">
        <v>472.83</v>
      </c>
      <c r="AD12" s="33">
        <v>826.27300000000002</v>
      </c>
      <c r="AE12" s="33">
        <v>509.50400000000002</v>
      </c>
      <c r="AF12" s="33">
        <f t="shared" si="32"/>
        <v>36.674000000000035</v>
      </c>
      <c r="AG12" s="34">
        <f t="shared" si="33"/>
        <v>-316.76900000000001</v>
      </c>
      <c r="AH12" s="32">
        <v>472.83</v>
      </c>
      <c r="AI12" s="33">
        <v>826.27300000000002</v>
      </c>
      <c r="AJ12" s="33">
        <v>509.50400000000002</v>
      </c>
      <c r="AK12" s="33">
        <f t="shared" si="5"/>
        <v>36.674000000000035</v>
      </c>
      <c r="AL12" s="34">
        <f t="shared" si="6"/>
        <v>-316.76900000000001</v>
      </c>
      <c r="AM12" s="38">
        <f t="shared" si="7"/>
        <v>9.1177912749059592E-2</v>
      </c>
      <c r="AN12" s="39">
        <f t="shared" si="34"/>
        <v>-2.7147439301582837E-2</v>
      </c>
      <c r="AO12" s="40">
        <f t="shared" si="35"/>
        <v>-0.1222468202223809</v>
      </c>
      <c r="AP12" s="38">
        <f t="shared" si="36"/>
        <v>9.1177912749059592E-2</v>
      </c>
      <c r="AQ12" s="39">
        <f t="shared" si="37"/>
        <v>-2.7147439301582837E-2</v>
      </c>
      <c r="AR12" s="40">
        <f t="shared" si="8"/>
        <v>-0.1222468202223809</v>
      </c>
      <c r="AS12" s="39">
        <f t="shared" si="9"/>
        <v>9.1745772389799252E-2</v>
      </c>
      <c r="AT12" s="39">
        <f t="shared" si="38"/>
        <v>-2.6811709296137631E-2</v>
      </c>
      <c r="AU12" s="39">
        <f t="shared" si="10"/>
        <v>-0.1162327278255359</v>
      </c>
      <c r="AV12" s="32">
        <v>3675</v>
      </c>
      <c r="AW12" s="33">
        <v>2512</v>
      </c>
      <c r="AX12" s="34">
        <v>3313</v>
      </c>
      <c r="AY12" s="41">
        <v>37</v>
      </c>
      <c r="AZ12" s="42">
        <v>38.5</v>
      </c>
      <c r="BA12" s="43">
        <v>38.5</v>
      </c>
      <c r="BB12" s="41">
        <v>51</v>
      </c>
      <c r="BC12" s="42">
        <v>51</v>
      </c>
      <c r="BD12" s="43">
        <v>51</v>
      </c>
      <c r="BE12" s="44">
        <f t="shared" si="39"/>
        <v>7.1709956709956701</v>
      </c>
      <c r="BF12" s="44">
        <f t="shared" si="40"/>
        <v>-1.1060313560313562</v>
      </c>
      <c r="BG12" s="44">
        <f t="shared" si="41"/>
        <v>-7.8643578643578849E-2</v>
      </c>
      <c r="BH12" s="45">
        <f t="shared" si="42"/>
        <v>5.4133986928104569</v>
      </c>
      <c r="BI12" s="44">
        <f t="shared" si="43"/>
        <v>-0.59150326797385677</v>
      </c>
      <c r="BJ12" s="46">
        <f t="shared" si="44"/>
        <v>-5.9368191721134167E-2</v>
      </c>
      <c r="BK12" s="33">
        <v>95</v>
      </c>
      <c r="BL12" s="33">
        <v>95</v>
      </c>
      <c r="BM12" s="33">
        <v>95</v>
      </c>
      <c r="BN12" s="32">
        <v>15682</v>
      </c>
      <c r="BO12" s="33">
        <v>12277</v>
      </c>
      <c r="BP12" s="34">
        <v>16930</v>
      </c>
      <c r="BQ12" s="47">
        <f t="shared" si="45"/>
        <v>328.023213230951</v>
      </c>
      <c r="BR12" s="47">
        <f t="shared" si="17"/>
        <v>73.706671973458327</v>
      </c>
      <c r="BS12" s="47">
        <f t="shared" si="18"/>
        <v>4.4199713966266359</v>
      </c>
      <c r="BT12" s="48">
        <f t="shared" si="19"/>
        <v>1676.2550558406278</v>
      </c>
      <c r="BU12" s="47">
        <f t="shared" si="20"/>
        <v>591.03274291545767</v>
      </c>
      <c r="BV12" s="49">
        <f t="shared" si="21"/>
        <v>94.695740554003578</v>
      </c>
      <c r="BW12" s="44">
        <f t="shared" si="46"/>
        <v>5.110172049501962</v>
      </c>
      <c r="BX12" s="44">
        <f t="shared" si="47"/>
        <v>0.84296116514822028</v>
      </c>
      <c r="BY12" s="44">
        <f t="shared" si="48"/>
        <v>0.22283128517075212</v>
      </c>
      <c r="BZ12" s="38">
        <f t="shared" si="49"/>
        <v>0.48958935801041065</v>
      </c>
      <c r="CA12" s="39">
        <f t="shared" si="50"/>
        <v>3.8568362899682962E-2</v>
      </c>
      <c r="CB12" s="50">
        <f t="shared" si="51"/>
        <v>1.6213610950453039E-2</v>
      </c>
    </row>
    <row r="13" spans="1:80" x14ac:dyDescent="0.25">
      <c r="A13" s="11" t="s">
        <v>203</v>
      </c>
      <c r="B13" s="32">
        <v>3641.7750000000001</v>
      </c>
      <c r="C13" s="33">
        <v>3485.4989999999998</v>
      </c>
      <c r="D13" s="34">
        <v>5845.0550000000003</v>
      </c>
      <c r="E13" s="32">
        <v>3619.0002599999998</v>
      </c>
      <c r="F13" s="33">
        <v>3180.4079999999999</v>
      </c>
      <c r="G13" s="34">
        <v>5464.0370000000003</v>
      </c>
      <c r="H13" s="35">
        <f t="shared" si="25"/>
        <v>1.0697319582572373</v>
      </c>
      <c r="I13" s="36">
        <f t="shared" si="26"/>
        <v>6.3438855642207415E-2</v>
      </c>
      <c r="J13" s="37">
        <f t="shared" si="0"/>
        <v>-2.6196300003966888E-2</v>
      </c>
      <c r="K13" s="32">
        <v>2183.3620000000001</v>
      </c>
      <c r="L13" s="33">
        <v>1632.84</v>
      </c>
      <c r="M13" s="33">
        <v>3513.337</v>
      </c>
      <c r="N13" s="38">
        <f t="shared" si="1"/>
        <v>0.64299290067032855</v>
      </c>
      <c r="O13" s="39">
        <f t="shared" si="27"/>
        <v>3.9687611048713545E-2</v>
      </c>
      <c r="P13" s="40">
        <f t="shared" si="2"/>
        <v>0.12958707349343801</v>
      </c>
      <c r="Q13" s="32">
        <v>954.69725999999991</v>
      </c>
      <c r="R13" s="33">
        <v>1136.2750000000001</v>
      </c>
      <c r="S13" s="34">
        <v>847.923</v>
      </c>
      <c r="T13" s="38">
        <f t="shared" si="28"/>
        <v>0.15518251432045574</v>
      </c>
      <c r="U13" s="39">
        <f t="shared" si="29"/>
        <v>-0.1086188649035402</v>
      </c>
      <c r="V13" s="40">
        <f t="shared" si="30"/>
        <v>-0.20209082922540381</v>
      </c>
      <c r="W13" s="32">
        <v>480.94099999999997</v>
      </c>
      <c r="X13" s="33">
        <v>411.29300000000001</v>
      </c>
      <c r="Y13" s="34">
        <v>1102.777</v>
      </c>
      <c r="Z13" s="38">
        <f t="shared" si="3"/>
        <v>0.20182458500921571</v>
      </c>
      <c r="AA13" s="39">
        <f t="shared" si="31"/>
        <v>6.893125385482668E-2</v>
      </c>
      <c r="AB13" s="40">
        <f t="shared" si="4"/>
        <v>7.2503755731965741E-2</v>
      </c>
      <c r="AC13" s="32">
        <v>1103.6379999999999</v>
      </c>
      <c r="AD13" s="33">
        <v>974.60900000000004</v>
      </c>
      <c r="AE13" s="33">
        <v>819.42899999999997</v>
      </c>
      <c r="AF13" s="33">
        <f t="shared" si="32"/>
        <v>-284.20899999999995</v>
      </c>
      <c r="AG13" s="34">
        <f t="shared" si="33"/>
        <v>-155.18000000000006</v>
      </c>
      <c r="AH13" s="32">
        <v>1103.6379999999999</v>
      </c>
      <c r="AI13" s="33">
        <v>974.60900000000004</v>
      </c>
      <c r="AJ13" s="33">
        <v>819.42899999999997</v>
      </c>
      <c r="AK13" s="33">
        <f t="shared" si="5"/>
        <v>-284.20899999999995</v>
      </c>
      <c r="AL13" s="34">
        <f t="shared" si="6"/>
        <v>-155.18000000000006</v>
      </c>
      <c r="AM13" s="38">
        <f t="shared" si="7"/>
        <v>0.14019183737364319</v>
      </c>
      <c r="AN13" s="39">
        <f t="shared" si="34"/>
        <v>-0.16285763712711535</v>
      </c>
      <c r="AO13" s="40">
        <f t="shared" si="35"/>
        <v>-0.13942637511185749</v>
      </c>
      <c r="AP13" s="38">
        <f t="shared" si="36"/>
        <v>0.14019183737364319</v>
      </c>
      <c r="AQ13" s="39">
        <f t="shared" si="37"/>
        <v>-0.16285763712711535</v>
      </c>
      <c r="AR13" s="40">
        <f t="shared" si="8"/>
        <v>-0.13942637511185749</v>
      </c>
      <c r="AS13" s="39">
        <f t="shared" si="9"/>
        <v>0.14996768872538746</v>
      </c>
      <c r="AT13" s="39">
        <f t="shared" si="38"/>
        <v>-0.15498890721583525</v>
      </c>
      <c r="AU13" s="39">
        <f t="shared" si="10"/>
        <v>-0.15647381186195858</v>
      </c>
      <c r="AV13" s="32">
        <v>2547</v>
      </c>
      <c r="AW13" s="33">
        <v>1980</v>
      </c>
      <c r="AX13" s="34">
        <v>1980</v>
      </c>
      <c r="AY13" s="41">
        <v>27</v>
      </c>
      <c r="AZ13" s="42">
        <v>31</v>
      </c>
      <c r="BA13" s="43">
        <v>31</v>
      </c>
      <c r="BB13" s="41">
        <v>55</v>
      </c>
      <c r="BC13" s="42">
        <v>45</v>
      </c>
      <c r="BD13" s="43">
        <v>46</v>
      </c>
      <c r="BE13" s="44">
        <f t="shared" si="39"/>
        <v>5.32258064516129</v>
      </c>
      <c r="BF13" s="44">
        <f t="shared" si="40"/>
        <v>-2.5385304659498207</v>
      </c>
      <c r="BG13" s="44">
        <f t="shared" si="41"/>
        <v>-1.774193548387097</v>
      </c>
      <c r="BH13" s="45">
        <f t="shared" si="42"/>
        <v>3.5869565217391304</v>
      </c>
      <c r="BI13" s="44">
        <f t="shared" si="43"/>
        <v>-0.27213438735177897</v>
      </c>
      <c r="BJ13" s="46">
        <f t="shared" si="44"/>
        <v>-1.3019323671497589</v>
      </c>
      <c r="BK13" s="33">
        <v>87</v>
      </c>
      <c r="BL13" s="33">
        <v>88</v>
      </c>
      <c r="BM13" s="33">
        <v>88</v>
      </c>
      <c r="BN13" s="32">
        <v>13716</v>
      </c>
      <c r="BO13" s="33">
        <v>11614</v>
      </c>
      <c r="BP13" s="34">
        <v>11614</v>
      </c>
      <c r="BQ13" s="47">
        <f t="shared" si="45"/>
        <v>470.46986395729294</v>
      </c>
      <c r="BR13" s="47">
        <f t="shared" si="17"/>
        <v>206.61740988905149</v>
      </c>
      <c r="BS13" s="47">
        <f t="shared" si="18"/>
        <v>196.62726020320304</v>
      </c>
      <c r="BT13" s="48">
        <f t="shared" si="19"/>
        <v>2759.6146464646463</v>
      </c>
      <c r="BU13" s="47">
        <f t="shared" si="20"/>
        <v>1338.7272259699466</v>
      </c>
      <c r="BV13" s="49">
        <f t="shared" si="21"/>
        <v>1153.3479797979796</v>
      </c>
      <c r="BW13" s="44">
        <f t="shared" si="46"/>
        <v>5.8656565656565656</v>
      </c>
      <c r="BX13" s="44">
        <f t="shared" si="47"/>
        <v>0.48049755505585878</v>
      </c>
      <c r="BY13" s="44">
        <f t="shared" si="48"/>
        <v>0</v>
      </c>
      <c r="BZ13" s="38">
        <f t="shared" si="49"/>
        <v>0.36257492507492506</v>
      </c>
      <c r="CA13" s="39">
        <f t="shared" si="50"/>
        <v>-6.8176912121231004E-2</v>
      </c>
      <c r="CB13" s="50">
        <f t="shared" si="51"/>
        <v>-0.12085830835830835</v>
      </c>
    </row>
    <row r="14" spans="1:80" x14ac:dyDescent="0.25">
      <c r="A14" s="11" t="s">
        <v>202</v>
      </c>
      <c r="B14" s="32">
        <v>8826.9830000000002</v>
      </c>
      <c r="C14" s="33">
        <v>9049.6730000000007</v>
      </c>
      <c r="D14" s="34">
        <v>12831.763999999999</v>
      </c>
      <c r="E14" s="32">
        <v>8492.4290000000001</v>
      </c>
      <c r="F14" s="33">
        <v>8590.0540000000001</v>
      </c>
      <c r="G14" s="34">
        <v>12564.47</v>
      </c>
      <c r="H14" s="35">
        <f t="shared" si="25"/>
        <v>1.0212737982581039</v>
      </c>
      <c r="I14" s="36">
        <f t="shared" si="26"/>
        <v>-1.8120584668147144E-2</v>
      </c>
      <c r="J14" s="37">
        <f t="shared" si="0"/>
        <v>-3.2232151762699335E-2</v>
      </c>
      <c r="K14" s="32">
        <v>6348.8190000000004</v>
      </c>
      <c r="L14" s="33">
        <v>6107.0810000000001</v>
      </c>
      <c r="M14" s="33">
        <v>8726.0959999999995</v>
      </c>
      <c r="N14" s="38">
        <f t="shared" si="1"/>
        <v>0.69450569741501234</v>
      </c>
      <c r="O14" s="39">
        <f t="shared" si="27"/>
        <v>-5.3080063973160674E-2</v>
      </c>
      <c r="P14" s="40">
        <f t="shared" si="2"/>
        <v>-1.6442219792493051E-2</v>
      </c>
      <c r="Q14" s="32">
        <v>1585.8890000000001</v>
      </c>
      <c r="R14" s="33">
        <v>1419.7670000000001</v>
      </c>
      <c r="S14" s="34">
        <v>2233.4940000000001</v>
      </c>
      <c r="T14" s="38">
        <f t="shared" si="28"/>
        <v>0.17776269114415494</v>
      </c>
      <c r="U14" s="39">
        <f t="shared" si="29"/>
        <v>-8.9788170862936389E-3</v>
      </c>
      <c r="V14" s="40">
        <f t="shared" si="30"/>
        <v>1.2482356468726807E-2</v>
      </c>
      <c r="W14" s="32">
        <v>557.721</v>
      </c>
      <c r="X14" s="33">
        <v>1063.2060000000001</v>
      </c>
      <c r="Y14" s="34">
        <v>1604.88</v>
      </c>
      <c r="Z14" s="38">
        <f t="shared" si="3"/>
        <v>0.12773161144083278</v>
      </c>
      <c r="AA14" s="39">
        <f t="shared" si="31"/>
        <v>6.2058881059454257E-2</v>
      </c>
      <c r="AB14" s="40">
        <f t="shared" si="4"/>
        <v>3.9598633237662162E-3</v>
      </c>
      <c r="AC14" s="32">
        <v>1575.742</v>
      </c>
      <c r="AD14" s="33">
        <v>1360.5070000000001</v>
      </c>
      <c r="AE14" s="33">
        <v>1531.867</v>
      </c>
      <c r="AF14" s="33">
        <f t="shared" si="32"/>
        <v>-43.875</v>
      </c>
      <c r="AG14" s="34">
        <f t="shared" si="33"/>
        <v>171.3599999999999</v>
      </c>
      <c r="AH14" s="32">
        <v>1575.742</v>
      </c>
      <c r="AI14" s="33">
        <v>1360.5070000000001</v>
      </c>
      <c r="AJ14" s="33">
        <v>1531.867</v>
      </c>
      <c r="AK14" s="33">
        <f t="shared" si="5"/>
        <v>-43.875</v>
      </c>
      <c r="AL14" s="34">
        <f t="shared" si="6"/>
        <v>171.3599999999999</v>
      </c>
      <c r="AM14" s="38">
        <f t="shared" si="7"/>
        <v>0.11938085831379069</v>
      </c>
      <c r="AN14" s="39">
        <f t="shared" si="34"/>
        <v>-5.9133363363083502E-2</v>
      </c>
      <c r="AO14" s="40">
        <f t="shared" si="35"/>
        <v>-3.095683897096202E-2</v>
      </c>
      <c r="AP14" s="38">
        <f t="shared" si="36"/>
        <v>0.11938085831379069</v>
      </c>
      <c r="AQ14" s="39">
        <f t="shared" si="37"/>
        <v>-5.9133363363083502E-2</v>
      </c>
      <c r="AR14" s="40">
        <f t="shared" si="8"/>
        <v>-3.095683897096202E-2</v>
      </c>
      <c r="AS14" s="39">
        <f t="shared" si="9"/>
        <v>0.12192054260943756</v>
      </c>
      <c r="AT14" s="39">
        <f t="shared" si="38"/>
        <v>-6.3626136673957098E-2</v>
      </c>
      <c r="AU14" s="39">
        <f t="shared" si="10"/>
        <v>-3.6461115992475771E-2</v>
      </c>
      <c r="AV14" s="32">
        <v>7895</v>
      </c>
      <c r="AW14" s="33">
        <v>5429</v>
      </c>
      <c r="AX14" s="34">
        <v>6980</v>
      </c>
      <c r="AY14" s="41">
        <v>65.47</v>
      </c>
      <c r="AZ14" s="42">
        <v>65.91</v>
      </c>
      <c r="BA14" s="43">
        <v>65</v>
      </c>
      <c r="BB14" s="41">
        <v>108.88</v>
      </c>
      <c r="BC14" s="42">
        <v>90.22</v>
      </c>
      <c r="BD14" s="43">
        <v>90</v>
      </c>
      <c r="BE14" s="44">
        <f t="shared" si="39"/>
        <v>8.9487179487179489</v>
      </c>
      <c r="BF14" s="44">
        <f t="shared" si="40"/>
        <v>-1.1004139692088373</v>
      </c>
      <c r="BG14" s="44">
        <f t="shared" si="41"/>
        <v>-0.20349297864090943</v>
      </c>
      <c r="BH14" s="45">
        <f t="shared" si="42"/>
        <v>6.4629629629629628</v>
      </c>
      <c r="BI14" s="44">
        <f t="shared" si="43"/>
        <v>0.42037785397447358</v>
      </c>
      <c r="BJ14" s="46">
        <f t="shared" si="44"/>
        <v>-0.22316231105856499</v>
      </c>
      <c r="BK14" s="33">
        <v>214</v>
      </c>
      <c r="BL14" s="33">
        <v>217</v>
      </c>
      <c r="BM14" s="33">
        <v>216</v>
      </c>
      <c r="BN14" s="32">
        <v>39330</v>
      </c>
      <c r="BO14" s="33">
        <v>27390</v>
      </c>
      <c r="BP14" s="34">
        <v>36578</v>
      </c>
      <c r="BQ14" s="47">
        <f t="shared" si="45"/>
        <v>343.49800426485865</v>
      </c>
      <c r="BR14" s="47">
        <f t="shared" si="17"/>
        <v>127.57049345885815</v>
      </c>
      <c r="BS14" s="47">
        <f t="shared" si="18"/>
        <v>29.877923943573535</v>
      </c>
      <c r="BT14" s="48">
        <f t="shared" si="19"/>
        <v>1800.0673352435531</v>
      </c>
      <c r="BU14" s="47">
        <f t="shared" si="20"/>
        <v>724.3955176374734</v>
      </c>
      <c r="BV14" s="49">
        <f t="shared" si="21"/>
        <v>217.81388156884327</v>
      </c>
      <c r="BW14" s="44">
        <f t="shared" si="46"/>
        <v>5.2404011461318047</v>
      </c>
      <c r="BX14" s="44">
        <f t="shared" si="47"/>
        <v>0.25876720059665548</v>
      </c>
      <c r="BY14" s="44">
        <f t="shared" si="48"/>
        <v>0.1952731299225583</v>
      </c>
      <c r="BZ14" s="38">
        <f t="shared" si="49"/>
        <v>0.4652269027269027</v>
      </c>
      <c r="CA14" s="39">
        <f t="shared" si="50"/>
        <v>-3.6918033691053509E-2</v>
      </c>
      <c r="CB14" s="50">
        <f t="shared" si="51"/>
        <v>2.8781915302652505E-3</v>
      </c>
    </row>
    <row r="15" spans="1:80" x14ac:dyDescent="0.25">
      <c r="A15" s="11" t="s">
        <v>201</v>
      </c>
      <c r="B15" s="32">
        <v>1110.57</v>
      </c>
      <c r="C15" s="33">
        <v>1221.9690000000001</v>
      </c>
      <c r="D15" s="34">
        <v>1797.383</v>
      </c>
      <c r="E15" s="32">
        <v>1079.9639999999999</v>
      </c>
      <c r="F15" s="33">
        <v>1363.893</v>
      </c>
      <c r="G15" s="34">
        <v>1886.309</v>
      </c>
      <c r="H15" s="35">
        <f t="shared" si="25"/>
        <v>0.95285714058513216</v>
      </c>
      <c r="I15" s="36">
        <f t="shared" si="26"/>
        <v>-7.5482692964874976E-2</v>
      </c>
      <c r="J15" s="37">
        <f t="shared" si="0"/>
        <v>5.6915156866467975E-2</v>
      </c>
      <c r="K15" s="32">
        <v>840.38</v>
      </c>
      <c r="L15" s="33">
        <v>1155.43</v>
      </c>
      <c r="M15" s="33">
        <v>1581.7660000000001</v>
      </c>
      <c r="N15" s="38">
        <f t="shared" si="1"/>
        <v>0.83855084188221551</v>
      </c>
      <c r="O15" s="39">
        <f t="shared" si="27"/>
        <v>6.0395273733647614E-2</v>
      </c>
      <c r="P15" s="40">
        <f t="shared" si="2"/>
        <v>-8.6050567110026455E-3</v>
      </c>
      <c r="Q15" s="32">
        <v>191.78200000000001</v>
      </c>
      <c r="R15" s="33">
        <v>163.97300000000001</v>
      </c>
      <c r="S15" s="34">
        <v>235.35900000000001</v>
      </c>
      <c r="T15" s="38">
        <f t="shared" si="28"/>
        <v>0.12477224039115543</v>
      </c>
      <c r="U15" s="39">
        <f t="shared" si="29"/>
        <v>-5.2809604929614548E-2</v>
      </c>
      <c r="V15" s="40">
        <f t="shared" si="30"/>
        <v>4.5479999265441995E-3</v>
      </c>
      <c r="W15" s="32">
        <v>47.802</v>
      </c>
      <c r="X15" s="33">
        <v>44.49</v>
      </c>
      <c r="Y15" s="34">
        <v>69.183999999999997</v>
      </c>
      <c r="Z15" s="38">
        <f t="shared" si="3"/>
        <v>3.6676917726629094E-2</v>
      </c>
      <c r="AA15" s="39">
        <f t="shared" si="31"/>
        <v>-7.5856688040330383E-3</v>
      </c>
      <c r="AB15" s="40">
        <f t="shared" si="4"/>
        <v>4.0570567844584113E-3</v>
      </c>
      <c r="AC15" s="32">
        <v>1115.0989999999999</v>
      </c>
      <c r="AD15" s="33">
        <v>1232.777</v>
      </c>
      <c r="AE15" s="33">
        <v>1145.6369999999999</v>
      </c>
      <c r="AF15" s="33">
        <f t="shared" si="32"/>
        <v>30.538000000000011</v>
      </c>
      <c r="AG15" s="34">
        <f t="shared" si="33"/>
        <v>-87.1400000000001</v>
      </c>
      <c r="AH15" s="32">
        <v>1115.0989999999999</v>
      </c>
      <c r="AI15" s="33">
        <v>1232.777</v>
      </c>
      <c r="AJ15" s="33">
        <v>1145.6369999999999</v>
      </c>
      <c r="AK15" s="33">
        <f t="shared" si="5"/>
        <v>30.538000000000011</v>
      </c>
      <c r="AL15" s="34">
        <f t="shared" si="6"/>
        <v>-87.1400000000001</v>
      </c>
      <c r="AM15" s="38">
        <f t="shared" si="7"/>
        <v>0.63739169670571039</v>
      </c>
      <c r="AN15" s="39">
        <f t="shared" si="34"/>
        <v>-0.36668638932218511</v>
      </c>
      <c r="AO15" s="40">
        <f t="shared" si="35"/>
        <v>-0.37145304485483666</v>
      </c>
      <c r="AP15" s="38">
        <f t="shared" si="36"/>
        <v>0.63739169670571039</v>
      </c>
      <c r="AQ15" s="39">
        <f t="shared" si="37"/>
        <v>-0.36668638932218511</v>
      </c>
      <c r="AR15" s="40">
        <f t="shared" si="8"/>
        <v>-0.37145304485483666</v>
      </c>
      <c r="AS15" s="39">
        <f t="shared" si="9"/>
        <v>0.60734322955570907</v>
      </c>
      <c r="AT15" s="39">
        <f t="shared" si="38"/>
        <v>-0.42519026230142698</v>
      </c>
      <c r="AU15" s="39">
        <f t="shared" si="10"/>
        <v>-0.29652312946219039</v>
      </c>
      <c r="AV15" s="32">
        <v>1014</v>
      </c>
      <c r="AW15" s="33">
        <v>633</v>
      </c>
      <c r="AX15" s="34">
        <v>822</v>
      </c>
      <c r="AY15" s="41">
        <v>15</v>
      </c>
      <c r="AZ15" s="42">
        <v>15</v>
      </c>
      <c r="BA15" s="43">
        <v>15</v>
      </c>
      <c r="BB15" s="41">
        <v>22</v>
      </c>
      <c r="BC15" s="42">
        <v>22</v>
      </c>
      <c r="BD15" s="43">
        <v>22</v>
      </c>
      <c r="BE15" s="44">
        <f t="shared" si="39"/>
        <v>4.5666666666666664</v>
      </c>
      <c r="BF15" s="44">
        <f t="shared" si="40"/>
        <v>-1.0666666666666664</v>
      </c>
      <c r="BG15" s="44">
        <f t="shared" si="41"/>
        <v>-0.12222222222222268</v>
      </c>
      <c r="BH15" s="45">
        <f t="shared" si="42"/>
        <v>3.1136363636363638</v>
      </c>
      <c r="BI15" s="44">
        <f t="shared" si="43"/>
        <v>-0.72727272727272751</v>
      </c>
      <c r="BJ15" s="46">
        <f t="shared" si="44"/>
        <v>-8.3333333333333481E-2</v>
      </c>
      <c r="BK15" s="33">
        <v>50</v>
      </c>
      <c r="BL15" s="33">
        <v>50</v>
      </c>
      <c r="BM15" s="33">
        <v>50</v>
      </c>
      <c r="BN15" s="32">
        <v>4801</v>
      </c>
      <c r="BO15" s="33">
        <v>3396</v>
      </c>
      <c r="BP15" s="34">
        <v>4541</v>
      </c>
      <c r="BQ15" s="47">
        <f t="shared" si="45"/>
        <v>415.39506716582252</v>
      </c>
      <c r="BR15" s="47">
        <f t="shared" si="17"/>
        <v>190.44943084005706</v>
      </c>
      <c r="BS15" s="47">
        <f t="shared" si="18"/>
        <v>13.777575999744784</v>
      </c>
      <c r="BT15" s="48">
        <f t="shared" si="19"/>
        <v>2294.7798053527981</v>
      </c>
      <c r="BU15" s="47">
        <f t="shared" si="20"/>
        <v>1229.7265509149283</v>
      </c>
      <c r="BV15" s="49">
        <f t="shared" si="21"/>
        <v>140.13051625327216</v>
      </c>
      <c r="BW15" s="44">
        <f t="shared" si="46"/>
        <v>5.5243309002433092</v>
      </c>
      <c r="BX15" s="44">
        <f t="shared" si="47"/>
        <v>0.78961689629853637</v>
      </c>
      <c r="BY15" s="44">
        <f t="shared" si="48"/>
        <v>0.15940199029070268</v>
      </c>
      <c r="BZ15" s="38">
        <f t="shared" si="49"/>
        <v>0.24950549450549447</v>
      </c>
      <c r="CA15" s="39">
        <f t="shared" si="50"/>
        <v>-1.2844232270461775E-2</v>
      </c>
      <c r="CB15" s="50">
        <f t="shared" si="51"/>
        <v>7.1428571428566734E-4</v>
      </c>
    </row>
    <row r="16" spans="1:80" x14ac:dyDescent="0.25">
      <c r="A16" s="11" t="s">
        <v>200</v>
      </c>
      <c r="B16" s="32">
        <v>4161.665</v>
      </c>
      <c r="C16" s="33">
        <v>3822.6170000000002</v>
      </c>
      <c r="D16" s="34">
        <v>5870.1589999999997</v>
      </c>
      <c r="E16" s="32">
        <v>4080.5070000000001</v>
      </c>
      <c r="F16" s="33">
        <v>4543.2070000000003</v>
      </c>
      <c r="G16" s="34">
        <v>3487.0770000000002</v>
      </c>
      <c r="H16" s="35">
        <f t="shared" si="25"/>
        <v>1.6834038938629687</v>
      </c>
      <c r="I16" s="36">
        <f t="shared" si="26"/>
        <v>0.66351469872128654</v>
      </c>
      <c r="J16" s="37">
        <f t="shared" si="0"/>
        <v>0.84201211928611153</v>
      </c>
      <c r="K16" s="32">
        <v>3060.3530000000001</v>
      </c>
      <c r="L16" s="33">
        <v>3439.134</v>
      </c>
      <c r="M16" s="33">
        <v>2314.0259999999998</v>
      </c>
      <c r="N16" s="38">
        <f t="shared" si="1"/>
        <v>0.66360048831729257</v>
      </c>
      <c r="O16" s="39">
        <f t="shared" si="27"/>
        <v>-8.6392833590989926E-2</v>
      </c>
      <c r="P16" s="40">
        <f t="shared" si="2"/>
        <v>-9.3383289881675657E-2</v>
      </c>
      <c r="Q16" s="32">
        <v>689.35</v>
      </c>
      <c r="R16" s="33">
        <v>670.03499999999997</v>
      </c>
      <c r="S16" s="34">
        <v>695.39200000000005</v>
      </c>
      <c r="T16" s="38">
        <f t="shared" si="28"/>
        <v>0.19941974324054215</v>
      </c>
      <c r="U16" s="39">
        <f t="shared" si="29"/>
        <v>3.0482402856124219E-2</v>
      </c>
      <c r="V16" s="40">
        <f t="shared" si="30"/>
        <v>5.1939119971560588E-2</v>
      </c>
      <c r="W16" s="32">
        <v>330.80399999999997</v>
      </c>
      <c r="X16" s="33">
        <v>434.03800000000001</v>
      </c>
      <c r="Y16" s="34">
        <v>477.65899999999999</v>
      </c>
      <c r="Z16" s="38">
        <f t="shared" si="3"/>
        <v>0.13697976844216517</v>
      </c>
      <c r="AA16" s="39">
        <f t="shared" si="31"/>
        <v>5.5910430734865568E-2</v>
      </c>
      <c r="AB16" s="40">
        <f t="shared" si="4"/>
        <v>4.1444169910115014E-2</v>
      </c>
      <c r="AC16" s="32">
        <v>705.27300000000002</v>
      </c>
      <c r="AD16" s="33">
        <v>1136.66335</v>
      </c>
      <c r="AE16" s="33">
        <v>1112.1679999999999</v>
      </c>
      <c r="AF16" s="33">
        <f t="shared" si="32"/>
        <v>406.89499999999987</v>
      </c>
      <c r="AG16" s="34">
        <f t="shared" si="33"/>
        <v>-24.495350000000144</v>
      </c>
      <c r="AH16" s="32">
        <v>705.27300000000002</v>
      </c>
      <c r="AI16" s="33">
        <v>1136.66335</v>
      </c>
      <c r="AJ16" s="33">
        <v>1112.1679999999999</v>
      </c>
      <c r="AK16" s="33">
        <f t="shared" si="5"/>
        <v>406.89499999999987</v>
      </c>
      <c r="AL16" s="34">
        <f t="shared" si="6"/>
        <v>-24.495350000000144</v>
      </c>
      <c r="AM16" s="38">
        <f t="shared" si="7"/>
        <v>0.18946130760682972</v>
      </c>
      <c r="AN16" s="39">
        <f t="shared" si="34"/>
        <v>1.9992357078615658E-2</v>
      </c>
      <c r="AO16" s="40">
        <f t="shared" si="35"/>
        <v>-0.10789083360951501</v>
      </c>
      <c r="AP16" s="38">
        <f t="shared" si="36"/>
        <v>0.18946130760682972</v>
      </c>
      <c r="AQ16" s="39">
        <f t="shared" si="37"/>
        <v>1.9992357078615658E-2</v>
      </c>
      <c r="AR16" s="40">
        <f t="shared" si="8"/>
        <v>-0.10789083360951501</v>
      </c>
      <c r="AS16" s="39">
        <f t="shared" si="9"/>
        <v>0.31893990296170682</v>
      </c>
      <c r="AT16" s="39">
        <f t="shared" si="38"/>
        <v>0.14610035140598102</v>
      </c>
      <c r="AU16" s="39">
        <f t="shared" si="10"/>
        <v>6.8750257189458264E-2</v>
      </c>
      <c r="AV16" s="32">
        <v>2702</v>
      </c>
      <c r="AW16" s="33">
        <v>1850</v>
      </c>
      <c r="AX16" s="34">
        <v>2477</v>
      </c>
      <c r="AY16" s="41">
        <v>32</v>
      </c>
      <c r="AZ16" s="42">
        <v>35</v>
      </c>
      <c r="BA16" s="43">
        <v>36</v>
      </c>
      <c r="BB16" s="41">
        <v>64</v>
      </c>
      <c r="BC16" s="42">
        <v>64</v>
      </c>
      <c r="BD16" s="43">
        <v>65</v>
      </c>
      <c r="BE16" s="44">
        <f t="shared" si="39"/>
        <v>5.7337962962962967</v>
      </c>
      <c r="BF16" s="44">
        <f t="shared" si="40"/>
        <v>-1.3026620370370363</v>
      </c>
      <c r="BG16" s="44">
        <f t="shared" si="41"/>
        <v>-0.13921957671957585</v>
      </c>
      <c r="BH16" s="45">
        <f t="shared" si="42"/>
        <v>3.1756410256410259</v>
      </c>
      <c r="BI16" s="44">
        <f t="shared" si="43"/>
        <v>-0.34258814102564061</v>
      </c>
      <c r="BJ16" s="46">
        <f t="shared" si="44"/>
        <v>-3.6164529914529453E-2</v>
      </c>
      <c r="BK16" s="33">
        <v>105</v>
      </c>
      <c r="BL16" s="33">
        <v>105</v>
      </c>
      <c r="BM16" s="33">
        <v>105</v>
      </c>
      <c r="BN16" s="32">
        <v>12332</v>
      </c>
      <c r="BO16" s="33">
        <v>9922</v>
      </c>
      <c r="BP16" s="34">
        <v>13450</v>
      </c>
      <c r="BQ16" s="47">
        <f t="shared" si="45"/>
        <v>259.26223048327137</v>
      </c>
      <c r="BR16" s="47">
        <f t="shared" si="17"/>
        <v>-71.6254600778704</v>
      </c>
      <c r="BS16" s="47">
        <f t="shared" si="18"/>
        <v>-198.63002914180424</v>
      </c>
      <c r="BT16" s="48">
        <f t="shared" si="19"/>
        <v>1407.782398062172</v>
      </c>
      <c r="BU16" s="47">
        <f t="shared" si="20"/>
        <v>-102.39783879941206</v>
      </c>
      <c r="BV16" s="49">
        <f t="shared" si="21"/>
        <v>-1048.0051695053958</v>
      </c>
      <c r="BW16" s="44">
        <f t="shared" si="46"/>
        <v>5.4299555914412592</v>
      </c>
      <c r="BX16" s="44">
        <f t="shared" si="47"/>
        <v>0.86592894451305824</v>
      </c>
      <c r="BY16" s="44">
        <f t="shared" si="48"/>
        <v>6.671234819801608E-2</v>
      </c>
      <c r="BZ16" s="38">
        <f t="shared" si="49"/>
        <v>0.35190999476713763</v>
      </c>
      <c r="CA16" s="39">
        <f t="shared" si="50"/>
        <v>3.1014860757249518E-2</v>
      </c>
      <c r="CB16" s="50">
        <f t="shared" si="51"/>
        <v>5.7735914878772054E-3</v>
      </c>
    </row>
    <row r="17" spans="1:80" x14ac:dyDescent="0.25">
      <c r="A17" s="11" t="s">
        <v>199</v>
      </c>
      <c r="B17" s="32">
        <v>3366.3710000000001</v>
      </c>
      <c r="C17" s="33">
        <v>3808.3214800000001</v>
      </c>
      <c r="D17" s="34">
        <v>5327.4087200000004</v>
      </c>
      <c r="E17" s="32">
        <v>3128.5659999999998</v>
      </c>
      <c r="F17" s="33">
        <v>3566.5460400000002</v>
      </c>
      <c r="G17" s="34">
        <v>5059.3977999999997</v>
      </c>
      <c r="H17" s="35">
        <f t="shared" si="25"/>
        <v>1.0529728893822108</v>
      </c>
      <c r="I17" s="36">
        <f t="shared" si="26"/>
        <v>-2.3037973102390863E-2</v>
      </c>
      <c r="J17" s="37">
        <f t="shared" si="0"/>
        <v>-1.4816909848868187E-2</v>
      </c>
      <c r="K17" s="32">
        <v>2119.4839999999999</v>
      </c>
      <c r="L17" s="33">
        <v>2965.2109999999998</v>
      </c>
      <c r="M17" s="33">
        <v>4137.9417999999996</v>
      </c>
      <c r="N17" s="38">
        <f t="shared" si="1"/>
        <v>0.81787239580172955</v>
      </c>
      <c r="O17" s="39">
        <f t="shared" si="27"/>
        <v>0.14041058102780435</v>
      </c>
      <c r="P17" s="40">
        <f t="shared" si="2"/>
        <v>-1.3523292560111866E-2</v>
      </c>
      <c r="Q17" s="32">
        <v>838.37700000000007</v>
      </c>
      <c r="R17" s="33">
        <v>440.55038999999999</v>
      </c>
      <c r="S17" s="34">
        <v>664.29899999999998</v>
      </c>
      <c r="T17" s="38">
        <f t="shared" si="28"/>
        <v>0.13130001361031543</v>
      </c>
      <c r="U17" s="39">
        <f t="shared" si="29"/>
        <v>-0.13667483493051771</v>
      </c>
      <c r="V17" s="40">
        <f t="shared" si="30"/>
        <v>7.7770350593361764E-3</v>
      </c>
      <c r="W17" s="32">
        <v>170.70499999999998</v>
      </c>
      <c r="X17" s="33">
        <v>160.78465</v>
      </c>
      <c r="Y17" s="34">
        <v>257.15700000000004</v>
      </c>
      <c r="Z17" s="38">
        <f t="shared" si="3"/>
        <v>5.0827590587954961E-2</v>
      </c>
      <c r="AA17" s="39">
        <f t="shared" si="31"/>
        <v>-3.735746097286774E-3</v>
      </c>
      <c r="AB17" s="40">
        <f t="shared" si="4"/>
        <v>5.7462575007757519E-3</v>
      </c>
      <c r="AC17" s="32">
        <v>419.07400000000001</v>
      </c>
      <c r="AD17" s="33">
        <v>416.44910999999996</v>
      </c>
      <c r="AE17" s="33">
        <v>536.33778000000007</v>
      </c>
      <c r="AF17" s="33">
        <f t="shared" si="32"/>
        <v>117.26378000000005</v>
      </c>
      <c r="AG17" s="34">
        <f t="shared" si="33"/>
        <v>119.8886700000001</v>
      </c>
      <c r="AH17" s="32">
        <v>419.07400000000001</v>
      </c>
      <c r="AI17" s="33">
        <v>416.44910999999996</v>
      </c>
      <c r="AJ17" s="33">
        <v>536.33778000000007</v>
      </c>
      <c r="AK17" s="33">
        <f t="shared" si="5"/>
        <v>117.26378000000005</v>
      </c>
      <c r="AL17" s="34">
        <f t="shared" si="6"/>
        <v>119.8886700000001</v>
      </c>
      <c r="AM17" s="38">
        <f t="shared" si="7"/>
        <v>0.10067517027302535</v>
      </c>
      <c r="AN17" s="39">
        <f t="shared" si="34"/>
        <v>-2.3813188259055637E-2</v>
      </c>
      <c r="AO17" s="40">
        <f t="shared" si="35"/>
        <v>-8.6772339783090097E-3</v>
      </c>
      <c r="AP17" s="38">
        <f t="shared" si="36"/>
        <v>0.10067517027302535</v>
      </c>
      <c r="AQ17" s="39">
        <f t="shared" si="37"/>
        <v>-2.3813188259055637E-2</v>
      </c>
      <c r="AR17" s="40">
        <f t="shared" si="8"/>
        <v>-8.6772339783090097E-3</v>
      </c>
      <c r="AS17" s="39">
        <f t="shared" si="9"/>
        <v>0.10600822493143355</v>
      </c>
      <c r="AT17" s="39">
        <f t="shared" si="38"/>
        <v>-2.7942601101963227E-2</v>
      </c>
      <c r="AU17" s="39">
        <f t="shared" si="10"/>
        <v>-1.0757156849534558E-2</v>
      </c>
      <c r="AV17" s="32">
        <v>3482</v>
      </c>
      <c r="AW17" s="33">
        <v>2558</v>
      </c>
      <c r="AX17" s="34">
        <v>3421</v>
      </c>
      <c r="AY17" s="41">
        <v>31</v>
      </c>
      <c r="AZ17" s="42">
        <v>33</v>
      </c>
      <c r="BA17" s="43">
        <v>33</v>
      </c>
      <c r="BB17" s="41">
        <v>57</v>
      </c>
      <c r="BC17" s="42">
        <v>60</v>
      </c>
      <c r="BD17" s="43">
        <v>60</v>
      </c>
      <c r="BE17" s="44">
        <f t="shared" si="39"/>
        <v>8.6388888888888893</v>
      </c>
      <c r="BF17" s="44">
        <f t="shared" si="40"/>
        <v>-0.72132616487455259</v>
      </c>
      <c r="BG17" s="44">
        <f t="shared" si="41"/>
        <v>2.6094276094276836E-2</v>
      </c>
      <c r="BH17" s="45">
        <f t="shared" si="42"/>
        <v>4.7513888888888891</v>
      </c>
      <c r="BI17" s="44">
        <f t="shared" si="43"/>
        <v>-0.33925438596491198</v>
      </c>
      <c r="BJ17" s="46">
        <f t="shared" si="44"/>
        <v>1.4351851851851727E-2</v>
      </c>
      <c r="BK17" s="33">
        <v>82</v>
      </c>
      <c r="BL17" s="33">
        <v>81</v>
      </c>
      <c r="BM17" s="33">
        <v>82</v>
      </c>
      <c r="BN17" s="32">
        <v>16165</v>
      </c>
      <c r="BO17" s="33">
        <v>12243</v>
      </c>
      <c r="BP17" s="34">
        <v>16753</v>
      </c>
      <c r="BQ17" s="47">
        <f t="shared" si="45"/>
        <v>301.99951053542645</v>
      </c>
      <c r="BR17" s="47">
        <f t="shared" si="17"/>
        <v>108.46001161801229</v>
      </c>
      <c r="BS17" s="47">
        <f t="shared" si="18"/>
        <v>10.686430408006686</v>
      </c>
      <c r="BT17" s="48">
        <f t="shared" si="19"/>
        <v>1478.923648056124</v>
      </c>
      <c r="BU17" s="47">
        <f t="shared" si="20"/>
        <v>580.42680716008715</v>
      </c>
      <c r="BV17" s="49">
        <f t="shared" si="21"/>
        <v>84.652326711323212</v>
      </c>
      <c r="BW17" s="44">
        <f t="shared" si="46"/>
        <v>4.897106109324759</v>
      </c>
      <c r="BX17" s="44">
        <f t="shared" si="47"/>
        <v>0.25465923970959548</v>
      </c>
      <c r="BY17" s="44">
        <f t="shared" si="48"/>
        <v>0.11094504599403177</v>
      </c>
      <c r="BZ17" s="38">
        <f t="shared" si="49"/>
        <v>0.56127713749664976</v>
      </c>
      <c r="CA17" s="39">
        <f t="shared" si="50"/>
        <v>2.2659251317788009E-2</v>
      </c>
      <c r="CB17" s="50">
        <f t="shared" si="51"/>
        <v>7.6209171737627868E-3</v>
      </c>
    </row>
    <row r="18" spans="1:80" x14ac:dyDescent="0.25">
      <c r="A18" s="11" t="s">
        <v>198</v>
      </c>
      <c r="B18" s="32">
        <v>4542.51512</v>
      </c>
      <c r="C18" s="33">
        <v>5027.0510000000004</v>
      </c>
      <c r="D18" s="34">
        <v>7249.3779999999997</v>
      </c>
      <c r="E18" s="32">
        <v>4323.0529999999999</v>
      </c>
      <c r="F18" s="33">
        <v>4787.25</v>
      </c>
      <c r="G18" s="34">
        <v>7001.9830000000002</v>
      </c>
      <c r="H18" s="35">
        <f t="shared" si="25"/>
        <v>1.0353321337683909</v>
      </c>
      <c r="I18" s="36">
        <f t="shared" si="26"/>
        <v>-1.5433406233084979E-2</v>
      </c>
      <c r="J18" s="37">
        <f t="shared" si="0"/>
        <v>-1.4759463704062004E-2</v>
      </c>
      <c r="K18" s="32">
        <v>3299.9780000000001</v>
      </c>
      <c r="L18" s="33">
        <v>3780.9870000000001</v>
      </c>
      <c r="M18" s="33">
        <v>5432.058</v>
      </c>
      <c r="N18" s="38">
        <f t="shared" si="1"/>
        <v>0.77578851591042131</v>
      </c>
      <c r="O18" s="39">
        <f t="shared" si="27"/>
        <v>1.2444184948020354E-2</v>
      </c>
      <c r="P18" s="40">
        <f t="shared" si="2"/>
        <v>-1.4015024744443161E-2</v>
      </c>
      <c r="Q18" s="32">
        <v>606.48</v>
      </c>
      <c r="R18" s="33">
        <v>489.97800000000001</v>
      </c>
      <c r="S18" s="34">
        <v>829.74399999999991</v>
      </c>
      <c r="T18" s="38">
        <f t="shared" si="28"/>
        <v>0.1185012874210063</v>
      </c>
      <c r="U18" s="39">
        <f t="shared" si="29"/>
        <v>-2.1788456887009366E-2</v>
      </c>
      <c r="V18" s="40">
        <f t="shared" si="30"/>
        <v>1.6150668589735725E-2</v>
      </c>
      <c r="W18" s="32">
        <v>416.59500000000003</v>
      </c>
      <c r="X18" s="33">
        <v>516.28499999999997</v>
      </c>
      <c r="Y18" s="34">
        <v>740.18100000000004</v>
      </c>
      <c r="Z18" s="38">
        <f t="shared" si="3"/>
        <v>0.10571019666857231</v>
      </c>
      <c r="AA18" s="39">
        <f t="shared" si="31"/>
        <v>9.3442719389888323E-3</v>
      </c>
      <c r="AB18" s="40">
        <f t="shared" si="4"/>
        <v>-2.1356438452926341E-3</v>
      </c>
      <c r="AC18" s="32">
        <v>548.01599999999996</v>
      </c>
      <c r="AD18" s="33">
        <v>524.46</v>
      </c>
      <c r="AE18" s="33">
        <v>733.17200000000003</v>
      </c>
      <c r="AF18" s="33">
        <f t="shared" si="32"/>
        <v>185.15600000000006</v>
      </c>
      <c r="AG18" s="34">
        <f t="shared" si="33"/>
        <v>208.71199999999999</v>
      </c>
      <c r="AH18" s="32">
        <v>548.01599999999996</v>
      </c>
      <c r="AI18" s="33">
        <v>524.46</v>
      </c>
      <c r="AJ18" s="33">
        <v>733.17200000000003</v>
      </c>
      <c r="AK18" s="33">
        <f t="shared" si="5"/>
        <v>185.15600000000006</v>
      </c>
      <c r="AL18" s="34">
        <f t="shared" si="6"/>
        <v>208.71199999999999</v>
      </c>
      <c r="AM18" s="38">
        <f t="shared" si="7"/>
        <v>0.10113584917216346</v>
      </c>
      <c r="AN18" s="39">
        <f t="shared" si="34"/>
        <v>-1.9505686524034713E-2</v>
      </c>
      <c r="AO18" s="40">
        <f t="shared" si="35"/>
        <v>-3.1917178248691835E-3</v>
      </c>
      <c r="AP18" s="38">
        <f t="shared" si="36"/>
        <v>0.10113584917216346</v>
      </c>
      <c r="AQ18" s="39">
        <f t="shared" si="37"/>
        <v>-1.9505686524034713E-2</v>
      </c>
      <c r="AR18" s="40">
        <f t="shared" si="8"/>
        <v>-3.1917178248691835E-3</v>
      </c>
      <c r="AS18" s="39">
        <f t="shared" si="9"/>
        <v>0.10470919452389416</v>
      </c>
      <c r="AT18" s="39">
        <f t="shared" si="38"/>
        <v>-2.2056773878528863E-2</v>
      </c>
      <c r="AU18" s="39">
        <f t="shared" si="10"/>
        <v>-4.8443069644342196E-3</v>
      </c>
      <c r="AV18" s="32">
        <v>3775</v>
      </c>
      <c r="AW18" s="33">
        <v>2429</v>
      </c>
      <c r="AX18" s="34">
        <v>3070</v>
      </c>
      <c r="AY18" s="41">
        <v>36</v>
      </c>
      <c r="AZ18" s="42">
        <v>35</v>
      </c>
      <c r="BA18" s="43">
        <v>35</v>
      </c>
      <c r="BB18" s="41">
        <v>65</v>
      </c>
      <c r="BC18" s="42">
        <v>64</v>
      </c>
      <c r="BD18" s="43">
        <v>64</v>
      </c>
      <c r="BE18" s="44">
        <f t="shared" si="39"/>
        <v>7.3095238095238093</v>
      </c>
      <c r="BF18" s="44">
        <f t="shared" si="40"/>
        <v>-1.4289021164021163</v>
      </c>
      <c r="BG18" s="44">
        <f t="shared" si="41"/>
        <v>-0.40158730158730283</v>
      </c>
      <c r="BH18" s="45">
        <f t="shared" si="42"/>
        <v>3.9973958333333335</v>
      </c>
      <c r="BI18" s="44">
        <f t="shared" si="43"/>
        <v>-0.84234775641025683</v>
      </c>
      <c r="BJ18" s="46">
        <f t="shared" si="44"/>
        <v>-0.2196180555555558</v>
      </c>
      <c r="BK18" s="33">
        <v>91</v>
      </c>
      <c r="BL18" s="33">
        <v>90</v>
      </c>
      <c r="BM18" s="33">
        <v>90</v>
      </c>
      <c r="BN18" s="32">
        <v>17696</v>
      </c>
      <c r="BO18" s="33">
        <v>12843</v>
      </c>
      <c r="BP18" s="34">
        <v>17035</v>
      </c>
      <c r="BQ18" s="47">
        <f t="shared" si="45"/>
        <v>411.03510419724097</v>
      </c>
      <c r="BR18" s="47">
        <f t="shared" si="17"/>
        <v>166.73961369091185</v>
      </c>
      <c r="BS18" s="47">
        <f t="shared" si="18"/>
        <v>38.283410667691783</v>
      </c>
      <c r="BT18" s="48">
        <f t="shared" si="19"/>
        <v>2280.7762214983713</v>
      </c>
      <c r="BU18" s="47">
        <f t="shared" si="20"/>
        <v>1135.5966188493646</v>
      </c>
      <c r="BV18" s="49">
        <f t="shared" si="21"/>
        <v>309.90343434316333</v>
      </c>
      <c r="BW18" s="44">
        <f t="shared" si="46"/>
        <v>5.5488599348534198</v>
      </c>
      <c r="BX18" s="44">
        <f t="shared" si="47"/>
        <v>0.86117781564812201</v>
      </c>
      <c r="BY18" s="44">
        <f t="shared" si="48"/>
        <v>0.26149888092176088</v>
      </c>
      <c r="BZ18" s="38">
        <f t="shared" si="49"/>
        <v>0.51999389499389492</v>
      </c>
      <c r="CA18" s="39">
        <f t="shared" si="50"/>
        <v>-1.1321783862767498E-2</v>
      </c>
      <c r="CB18" s="50">
        <f t="shared" si="51"/>
        <v>-2.7167277167277071E-3</v>
      </c>
    </row>
    <row r="19" spans="1:80" x14ac:dyDescent="0.25">
      <c r="A19" s="11" t="s">
        <v>197</v>
      </c>
      <c r="B19" s="32">
        <v>2376.9329199999997</v>
      </c>
      <c r="C19" s="33">
        <v>2675.6572500000002</v>
      </c>
      <c r="D19" s="34">
        <v>3925.7240000000002</v>
      </c>
      <c r="E19" s="32">
        <v>2122.5920000000001</v>
      </c>
      <c r="F19" s="33">
        <v>2643.1674500000004</v>
      </c>
      <c r="G19" s="34">
        <v>3882.4209999999998</v>
      </c>
      <c r="H19" s="35">
        <f t="shared" si="25"/>
        <v>1.0111536075041836</v>
      </c>
      <c r="I19" s="36">
        <f t="shared" si="26"/>
        <v>-0.10867202078424842</v>
      </c>
      <c r="J19" s="37">
        <f t="shared" si="0"/>
        <v>-1.1383870873811208E-3</v>
      </c>
      <c r="K19" s="32">
        <v>1233.768</v>
      </c>
      <c r="L19" s="33">
        <v>1669.7538999999999</v>
      </c>
      <c r="M19" s="33">
        <v>2363.7710000000002</v>
      </c>
      <c r="N19" s="38">
        <f t="shared" si="1"/>
        <v>0.60883943292085019</v>
      </c>
      <c r="O19" s="39">
        <f t="shared" si="27"/>
        <v>2.7584062128912845E-2</v>
      </c>
      <c r="P19" s="40">
        <f t="shared" si="2"/>
        <v>-2.2885167047267507E-2</v>
      </c>
      <c r="Q19" s="32">
        <v>635.91800000000001</v>
      </c>
      <c r="R19" s="33">
        <v>621.99355000000014</v>
      </c>
      <c r="S19" s="34">
        <v>987.79200000000003</v>
      </c>
      <c r="T19" s="38">
        <f t="shared" si="28"/>
        <v>0.25442681254814975</v>
      </c>
      <c r="U19" s="39">
        <f t="shared" si="29"/>
        <v>-4.516821089488593E-2</v>
      </c>
      <c r="V19" s="40">
        <f t="shared" si="30"/>
        <v>1.9105531635735334E-2</v>
      </c>
      <c r="W19" s="32">
        <v>252.90600000000001</v>
      </c>
      <c r="X19" s="33">
        <v>351.42</v>
      </c>
      <c r="Y19" s="34">
        <v>530.85799999999995</v>
      </c>
      <c r="Z19" s="38">
        <f t="shared" si="3"/>
        <v>0.13673375453100012</v>
      </c>
      <c r="AA19" s="39">
        <f t="shared" si="31"/>
        <v>1.7584148765973209E-2</v>
      </c>
      <c r="AB19" s="40">
        <f t="shared" si="4"/>
        <v>3.7796354115323116E-3</v>
      </c>
      <c r="AC19" s="32">
        <v>309.51251000000002</v>
      </c>
      <c r="AD19" s="33">
        <v>329.93768999999992</v>
      </c>
      <c r="AE19" s="33">
        <v>426.42500000000001</v>
      </c>
      <c r="AF19" s="33">
        <f t="shared" si="32"/>
        <v>116.91248999999999</v>
      </c>
      <c r="AG19" s="34">
        <f t="shared" si="33"/>
        <v>96.487310000000093</v>
      </c>
      <c r="AH19" s="32">
        <v>309.51251000000002</v>
      </c>
      <c r="AI19" s="33">
        <v>329.93768999999992</v>
      </c>
      <c r="AJ19" s="33">
        <v>426.42500000000001</v>
      </c>
      <c r="AK19" s="33">
        <f t="shared" si="5"/>
        <v>116.91248999999999</v>
      </c>
      <c r="AL19" s="34">
        <f t="shared" si="6"/>
        <v>96.487310000000093</v>
      </c>
      <c r="AM19" s="38">
        <f t="shared" si="7"/>
        <v>0.10862327560470374</v>
      </c>
      <c r="AN19" s="39">
        <f t="shared" si="34"/>
        <v>-2.1591804255438066E-2</v>
      </c>
      <c r="AO19" s="40">
        <f t="shared" si="35"/>
        <v>-1.4687619316534728E-2</v>
      </c>
      <c r="AP19" s="38">
        <f t="shared" si="36"/>
        <v>0.10862327560470374</v>
      </c>
      <c r="AQ19" s="39">
        <f t="shared" si="37"/>
        <v>-2.1591804255438066E-2</v>
      </c>
      <c r="AR19" s="40">
        <f t="shared" si="8"/>
        <v>-1.4687619316534728E-2</v>
      </c>
      <c r="AS19" s="39">
        <f t="shared" si="9"/>
        <v>0.10983481698661737</v>
      </c>
      <c r="AT19" s="39">
        <f t="shared" si="38"/>
        <v>-3.5983366630394281E-2</v>
      </c>
      <c r="AU19" s="39">
        <f t="shared" si="10"/>
        <v>-1.4991814788073959E-2</v>
      </c>
      <c r="AV19" s="32">
        <v>1656</v>
      </c>
      <c r="AW19" s="33">
        <v>1102</v>
      </c>
      <c r="AX19" s="34">
        <v>1488</v>
      </c>
      <c r="AY19" s="41">
        <v>23</v>
      </c>
      <c r="AZ19" s="42">
        <v>25</v>
      </c>
      <c r="BA19" s="42">
        <v>25</v>
      </c>
      <c r="BB19" s="41">
        <v>36</v>
      </c>
      <c r="BC19" s="42">
        <v>32</v>
      </c>
      <c r="BD19" s="43">
        <v>32</v>
      </c>
      <c r="BE19" s="44">
        <f t="shared" si="39"/>
        <v>4.96</v>
      </c>
      <c r="BF19" s="44">
        <f t="shared" si="40"/>
        <v>-1.04</v>
      </c>
      <c r="BG19" s="44">
        <f t="shared" si="41"/>
        <v>6.2222222222222179E-2</v>
      </c>
      <c r="BH19" s="45">
        <f t="shared" si="42"/>
        <v>3.875</v>
      </c>
      <c r="BI19" s="44">
        <f t="shared" si="43"/>
        <v>4.1666666666666519E-2</v>
      </c>
      <c r="BJ19" s="46">
        <f t="shared" si="44"/>
        <v>4.861111111111116E-2</v>
      </c>
      <c r="BK19" s="33">
        <v>70</v>
      </c>
      <c r="BL19" s="33">
        <v>71</v>
      </c>
      <c r="BM19" s="33">
        <v>70</v>
      </c>
      <c r="BN19" s="32">
        <v>8746</v>
      </c>
      <c r="BO19" s="33">
        <v>6375</v>
      </c>
      <c r="BP19" s="34">
        <v>8886</v>
      </c>
      <c r="BQ19" s="47">
        <f t="shared" si="45"/>
        <v>436.91435966689176</v>
      </c>
      <c r="BR19" s="47">
        <f t="shared" si="17"/>
        <v>194.22147148943921</v>
      </c>
      <c r="BS19" s="47">
        <f t="shared" si="18"/>
        <v>22.299857706107389</v>
      </c>
      <c r="BT19" s="48">
        <f t="shared" si="19"/>
        <v>2609.1538978494623</v>
      </c>
      <c r="BU19" s="47">
        <f t="shared" si="20"/>
        <v>1327.3954437431821</v>
      </c>
      <c r="BV19" s="49">
        <f t="shared" si="21"/>
        <v>210.63534068067793</v>
      </c>
      <c r="BW19" s="44">
        <f t="shared" si="46"/>
        <v>5.971774193548387</v>
      </c>
      <c r="BX19" s="44">
        <f t="shared" si="47"/>
        <v>0.69037322736481244</v>
      </c>
      <c r="BY19" s="44">
        <f t="shared" si="48"/>
        <v>0.18683771441953034</v>
      </c>
      <c r="BZ19" s="38">
        <f t="shared" si="49"/>
        <v>0.34874411302982727</v>
      </c>
      <c r="CA19" s="39">
        <f t="shared" si="50"/>
        <v>7.3701864099990355E-3</v>
      </c>
      <c r="CB19" s="50">
        <f t="shared" si="51"/>
        <v>1.9847657372808247E-2</v>
      </c>
    </row>
    <row r="20" spans="1:80" x14ac:dyDescent="0.25">
      <c r="A20" s="11" t="s">
        <v>196</v>
      </c>
      <c r="B20" s="32">
        <v>6755.3710000000001</v>
      </c>
      <c r="C20" s="33">
        <v>6484.2830000000004</v>
      </c>
      <c r="D20" s="34">
        <v>9419.9719999999998</v>
      </c>
      <c r="E20" s="32">
        <v>6304.8119999999999</v>
      </c>
      <c r="F20" s="33">
        <v>5806.8329999999996</v>
      </c>
      <c r="G20" s="34">
        <v>8901.3770000000004</v>
      </c>
      <c r="H20" s="35">
        <f t="shared" si="25"/>
        <v>1.0582600871752763</v>
      </c>
      <c r="I20" s="36">
        <f t="shared" si="26"/>
        <v>-1.3202630507661794E-2</v>
      </c>
      <c r="J20" s="37">
        <f t="shared" si="0"/>
        <v>-5.8404194370275331E-2</v>
      </c>
      <c r="K20" s="32">
        <v>4372.6090000000004</v>
      </c>
      <c r="L20" s="33">
        <v>4342.5929999999998</v>
      </c>
      <c r="M20" s="33">
        <v>6456.5119999999997</v>
      </c>
      <c r="N20" s="38">
        <f t="shared" si="1"/>
        <v>0.72533856278640929</v>
      </c>
      <c r="O20" s="39">
        <f t="shared" si="27"/>
        <v>3.1803370936120845E-2</v>
      </c>
      <c r="P20" s="40">
        <f t="shared" si="2"/>
        <v>-2.2503333131727143E-2</v>
      </c>
      <c r="Q20" s="32">
        <v>1221.5439999999999</v>
      </c>
      <c r="R20" s="33">
        <v>736.745</v>
      </c>
      <c r="S20" s="34">
        <v>1343.3589999999999</v>
      </c>
      <c r="T20" s="38">
        <f t="shared" si="28"/>
        <v>0.15091586391633563</v>
      </c>
      <c r="U20" s="39">
        <f t="shared" si="29"/>
        <v>-4.2832022618584042E-2</v>
      </c>
      <c r="V20" s="40">
        <f t="shared" si="30"/>
        <v>2.4040336412789381E-2</v>
      </c>
      <c r="W20" s="32">
        <v>710.65899999999999</v>
      </c>
      <c r="X20" s="33">
        <v>727.495</v>
      </c>
      <c r="Y20" s="34">
        <v>1101.5060000000001</v>
      </c>
      <c r="Z20" s="38">
        <f t="shared" si="3"/>
        <v>0.12374557329725502</v>
      </c>
      <c r="AA20" s="39">
        <f t="shared" si="31"/>
        <v>1.1028651682463017E-2</v>
      </c>
      <c r="AB20" s="40">
        <f t="shared" si="4"/>
        <v>-1.5370032810622936E-3</v>
      </c>
      <c r="AC20" s="32">
        <v>2405.6774599999999</v>
      </c>
      <c r="AD20" s="33">
        <v>1929.7729999999999</v>
      </c>
      <c r="AE20" s="33">
        <v>2234.5720300000003</v>
      </c>
      <c r="AF20" s="33">
        <f t="shared" si="32"/>
        <v>-171.10542999999961</v>
      </c>
      <c r="AG20" s="34">
        <f t="shared" si="33"/>
        <v>304.79903000000036</v>
      </c>
      <c r="AH20" s="32">
        <v>2405.6774599999999</v>
      </c>
      <c r="AI20" s="33">
        <v>1929.7729999999999</v>
      </c>
      <c r="AJ20" s="33">
        <v>2234.5720300000003</v>
      </c>
      <c r="AK20" s="33">
        <f t="shared" si="5"/>
        <v>-171.10542999999961</v>
      </c>
      <c r="AL20" s="34">
        <f t="shared" si="6"/>
        <v>304.79903000000036</v>
      </c>
      <c r="AM20" s="38">
        <f t="shared" si="7"/>
        <v>0.23721641953925132</v>
      </c>
      <c r="AN20" s="39">
        <f t="shared" si="34"/>
        <v>-0.11889688052968639</v>
      </c>
      <c r="AO20" s="40">
        <f t="shared" si="35"/>
        <v>-6.0391349893390622E-2</v>
      </c>
      <c r="AP20" s="38">
        <f t="shared" si="36"/>
        <v>0.23721641953925132</v>
      </c>
      <c r="AQ20" s="39">
        <f t="shared" si="37"/>
        <v>-0.11889688052968639</v>
      </c>
      <c r="AR20" s="40">
        <f t="shared" si="8"/>
        <v>-6.0391349893390622E-2</v>
      </c>
      <c r="AS20" s="39">
        <f t="shared" si="9"/>
        <v>0.251036668821015</v>
      </c>
      <c r="AT20" s="39">
        <f t="shared" si="38"/>
        <v>-0.13052545547388861</v>
      </c>
      <c r="AU20" s="39">
        <f t="shared" si="10"/>
        <v>-8.1291297214860336E-2</v>
      </c>
      <c r="AV20" s="32">
        <v>5278</v>
      </c>
      <c r="AW20" s="33">
        <v>3879</v>
      </c>
      <c r="AX20" s="34">
        <v>5025</v>
      </c>
      <c r="AY20" s="41">
        <v>50</v>
      </c>
      <c r="AZ20" s="42">
        <v>57</v>
      </c>
      <c r="BA20" s="42">
        <v>59</v>
      </c>
      <c r="BB20" s="41">
        <v>60</v>
      </c>
      <c r="BC20" s="42">
        <v>65</v>
      </c>
      <c r="BD20" s="43">
        <v>66</v>
      </c>
      <c r="BE20" s="44">
        <f t="shared" si="39"/>
        <v>7.0974576271186436</v>
      </c>
      <c r="BF20" s="44">
        <f t="shared" si="40"/>
        <v>-1.6992090395480233</v>
      </c>
      <c r="BG20" s="44">
        <f t="shared" si="41"/>
        <v>-0.46394588165328621</v>
      </c>
      <c r="BH20" s="45">
        <f t="shared" si="42"/>
        <v>6.3446969696969697</v>
      </c>
      <c r="BI20" s="44">
        <f t="shared" si="43"/>
        <v>-0.98585858585858599</v>
      </c>
      <c r="BJ20" s="46">
        <f t="shared" si="44"/>
        <v>-0.28607226107226058</v>
      </c>
      <c r="BK20" s="33">
        <v>122</v>
      </c>
      <c r="BL20" s="33">
        <v>122</v>
      </c>
      <c r="BM20" s="33">
        <v>122</v>
      </c>
      <c r="BN20" s="32">
        <v>22275</v>
      </c>
      <c r="BO20" s="33">
        <v>18065</v>
      </c>
      <c r="BP20" s="34">
        <v>24627</v>
      </c>
      <c r="BQ20" s="47">
        <f t="shared" si="45"/>
        <v>361.44788240548991</v>
      </c>
      <c r="BR20" s="47">
        <f t="shared" si="17"/>
        <v>78.403572641180119</v>
      </c>
      <c r="BS20" s="47">
        <f t="shared" si="18"/>
        <v>40.006808505683637</v>
      </c>
      <c r="BT20" s="48">
        <f t="shared" si="19"/>
        <v>1771.4183084577114</v>
      </c>
      <c r="BU20" s="47">
        <f t="shared" si="20"/>
        <v>576.87264722239502</v>
      </c>
      <c r="BV20" s="49">
        <f t="shared" si="21"/>
        <v>274.42604240976084</v>
      </c>
      <c r="BW20" s="44">
        <f t="shared" si="46"/>
        <v>4.9008955223880601</v>
      </c>
      <c r="BX20" s="44">
        <f t="shared" si="47"/>
        <v>0.68054690548771912</v>
      </c>
      <c r="BY20" s="44">
        <f t="shared" si="48"/>
        <v>0.24376739658243984</v>
      </c>
      <c r="BZ20" s="38">
        <f t="shared" si="49"/>
        <v>0.55456224103765084</v>
      </c>
      <c r="CA20" s="39">
        <f t="shared" si="50"/>
        <v>5.5704407122036781E-2</v>
      </c>
      <c r="CB20" s="50">
        <f t="shared" si="51"/>
        <v>1.2167477331411658E-2</v>
      </c>
    </row>
    <row r="21" spans="1:80" x14ac:dyDescent="0.25">
      <c r="A21" s="11" t="s">
        <v>195</v>
      </c>
      <c r="B21" s="32">
        <v>1599.4090000000001</v>
      </c>
      <c r="C21" s="33">
        <v>1278.3119999999999</v>
      </c>
      <c r="D21" s="34">
        <v>1798.318</v>
      </c>
      <c r="E21" s="32">
        <v>1279.116</v>
      </c>
      <c r="F21" s="33">
        <v>1029.8510000000001</v>
      </c>
      <c r="G21" s="34">
        <v>1492.8109999999999</v>
      </c>
      <c r="H21" s="35">
        <f t="shared" si="25"/>
        <v>1.204652162932883</v>
      </c>
      <c r="I21" s="36">
        <f t="shared" si="26"/>
        <v>-4.5749677087881357E-2</v>
      </c>
      <c r="J21" s="37">
        <f t="shared" si="0"/>
        <v>-3.6607009510509103E-2</v>
      </c>
      <c r="K21" s="32">
        <v>962.09400000000005</v>
      </c>
      <c r="L21" s="33">
        <v>825.36599999999999</v>
      </c>
      <c r="M21" s="33">
        <v>1184.546</v>
      </c>
      <c r="N21" s="38">
        <f t="shared" si="1"/>
        <v>0.79350031584708325</v>
      </c>
      <c r="O21" s="39">
        <f t="shared" si="27"/>
        <v>4.1344921027535952E-2</v>
      </c>
      <c r="P21" s="40">
        <f t="shared" si="2"/>
        <v>-7.9418345222419529E-3</v>
      </c>
      <c r="Q21" s="32">
        <v>260.82299999999998</v>
      </c>
      <c r="R21" s="33">
        <v>168.10499999999999</v>
      </c>
      <c r="S21" s="34">
        <v>258.22399999999999</v>
      </c>
      <c r="T21" s="38">
        <f t="shared" si="28"/>
        <v>0.17297836095795113</v>
      </c>
      <c r="U21" s="39">
        <f t="shared" si="29"/>
        <v>-3.0930432302394284E-2</v>
      </c>
      <c r="V21" s="40">
        <f t="shared" si="30"/>
        <v>9.7460098702695508E-3</v>
      </c>
      <c r="W21" s="32">
        <v>56.198999999999998</v>
      </c>
      <c r="X21" s="33">
        <v>36.380000000000003</v>
      </c>
      <c r="Y21" s="34">
        <v>50.040999999999997</v>
      </c>
      <c r="Z21" s="38">
        <f t="shared" si="3"/>
        <v>3.3521323194965737E-2</v>
      </c>
      <c r="AA21" s="39">
        <f t="shared" si="31"/>
        <v>-1.0414488725141585E-2</v>
      </c>
      <c r="AB21" s="40">
        <f t="shared" si="4"/>
        <v>-1.8041753480273759E-3</v>
      </c>
      <c r="AC21" s="32">
        <v>384.959</v>
      </c>
      <c r="AD21" s="33">
        <v>206.81217000000001</v>
      </c>
      <c r="AE21" s="33">
        <v>236.917</v>
      </c>
      <c r="AF21" s="33">
        <f t="shared" si="32"/>
        <v>-148.042</v>
      </c>
      <c r="AG21" s="34">
        <f t="shared" si="33"/>
        <v>30.104829999999993</v>
      </c>
      <c r="AH21" s="32">
        <v>384.959</v>
      </c>
      <c r="AI21" s="33">
        <v>206.81217000000001</v>
      </c>
      <c r="AJ21" s="33">
        <v>236.917</v>
      </c>
      <c r="AK21" s="33">
        <f t="shared" si="5"/>
        <v>-148.042</v>
      </c>
      <c r="AL21" s="34">
        <f t="shared" si="6"/>
        <v>30.104829999999993</v>
      </c>
      <c r="AM21" s="38">
        <f t="shared" si="7"/>
        <v>0.13174366268924628</v>
      </c>
      <c r="AN21" s="39">
        <f t="shared" si="34"/>
        <v>-0.10894461654389545</v>
      </c>
      <c r="AO21" s="40">
        <f t="shared" si="35"/>
        <v>-3.0041699569732766E-2</v>
      </c>
      <c r="AP21" s="38">
        <f t="shared" si="36"/>
        <v>0.13174366268924628</v>
      </c>
      <c r="AQ21" s="39">
        <f t="shared" si="37"/>
        <v>-0.10894461654389545</v>
      </c>
      <c r="AR21" s="40">
        <f t="shared" si="8"/>
        <v>-3.0041699569732766E-2</v>
      </c>
      <c r="AS21" s="39">
        <f t="shared" si="9"/>
        <v>0.1587052882113007</v>
      </c>
      <c r="AT21" s="39">
        <f t="shared" si="38"/>
        <v>-0.14225177901325126</v>
      </c>
      <c r="AU21" s="39">
        <f t="shared" si="10"/>
        <v>-4.2112276659734021E-2</v>
      </c>
      <c r="AV21" s="32">
        <v>954</v>
      </c>
      <c r="AW21" s="33">
        <v>603</v>
      </c>
      <c r="AX21" s="34">
        <v>742</v>
      </c>
      <c r="AY21" s="41">
        <v>18</v>
      </c>
      <c r="AZ21" s="42">
        <v>12</v>
      </c>
      <c r="BA21" s="43">
        <v>11</v>
      </c>
      <c r="BB21" s="41">
        <v>25</v>
      </c>
      <c r="BC21" s="42">
        <v>19</v>
      </c>
      <c r="BD21" s="43">
        <v>18</v>
      </c>
      <c r="BE21" s="44">
        <f t="shared" si="39"/>
        <v>5.6212121212121211</v>
      </c>
      <c r="BF21" s="44">
        <f t="shared" si="40"/>
        <v>1.2045454545454541</v>
      </c>
      <c r="BG21" s="44">
        <f t="shared" si="41"/>
        <v>3.7878787878788067E-2</v>
      </c>
      <c r="BH21" s="45">
        <f t="shared" si="42"/>
        <v>3.4351851851851851</v>
      </c>
      <c r="BI21" s="44">
        <f t="shared" si="43"/>
        <v>0.2551851851851854</v>
      </c>
      <c r="BJ21" s="46">
        <f t="shared" si="44"/>
        <v>-9.1130604288498951E-2</v>
      </c>
      <c r="BK21" s="33">
        <v>62</v>
      </c>
      <c r="BL21" s="33">
        <v>50</v>
      </c>
      <c r="BM21" s="33">
        <v>48</v>
      </c>
      <c r="BN21" s="32">
        <v>5315</v>
      </c>
      <c r="BO21" s="33">
        <v>3429</v>
      </c>
      <c r="BP21" s="34">
        <v>4181</v>
      </c>
      <c r="BQ21" s="47">
        <f t="shared" si="45"/>
        <v>357.04640038268354</v>
      </c>
      <c r="BR21" s="47">
        <f t="shared" si="17"/>
        <v>116.38487639397235</v>
      </c>
      <c r="BS21" s="47">
        <f t="shared" si="18"/>
        <v>56.710734007647034</v>
      </c>
      <c r="BT21" s="48">
        <f t="shared" si="19"/>
        <v>2011.8746630727762</v>
      </c>
      <c r="BU21" s="47">
        <f t="shared" si="20"/>
        <v>671.08221024258751</v>
      </c>
      <c r="BV21" s="49">
        <f t="shared" si="21"/>
        <v>303.99572443264333</v>
      </c>
      <c r="BW21" s="44">
        <f t="shared" si="46"/>
        <v>5.6347708894878705</v>
      </c>
      <c r="BX21" s="44">
        <f t="shared" si="47"/>
        <v>6.3492063492063266E-2</v>
      </c>
      <c r="BY21" s="44">
        <f t="shared" si="48"/>
        <v>-5.1796274691233712E-2</v>
      </c>
      <c r="BZ21" s="38">
        <f t="shared" si="49"/>
        <v>0.23929716117216118</v>
      </c>
      <c r="CA21" s="39">
        <f t="shared" si="50"/>
        <v>5.0736462770439861E-3</v>
      </c>
      <c r="CB21" s="50">
        <f t="shared" si="51"/>
        <v>-1.1911630036630011E-2</v>
      </c>
    </row>
    <row r="22" spans="1:80" x14ac:dyDescent="0.25">
      <c r="A22" s="11" t="s">
        <v>194</v>
      </c>
      <c r="B22" s="32">
        <v>2574.3829999999998</v>
      </c>
      <c r="C22" s="33">
        <v>2668.681</v>
      </c>
      <c r="D22" s="34">
        <v>3863.2660000000001</v>
      </c>
      <c r="E22" s="32">
        <v>2637.4670000000001</v>
      </c>
      <c r="F22" s="33">
        <v>2990.2739999999999</v>
      </c>
      <c r="G22" s="34">
        <v>4110.3320000000003</v>
      </c>
      <c r="H22" s="35">
        <f t="shared" si="25"/>
        <v>0.93989147348681312</v>
      </c>
      <c r="I22" s="36">
        <f t="shared" si="26"/>
        <v>-3.6190122984346429E-2</v>
      </c>
      <c r="J22" s="37">
        <f t="shared" si="0"/>
        <v>4.7437805361417174E-2</v>
      </c>
      <c r="K22" s="32">
        <v>1842.623</v>
      </c>
      <c r="L22" s="33">
        <v>2237.1640000000002</v>
      </c>
      <c r="M22" s="33">
        <v>3002.942</v>
      </c>
      <c r="N22" s="38">
        <f t="shared" si="1"/>
        <v>0.73058380685550461</v>
      </c>
      <c r="O22" s="39">
        <f t="shared" si="27"/>
        <v>3.1950231534941365E-2</v>
      </c>
      <c r="P22" s="40">
        <f t="shared" si="2"/>
        <v>-1.7563018485584614E-2</v>
      </c>
      <c r="Q22" s="32">
        <v>572.5809999999999</v>
      </c>
      <c r="R22" s="33">
        <v>476.21099999999996</v>
      </c>
      <c r="S22" s="34">
        <v>720.95399999999995</v>
      </c>
      <c r="T22" s="38">
        <f t="shared" si="28"/>
        <v>0.17540042994093905</v>
      </c>
      <c r="U22" s="39">
        <f t="shared" si="29"/>
        <v>-4.1694608594140203E-2</v>
      </c>
      <c r="V22" s="40">
        <f t="shared" si="30"/>
        <v>1.6147130744945642E-2</v>
      </c>
      <c r="W22" s="32">
        <v>222.26300000000001</v>
      </c>
      <c r="X22" s="33">
        <v>276.899</v>
      </c>
      <c r="Y22" s="34">
        <v>386.43599999999998</v>
      </c>
      <c r="Z22" s="38">
        <f t="shared" si="3"/>
        <v>9.4015763203556299E-2</v>
      </c>
      <c r="AA22" s="39">
        <f t="shared" si="31"/>
        <v>9.7443770591988527E-3</v>
      </c>
      <c r="AB22" s="40">
        <f t="shared" si="4"/>
        <v>1.4158877406388465E-3</v>
      </c>
      <c r="AC22" s="32">
        <v>396.60300000000001</v>
      </c>
      <c r="AD22" s="33">
        <v>456.81400000000002</v>
      </c>
      <c r="AE22" s="33">
        <v>494.32499999999999</v>
      </c>
      <c r="AF22" s="33">
        <f t="shared" si="32"/>
        <v>97.72199999999998</v>
      </c>
      <c r="AG22" s="34">
        <f t="shared" si="33"/>
        <v>37.510999999999967</v>
      </c>
      <c r="AH22" s="32">
        <v>396.60300000000001</v>
      </c>
      <c r="AI22" s="33">
        <v>456.81400000000002</v>
      </c>
      <c r="AJ22" s="33">
        <v>494.32499999999999</v>
      </c>
      <c r="AK22" s="33">
        <f t="shared" si="5"/>
        <v>97.72199999999998</v>
      </c>
      <c r="AL22" s="34">
        <f t="shared" si="6"/>
        <v>37.510999999999967</v>
      </c>
      <c r="AM22" s="38">
        <f t="shared" si="7"/>
        <v>0.12795520681206005</v>
      </c>
      <c r="AN22" s="39">
        <f t="shared" si="34"/>
        <v>-2.6102289683216706E-2</v>
      </c>
      <c r="AO22" s="40">
        <f t="shared" si="35"/>
        <v>-4.3220741156243414E-2</v>
      </c>
      <c r="AP22" s="38">
        <f t="shared" si="36"/>
        <v>0.12795520681206005</v>
      </c>
      <c r="AQ22" s="39">
        <f t="shared" si="37"/>
        <v>-2.6102289683216706E-2</v>
      </c>
      <c r="AR22" s="40">
        <f t="shared" si="8"/>
        <v>-4.3220741156243414E-2</v>
      </c>
      <c r="AS22" s="39">
        <f t="shared" si="9"/>
        <v>0.12026400787089703</v>
      </c>
      <c r="AT22" s="39">
        <f t="shared" si="38"/>
        <v>-3.010867925656277E-2</v>
      </c>
      <c r="AU22" s="39">
        <f t="shared" si="10"/>
        <v>-3.2502594788257289E-2</v>
      </c>
      <c r="AV22" s="32">
        <v>2080</v>
      </c>
      <c r="AW22" s="33">
        <v>1742</v>
      </c>
      <c r="AX22" s="34">
        <v>2224</v>
      </c>
      <c r="AY22" s="41">
        <v>26</v>
      </c>
      <c r="AZ22" s="42">
        <v>24</v>
      </c>
      <c r="BA22" s="43">
        <v>26</v>
      </c>
      <c r="BB22" s="41">
        <v>41</v>
      </c>
      <c r="BC22" s="42">
        <v>43</v>
      </c>
      <c r="BD22" s="43">
        <v>42</v>
      </c>
      <c r="BE22" s="44">
        <f t="shared" si="39"/>
        <v>7.1282051282051277</v>
      </c>
      <c r="BF22" s="44">
        <f t="shared" si="40"/>
        <v>0.46153846153846079</v>
      </c>
      <c r="BG22" s="44">
        <f t="shared" si="41"/>
        <v>-0.93660968660968713</v>
      </c>
      <c r="BH22" s="45">
        <f t="shared" si="42"/>
        <v>4.4126984126984121</v>
      </c>
      <c r="BI22" s="44">
        <f t="shared" si="43"/>
        <v>0.18505613627564799</v>
      </c>
      <c r="BJ22" s="46">
        <f t="shared" si="44"/>
        <v>-8.8593576965670273E-2</v>
      </c>
      <c r="BK22" s="33">
        <v>92</v>
      </c>
      <c r="BL22" s="33">
        <v>92</v>
      </c>
      <c r="BM22" s="33">
        <v>92</v>
      </c>
      <c r="BN22" s="32">
        <v>10413</v>
      </c>
      <c r="BO22" s="33">
        <v>9049</v>
      </c>
      <c r="BP22" s="34">
        <v>11789</v>
      </c>
      <c r="BQ22" s="47">
        <f t="shared" si="45"/>
        <v>348.65824073288661</v>
      </c>
      <c r="BR22" s="47">
        <f t="shared" si="17"/>
        <v>95.372252064875482</v>
      </c>
      <c r="BS22" s="47">
        <f t="shared" si="18"/>
        <v>18.204709956005161</v>
      </c>
      <c r="BT22" s="48">
        <f t="shared" si="19"/>
        <v>1848.1708633093526</v>
      </c>
      <c r="BU22" s="47">
        <f t="shared" si="20"/>
        <v>580.15788254012182</v>
      </c>
      <c r="BV22" s="49">
        <f t="shared" si="21"/>
        <v>131.59566239086803</v>
      </c>
      <c r="BW22" s="44">
        <f t="shared" si="46"/>
        <v>5.3008093525179856</v>
      </c>
      <c r="BX22" s="44">
        <f t="shared" si="47"/>
        <v>0.29455935251798593</v>
      </c>
      <c r="BY22" s="44">
        <f t="shared" si="48"/>
        <v>0.10620544895885775</v>
      </c>
      <c r="BZ22" s="38">
        <f t="shared" si="49"/>
        <v>0.35203655040611564</v>
      </c>
      <c r="CA22" s="39">
        <f t="shared" si="50"/>
        <v>4.2788510491646614E-2</v>
      </c>
      <c r="CB22" s="50">
        <f t="shared" si="51"/>
        <v>-8.2517120560598456E-3</v>
      </c>
    </row>
    <row r="23" spans="1:80" x14ac:dyDescent="0.25">
      <c r="A23" s="31" t="s">
        <v>193</v>
      </c>
      <c r="B23" s="12">
        <v>2131.4850000000001</v>
      </c>
      <c r="C23" s="13">
        <v>2226.7060000000001</v>
      </c>
      <c r="D23" s="14">
        <v>3297.7840000000001</v>
      </c>
      <c r="E23" s="12">
        <v>1753.6210000000001</v>
      </c>
      <c r="F23" s="13">
        <v>2030.8</v>
      </c>
      <c r="G23" s="14">
        <v>2817.91</v>
      </c>
      <c r="H23" s="15">
        <f t="shared" si="25"/>
        <v>1.1702942961272718</v>
      </c>
      <c r="I23" s="16">
        <f t="shared" si="26"/>
        <v>-4.5182138062327848E-2</v>
      </c>
      <c r="J23" s="17">
        <f t="shared" si="0"/>
        <v>7.3826894118211195E-2</v>
      </c>
      <c r="K23" s="12">
        <v>1273.9280000000001</v>
      </c>
      <c r="L23" s="13">
        <v>1559.6130000000001</v>
      </c>
      <c r="M23" s="13">
        <v>2128.46</v>
      </c>
      <c r="N23" s="18">
        <f t="shared" si="1"/>
        <v>0.75533285307195763</v>
      </c>
      <c r="O23" s="19">
        <f t="shared" si="27"/>
        <v>2.8877136585898189E-2</v>
      </c>
      <c r="P23" s="20">
        <f t="shared" si="2"/>
        <v>-1.2646760873285645E-2</v>
      </c>
      <c r="Q23" s="12">
        <v>329.74099999999999</v>
      </c>
      <c r="R23" s="13">
        <v>261.81599999999997</v>
      </c>
      <c r="S23" s="14">
        <v>372.72199999999998</v>
      </c>
      <c r="T23" s="18">
        <f t="shared" si="28"/>
        <v>0.13226895110205791</v>
      </c>
      <c r="U23" s="19">
        <f t="shared" si="29"/>
        <v>-5.5765407519331761E-2</v>
      </c>
      <c r="V23" s="20">
        <f t="shared" si="30"/>
        <v>3.3463590201197602E-3</v>
      </c>
      <c r="W23" s="12">
        <v>149.952</v>
      </c>
      <c r="X23" s="13">
        <v>209.37099999999998</v>
      </c>
      <c r="Y23" s="14">
        <v>316.72800000000001</v>
      </c>
      <c r="Z23" s="18">
        <f t="shared" si="3"/>
        <v>0.11239819582598451</v>
      </c>
      <c r="AA23" s="19">
        <f t="shared" si="31"/>
        <v>2.6888270933433614E-2</v>
      </c>
      <c r="AB23" s="20">
        <f t="shared" si="4"/>
        <v>9.3004018531659266E-3</v>
      </c>
      <c r="AC23" s="12">
        <v>364.97199999999998</v>
      </c>
      <c r="AD23" s="13">
        <v>242.32499999999999</v>
      </c>
      <c r="AE23" s="13">
        <v>304.66699999999997</v>
      </c>
      <c r="AF23" s="13">
        <f t="shared" si="32"/>
        <v>-60.305000000000007</v>
      </c>
      <c r="AG23" s="14">
        <f t="shared" si="33"/>
        <v>62.341999999999985</v>
      </c>
      <c r="AH23" s="12">
        <v>364.97199999999998</v>
      </c>
      <c r="AI23" s="13">
        <v>242.32499999999999</v>
      </c>
      <c r="AJ23" s="13">
        <v>304.66699999999997</v>
      </c>
      <c r="AK23" s="13">
        <f t="shared" si="5"/>
        <v>-60.305000000000007</v>
      </c>
      <c r="AL23" s="14">
        <f t="shared" si="6"/>
        <v>62.341999999999985</v>
      </c>
      <c r="AM23" s="18">
        <f t="shared" si="7"/>
        <v>9.2385371510080694E-2</v>
      </c>
      <c r="AN23" s="19">
        <f t="shared" si="34"/>
        <v>-7.8843607347382522E-2</v>
      </c>
      <c r="AO23" s="20">
        <f t="shared" si="35"/>
        <v>-1.6441298916998581E-2</v>
      </c>
      <c r="AP23" s="18">
        <f t="shared" si="36"/>
        <v>9.2385371510080694E-2</v>
      </c>
      <c r="AQ23" s="19">
        <f t="shared" si="37"/>
        <v>-7.8843607347382522E-2</v>
      </c>
      <c r="AR23" s="20">
        <f t="shared" si="8"/>
        <v>-1.6441298916998581E-2</v>
      </c>
      <c r="AS23" s="19">
        <f t="shared" si="9"/>
        <v>0.10811807332384639</v>
      </c>
      <c r="AT23" s="19">
        <f t="shared" si="38"/>
        <v>-0.10000671532774934</v>
      </c>
      <c r="AU23" s="19">
        <f t="shared" si="10"/>
        <v>-1.1206823268629484E-2</v>
      </c>
      <c r="AV23" s="12">
        <v>1726</v>
      </c>
      <c r="AW23" s="13">
        <v>1570</v>
      </c>
      <c r="AX23" s="14">
        <v>1941</v>
      </c>
      <c r="AY23" s="21">
        <v>19</v>
      </c>
      <c r="AZ23" s="22">
        <v>18</v>
      </c>
      <c r="BA23" s="23">
        <v>18</v>
      </c>
      <c r="BB23" s="21">
        <v>30</v>
      </c>
      <c r="BC23" s="22">
        <v>31</v>
      </c>
      <c r="BD23" s="23">
        <v>31</v>
      </c>
      <c r="BE23" s="24">
        <f t="shared" si="39"/>
        <v>8.9861111111111107</v>
      </c>
      <c r="BF23" s="24">
        <f t="shared" si="40"/>
        <v>1.4159356725146202</v>
      </c>
      <c r="BG23" s="24">
        <f t="shared" si="41"/>
        <v>-0.7052469135802486</v>
      </c>
      <c r="BH23" s="25">
        <f t="shared" si="42"/>
        <v>5.217741935483871</v>
      </c>
      <c r="BI23" s="24">
        <f t="shared" si="43"/>
        <v>0.42329749103942671</v>
      </c>
      <c r="BJ23" s="26">
        <f t="shared" si="44"/>
        <v>-0.40949820788530467</v>
      </c>
      <c r="BK23" s="13">
        <v>59</v>
      </c>
      <c r="BL23" s="13">
        <v>59</v>
      </c>
      <c r="BM23" s="13">
        <v>59</v>
      </c>
      <c r="BN23" s="12">
        <v>8459</v>
      </c>
      <c r="BO23" s="13">
        <v>7740</v>
      </c>
      <c r="BP23" s="14">
        <v>10369</v>
      </c>
      <c r="BQ23" s="27">
        <f t="shared" si="45"/>
        <v>271.76294724660045</v>
      </c>
      <c r="BR23" s="27">
        <f t="shared" si="17"/>
        <v>64.454636571579755</v>
      </c>
      <c r="BS23" s="27">
        <f t="shared" si="18"/>
        <v>9.3856862646882746</v>
      </c>
      <c r="BT23" s="28">
        <f t="shared" si="19"/>
        <v>1451.7825862957238</v>
      </c>
      <c r="BU23" s="27">
        <f t="shared" si="20"/>
        <v>435.77968942434495</v>
      </c>
      <c r="BV23" s="29">
        <f t="shared" si="21"/>
        <v>158.2794015823481</v>
      </c>
      <c r="BW23" s="24">
        <f t="shared" si="46"/>
        <v>5.3420917053065429</v>
      </c>
      <c r="BX23" s="24">
        <f t="shared" si="47"/>
        <v>0.44116470646529127</v>
      </c>
      <c r="BY23" s="24">
        <f t="shared" si="48"/>
        <v>0.41215539957405856</v>
      </c>
      <c r="BZ23" s="18">
        <f t="shared" si="49"/>
        <v>0.48281802942819896</v>
      </c>
      <c r="CA23" s="19">
        <f t="shared" si="50"/>
        <v>9.1088845395597307E-2</v>
      </c>
      <c r="CB23" s="30">
        <f t="shared" si="51"/>
        <v>2.2816166883964373E-3</v>
      </c>
    </row>
    <row r="24" spans="1:80" x14ac:dyDescent="0.25">
      <c r="A24" s="11" t="s">
        <v>192</v>
      </c>
      <c r="B24" s="32">
        <v>1653.0060000000001</v>
      </c>
      <c r="C24" s="33">
        <v>1621.183</v>
      </c>
      <c r="D24" s="34">
        <v>2483.4810000000002</v>
      </c>
      <c r="E24" s="32">
        <v>1596.271</v>
      </c>
      <c r="F24" s="33">
        <v>1759.8869999999999</v>
      </c>
      <c r="G24" s="34">
        <v>2494.105</v>
      </c>
      <c r="H24" s="35">
        <f t="shared" si="25"/>
        <v>0.99574035575887954</v>
      </c>
      <c r="I24" s="36">
        <f t="shared" si="26"/>
        <v>-3.9801854805617376E-2</v>
      </c>
      <c r="J24" s="37">
        <f t="shared" si="0"/>
        <v>7.455450689471943E-2</v>
      </c>
      <c r="K24" s="32">
        <v>1167.2429999999999</v>
      </c>
      <c r="L24" s="33">
        <v>1403.6959999999999</v>
      </c>
      <c r="M24" s="33">
        <v>1988.75</v>
      </c>
      <c r="N24" s="38">
        <f t="shared" si="1"/>
        <v>0.79738022256480778</v>
      </c>
      <c r="O24" s="39">
        <f t="shared" si="27"/>
        <v>6.614912208124335E-2</v>
      </c>
      <c r="P24" s="40">
        <f t="shared" si="2"/>
        <v>-2.2553280471304671E-4</v>
      </c>
      <c r="Q24" s="32">
        <v>368.49799999999999</v>
      </c>
      <c r="R24" s="33">
        <v>300.80199999999996</v>
      </c>
      <c r="S24" s="34">
        <v>419.33799999999997</v>
      </c>
      <c r="T24" s="38">
        <f t="shared" si="28"/>
        <v>0.16813165444117226</v>
      </c>
      <c r="U24" s="39">
        <f t="shared" si="29"/>
        <v>-6.2717618645916351E-2</v>
      </c>
      <c r="V24" s="40">
        <f t="shared" si="30"/>
        <v>-2.7895467495860082E-3</v>
      </c>
      <c r="W24" s="32">
        <v>60.53</v>
      </c>
      <c r="X24" s="33">
        <v>55.388999999999996</v>
      </c>
      <c r="Y24" s="34">
        <v>86.016999999999996</v>
      </c>
      <c r="Z24" s="38">
        <f t="shared" si="3"/>
        <v>3.4488122994019897E-2</v>
      </c>
      <c r="AA24" s="39">
        <f t="shared" si="31"/>
        <v>-3.4315034353269991E-3</v>
      </c>
      <c r="AB24" s="40">
        <f t="shared" si="4"/>
        <v>3.0150795542990549E-3</v>
      </c>
      <c r="AC24" s="32">
        <v>429.97</v>
      </c>
      <c r="AD24" s="33">
        <v>385.19200000000001</v>
      </c>
      <c r="AE24" s="33">
        <v>445.76499999999999</v>
      </c>
      <c r="AF24" s="33">
        <f t="shared" si="32"/>
        <v>15.794999999999959</v>
      </c>
      <c r="AG24" s="34">
        <f t="shared" si="33"/>
        <v>60.572999999999979</v>
      </c>
      <c r="AH24" s="32">
        <v>429.97</v>
      </c>
      <c r="AI24" s="33">
        <v>385.19200000000001</v>
      </c>
      <c r="AJ24" s="33">
        <v>445.76499999999999</v>
      </c>
      <c r="AK24" s="33">
        <f t="shared" si="5"/>
        <v>15.794999999999959</v>
      </c>
      <c r="AL24" s="34">
        <f t="shared" si="6"/>
        <v>60.572999999999979</v>
      </c>
      <c r="AM24" s="38">
        <f t="shared" si="7"/>
        <v>0.17949201141462323</v>
      </c>
      <c r="AN24" s="39">
        <f t="shared" si="34"/>
        <v>-8.0621986961668224E-2</v>
      </c>
      <c r="AO24" s="40">
        <f t="shared" si="35"/>
        <v>-5.8107321911719328E-2</v>
      </c>
      <c r="AP24" s="38">
        <f t="shared" si="36"/>
        <v>0.17949201141462323</v>
      </c>
      <c r="AQ24" s="39">
        <f t="shared" si="37"/>
        <v>-8.0621986961668224E-2</v>
      </c>
      <c r="AR24" s="40">
        <f t="shared" si="8"/>
        <v>-5.8107321911719328E-2</v>
      </c>
      <c r="AS24" s="39">
        <f t="shared" si="9"/>
        <v>0.17872743930187382</v>
      </c>
      <c r="AT24" s="39">
        <f t="shared" si="38"/>
        <v>-9.0631585575480983E-2</v>
      </c>
      <c r="AU24" s="39">
        <f t="shared" si="10"/>
        <v>-4.0145704257911557E-2</v>
      </c>
      <c r="AV24" s="32">
        <v>1149</v>
      </c>
      <c r="AW24" s="33">
        <v>792</v>
      </c>
      <c r="AX24" s="34">
        <v>1112</v>
      </c>
      <c r="AY24" s="41">
        <v>16</v>
      </c>
      <c r="AZ24" s="42">
        <v>15</v>
      </c>
      <c r="BA24" s="43">
        <v>15</v>
      </c>
      <c r="BB24" s="41">
        <v>23</v>
      </c>
      <c r="BC24" s="42">
        <v>24</v>
      </c>
      <c r="BD24" s="42">
        <v>24</v>
      </c>
      <c r="BE24" s="45">
        <f t="shared" si="39"/>
        <v>6.177777777777778</v>
      </c>
      <c r="BF24" s="44">
        <f t="shared" si="40"/>
        <v>0.19340277777777803</v>
      </c>
      <c r="BG24" s="44">
        <f t="shared" si="41"/>
        <v>0.31111111111111178</v>
      </c>
      <c r="BH24" s="45">
        <f t="shared" si="42"/>
        <v>3.8611111111111112</v>
      </c>
      <c r="BI24" s="44">
        <f t="shared" si="43"/>
        <v>-0.30193236714975891</v>
      </c>
      <c r="BJ24" s="46">
        <f t="shared" si="44"/>
        <v>0.19444444444444464</v>
      </c>
      <c r="BK24" s="33">
        <v>39</v>
      </c>
      <c r="BL24" s="33">
        <v>38</v>
      </c>
      <c r="BM24" s="33">
        <v>39</v>
      </c>
      <c r="BN24" s="32">
        <v>5839</v>
      </c>
      <c r="BO24" s="33">
        <v>4431</v>
      </c>
      <c r="BP24" s="34">
        <v>6470</v>
      </c>
      <c r="BQ24" s="47">
        <f t="shared" si="45"/>
        <v>385.48763523956723</v>
      </c>
      <c r="BR24" s="47">
        <f t="shared" si="17"/>
        <v>112.10674810135862</v>
      </c>
      <c r="BS24" s="47">
        <f t="shared" si="18"/>
        <v>-11.688397258740167</v>
      </c>
      <c r="BT24" s="48">
        <f t="shared" si="19"/>
        <v>2242.9001798561153</v>
      </c>
      <c r="BU24" s="47">
        <f t="shared" si="20"/>
        <v>853.63038003017959</v>
      </c>
      <c r="BV24" s="49">
        <f t="shared" si="21"/>
        <v>20.820634401569805</v>
      </c>
      <c r="BW24" s="44">
        <f t="shared" si="46"/>
        <v>5.8183453237410072</v>
      </c>
      <c r="BX24" s="44">
        <f t="shared" si="47"/>
        <v>0.73653505394118124</v>
      </c>
      <c r="BY24" s="44">
        <f t="shared" si="48"/>
        <v>0.22364835404403749</v>
      </c>
      <c r="BZ24" s="18">
        <f t="shared" si="49"/>
        <v>0.45576218653141726</v>
      </c>
      <c r="CA24" s="19">
        <f t="shared" si="50"/>
        <v>4.6696752875819647E-2</v>
      </c>
      <c r="CB24" s="50">
        <f t="shared" si="51"/>
        <v>2.8636680458542729E-2</v>
      </c>
    </row>
    <row r="25" spans="1:80" x14ac:dyDescent="0.25">
      <c r="A25" s="11" t="s">
        <v>191</v>
      </c>
      <c r="B25" s="32">
        <v>1688.5419999999999</v>
      </c>
      <c r="C25" s="33">
        <v>1689.91</v>
      </c>
      <c r="D25" s="34">
        <v>2422.288</v>
      </c>
      <c r="E25" s="32">
        <v>1450.818</v>
      </c>
      <c r="F25" s="33">
        <v>1645.846</v>
      </c>
      <c r="G25" s="34">
        <v>2169.8420000000001</v>
      </c>
      <c r="H25" s="35">
        <f t="shared" si="25"/>
        <v>1.1163430332715469</v>
      </c>
      <c r="I25" s="36">
        <f t="shared" si="26"/>
        <v>-4.7512116030433038E-2</v>
      </c>
      <c r="J25" s="37">
        <f t="shared" si="0"/>
        <v>8.9570176029739379E-2</v>
      </c>
      <c r="K25" s="32">
        <v>1118.452</v>
      </c>
      <c r="L25" s="33">
        <v>1299.817</v>
      </c>
      <c r="M25" s="33">
        <v>1793.777</v>
      </c>
      <c r="N25" s="38">
        <f t="shared" si="1"/>
        <v>0.82668553747231366</v>
      </c>
      <c r="O25" s="39">
        <f t="shared" si="27"/>
        <v>5.5774230885271003E-2</v>
      </c>
      <c r="P25" s="40">
        <f t="shared" si="2"/>
        <v>3.6929387747491327E-2</v>
      </c>
      <c r="Q25" s="32">
        <v>264.09100000000001</v>
      </c>
      <c r="R25" s="33">
        <v>273.59899999999999</v>
      </c>
      <c r="S25" s="34">
        <v>278.22300000000001</v>
      </c>
      <c r="T25" s="38">
        <f t="shared" si="28"/>
        <v>0.12822270008599704</v>
      </c>
      <c r="U25" s="39">
        <f t="shared" si="29"/>
        <v>-5.3806334568935577E-2</v>
      </c>
      <c r="V25" s="40">
        <f t="shared" si="30"/>
        <v>-3.8013387616011529E-2</v>
      </c>
      <c r="W25" s="32">
        <v>68.275000000000006</v>
      </c>
      <c r="X25" s="33">
        <v>72.430000000000007</v>
      </c>
      <c r="Y25" s="34">
        <v>97.841999999999999</v>
      </c>
      <c r="Z25" s="38">
        <f t="shared" si="3"/>
        <v>4.5091762441689297E-2</v>
      </c>
      <c r="AA25" s="39">
        <f t="shared" si="31"/>
        <v>-1.9678963163354893E-3</v>
      </c>
      <c r="AB25" s="40">
        <f t="shared" si="4"/>
        <v>1.0839998685202371E-3</v>
      </c>
      <c r="AC25" s="32">
        <v>260.99400000000003</v>
      </c>
      <c r="AD25" s="33">
        <v>223.26</v>
      </c>
      <c r="AE25" s="33">
        <v>227.239</v>
      </c>
      <c r="AF25" s="33">
        <f t="shared" si="32"/>
        <v>-33.755000000000024</v>
      </c>
      <c r="AG25" s="34">
        <f t="shared" si="33"/>
        <v>3.9790000000000134</v>
      </c>
      <c r="AH25" s="32">
        <v>260.99400000000003</v>
      </c>
      <c r="AI25" s="33">
        <v>223.26</v>
      </c>
      <c r="AJ25" s="33">
        <v>227.239</v>
      </c>
      <c r="AK25" s="33">
        <f t="shared" si="5"/>
        <v>-33.755000000000024</v>
      </c>
      <c r="AL25" s="34">
        <f t="shared" si="6"/>
        <v>3.9790000000000134</v>
      </c>
      <c r="AM25" s="38">
        <f t="shared" si="7"/>
        <v>9.3811718507460715E-2</v>
      </c>
      <c r="AN25" s="39">
        <f t="shared" si="34"/>
        <v>-6.0755949930754047E-2</v>
      </c>
      <c r="AO25" s="40">
        <f t="shared" si="35"/>
        <v>-3.8301826000826697E-2</v>
      </c>
      <c r="AP25" s="38">
        <f t="shared" si="36"/>
        <v>9.3811718507460715E-2</v>
      </c>
      <c r="AQ25" s="39">
        <f t="shared" si="37"/>
        <v>-6.0755949930754047E-2</v>
      </c>
      <c r="AR25" s="40">
        <f t="shared" si="8"/>
        <v>-3.8301826000826697E-2</v>
      </c>
      <c r="AS25" s="39">
        <f t="shared" si="9"/>
        <v>0.10472605839503521</v>
      </c>
      <c r="AT25" s="39">
        <f t="shared" si="38"/>
        <v>-7.516831843238217E-2</v>
      </c>
      <c r="AU25" s="39">
        <f t="shared" si="10"/>
        <v>-3.0924543180081782E-2</v>
      </c>
      <c r="AV25" s="32">
        <v>1141</v>
      </c>
      <c r="AW25" s="33">
        <v>863</v>
      </c>
      <c r="AX25" s="34">
        <v>1170</v>
      </c>
      <c r="AY25" s="41">
        <v>14</v>
      </c>
      <c r="AZ25" s="42">
        <v>15</v>
      </c>
      <c r="BA25" s="43">
        <v>15</v>
      </c>
      <c r="BB25" s="41">
        <v>21</v>
      </c>
      <c r="BC25" s="42">
        <v>23</v>
      </c>
      <c r="BD25" s="42">
        <v>23</v>
      </c>
      <c r="BE25" s="45">
        <f t="shared" si="39"/>
        <v>6.5</v>
      </c>
      <c r="BF25" s="44">
        <f t="shared" si="40"/>
        <v>-0.29166666666666696</v>
      </c>
      <c r="BG25" s="44">
        <f t="shared" si="41"/>
        <v>0.10740740740740762</v>
      </c>
      <c r="BH25" s="45">
        <f t="shared" si="42"/>
        <v>4.2391304347826084</v>
      </c>
      <c r="BI25" s="44">
        <f t="shared" si="43"/>
        <v>-0.28864734299516925</v>
      </c>
      <c r="BJ25" s="46">
        <f t="shared" si="44"/>
        <v>7.0048309178743828E-2</v>
      </c>
      <c r="BK25" s="33">
        <v>38</v>
      </c>
      <c r="BL25" s="33">
        <v>39</v>
      </c>
      <c r="BM25" s="33">
        <v>40</v>
      </c>
      <c r="BN25" s="32">
        <v>5283</v>
      </c>
      <c r="BO25" s="33">
        <v>4255</v>
      </c>
      <c r="BP25" s="34">
        <v>5933</v>
      </c>
      <c r="BQ25" s="47">
        <f t="shared" si="45"/>
        <v>365.72425417158269</v>
      </c>
      <c r="BR25" s="47">
        <f t="shared" si="17"/>
        <v>91.104151956931901</v>
      </c>
      <c r="BS25" s="47">
        <f t="shared" si="18"/>
        <v>-21.07856603993315</v>
      </c>
      <c r="BT25" s="48">
        <f t="shared" si="19"/>
        <v>1854.5658119658119</v>
      </c>
      <c r="BU25" s="47">
        <f t="shared" si="20"/>
        <v>583.03382248290222</v>
      </c>
      <c r="BV25" s="49">
        <f t="shared" si="21"/>
        <v>-52.555856632102405</v>
      </c>
      <c r="BW25" s="44">
        <f t="shared" si="46"/>
        <v>5.0709401709401707</v>
      </c>
      <c r="BX25" s="44">
        <f t="shared" si="47"/>
        <v>0.44079117882798879</v>
      </c>
      <c r="BY25" s="44">
        <f t="shared" si="48"/>
        <v>0.14046508403402935</v>
      </c>
      <c r="BZ25" s="38">
        <f t="shared" si="49"/>
        <v>0.40748626373626373</v>
      </c>
      <c r="CA25" s="39">
        <f t="shared" si="50"/>
        <v>2.7632941907100694E-2</v>
      </c>
      <c r="CB25" s="50">
        <f t="shared" si="51"/>
        <v>7.8431717854794969E-3</v>
      </c>
    </row>
    <row r="26" spans="1:80" x14ac:dyDescent="0.25">
      <c r="A26" s="11" t="s">
        <v>190</v>
      </c>
      <c r="B26" s="32">
        <v>6174.482</v>
      </c>
      <c r="C26" s="33">
        <v>5711.0170399999997</v>
      </c>
      <c r="D26" s="34">
        <v>8832.3045500000007</v>
      </c>
      <c r="E26" s="32">
        <v>6568.9812700000002</v>
      </c>
      <c r="F26" s="33">
        <v>5302.6931400000003</v>
      </c>
      <c r="G26" s="34">
        <v>7876.5123099999992</v>
      </c>
      <c r="H26" s="35">
        <f t="shared" si="25"/>
        <v>1.1213471397469321</v>
      </c>
      <c r="I26" s="36">
        <f t="shared" si="26"/>
        <v>0.18140200271353035</v>
      </c>
      <c r="J26" s="37">
        <f t="shared" si="0"/>
        <v>4.4344022798701754E-2</v>
      </c>
      <c r="K26" s="32">
        <v>4394.1274000000003</v>
      </c>
      <c r="L26" s="33">
        <v>3819.5129999999999</v>
      </c>
      <c r="M26" s="33">
        <v>5261.9792799999996</v>
      </c>
      <c r="N26" s="38">
        <f t="shared" si="1"/>
        <v>0.66805955134728912</v>
      </c>
      <c r="O26" s="39">
        <f t="shared" si="27"/>
        <v>-8.6112590713094406E-4</v>
      </c>
      <c r="P26" s="40">
        <f t="shared" si="2"/>
        <v>-5.223726748767743E-2</v>
      </c>
      <c r="Q26" s="32">
        <v>1575.0519599999998</v>
      </c>
      <c r="R26" s="33">
        <v>819.78823</v>
      </c>
      <c r="S26" s="34">
        <v>1455.07888</v>
      </c>
      <c r="T26" s="38">
        <f t="shared" si="28"/>
        <v>0.18473644460031324</v>
      </c>
      <c r="U26" s="39">
        <f t="shared" si="29"/>
        <v>-5.5034669863528091E-2</v>
      </c>
      <c r="V26" s="40">
        <f t="shared" si="30"/>
        <v>3.0137977678653893E-2</v>
      </c>
      <c r="W26" s="32">
        <v>599.80191000000002</v>
      </c>
      <c r="X26" s="33">
        <v>663.39191000000005</v>
      </c>
      <c r="Y26" s="34">
        <v>1159.4541499999998</v>
      </c>
      <c r="Z26" s="38">
        <f t="shared" si="3"/>
        <v>0.14720400405239764</v>
      </c>
      <c r="AA26" s="39">
        <f t="shared" si="31"/>
        <v>5.5895795770659007E-2</v>
      </c>
      <c r="AB26" s="40">
        <f t="shared" si="4"/>
        <v>2.2099289809023565E-2</v>
      </c>
      <c r="AC26" s="32">
        <v>1450.9997900000001</v>
      </c>
      <c r="AD26" s="33">
        <v>1316.9389799999999</v>
      </c>
      <c r="AE26" s="33">
        <v>817.17381</v>
      </c>
      <c r="AF26" s="33">
        <f t="shared" si="32"/>
        <v>-633.82598000000007</v>
      </c>
      <c r="AG26" s="34">
        <f t="shared" si="33"/>
        <v>-499.7651699999999</v>
      </c>
      <c r="AH26" s="32">
        <v>1450.9997900000001</v>
      </c>
      <c r="AI26" s="33">
        <v>1316.9389799999999</v>
      </c>
      <c r="AJ26" s="33">
        <v>817.17381</v>
      </c>
      <c r="AK26" s="33">
        <f t="shared" si="5"/>
        <v>-633.82598000000007</v>
      </c>
      <c r="AL26" s="34">
        <f t="shared" si="6"/>
        <v>-499.7651699999999</v>
      </c>
      <c r="AM26" s="38">
        <f t="shared" si="7"/>
        <v>9.252101819790623E-2</v>
      </c>
      <c r="AN26" s="39">
        <f t="shared" si="34"/>
        <v>-0.14247841819206139</v>
      </c>
      <c r="AO26" s="40">
        <f t="shared" si="35"/>
        <v>-0.1380752084944939</v>
      </c>
      <c r="AP26" s="38">
        <f t="shared" si="36"/>
        <v>9.252101819790623E-2</v>
      </c>
      <c r="AQ26" s="39">
        <f t="shared" si="37"/>
        <v>-0.14247841819206139</v>
      </c>
      <c r="AR26" s="40">
        <f t="shared" si="8"/>
        <v>-0.1380752084944939</v>
      </c>
      <c r="AS26" s="39">
        <f t="shared" si="9"/>
        <v>0.103748179122696</v>
      </c>
      <c r="AT26" s="39">
        <f t="shared" si="38"/>
        <v>-0.11713839831764432</v>
      </c>
      <c r="AU26" s="39">
        <f t="shared" si="10"/>
        <v>-0.1446046757815197</v>
      </c>
      <c r="AV26" s="32">
        <v>5592</v>
      </c>
      <c r="AW26" s="33">
        <v>3665</v>
      </c>
      <c r="AX26" s="34">
        <v>4736</v>
      </c>
      <c r="AY26" s="41">
        <v>50</v>
      </c>
      <c r="AZ26" s="42">
        <v>47.5</v>
      </c>
      <c r="BA26" s="43">
        <v>48.3</v>
      </c>
      <c r="BB26" s="41">
        <v>80.599999999999994</v>
      </c>
      <c r="BC26" s="42">
        <v>70.2</v>
      </c>
      <c r="BD26" s="42">
        <v>70.900000000000006</v>
      </c>
      <c r="BE26" s="45">
        <f t="shared" si="39"/>
        <v>8.1711525189786069</v>
      </c>
      <c r="BF26" s="44">
        <f t="shared" si="40"/>
        <v>-1.1488474810213933</v>
      </c>
      <c r="BG26" s="44">
        <f t="shared" si="41"/>
        <v>-0.40194689622607171</v>
      </c>
      <c r="BH26" s="45">
        <f t="shared" si="42"/>
        <v>5.5665256229431117</v>
      </c>
      <c r="BI26" s="44">
        <f t="shared" si="43"/>
        <v>-0.2151120941784761</v>
      </c>
      <c r="BJ26" s="46">
        <f t="shared" si="44"/>
        <v>-0.23436073349880004</v>
      </c>
      <c r="BK26" s="33">
        <v>180</v>
      </c>
      <c r="BL26" s="33">
        <v>180</v>
      </c>
      <c r="BM26" s="33">
        <v>180</v>
      </c>
      <c r="BN26" s="32">
        <v>30001</v>
      </c>
      <c r="BO26" s="33">
        <v>21566</v>
      </c>
      <c r="BP26" s="34">
        <v>28444</v>
      </c>
      <c r="BQ26" s="47">
        <f t="shared" si="45"/>
        <v>276.91296266347911</v>
      </c>
      <c r="BR26" s="47">
        <f t="shared" si="17"/>
        <v>57.954218954936039</v>
      </c>
      <c r="BS26" s="47">
        <f t="shared" si="18"/>
        <v>31.030873263497625</v>
      </c>
      <c r="BT26" s="48">
        <f t="shared" si="19"/>
        <v>1663.1149303209459</v>
      </c>
      <c r="BU26" s="47">
        <f t="shared" si="20"/>
        <v>488.40440278160395</v>
      </c>
      <c r="BV26" s="49">
        <f t="shared" si="21"/>
        <v>216.26823455014073</v>
      </c>
      <c r="BW26" s="44">
        <f t="shared" si="46"/>
        <v>6.0059121621621623</v>
      </c>
      <c r="BX26" s="44">
        <f t="shared" si="47"/>
        <v>0.64092646831380762</v>
      </c>
      <c r="BY26" s="44">
        <f t="shared" si="48"/>
        <v>0.12160111168467225</v>
      </c>
      <c r="BZ26" s="38">
        <f t="shared" si="49"/>
        <v>0.43412698412698408</v>
      </c>
      <c r="CA26" s="39">
        <f t="shared" si="50"/>
        <v>-2.1261601179633993E-2</v>
      </c>
      <c r="CB26" s="50">
        <f t="shared" si="51"/>
        <v>-4.7415547415547987E-3</v>
      </c>
    </row>
    <row r="27" spans="1:80" x14ac:dyDescent="0.25">
      <c r="A27" s="11" t="s">
        <v>189</v>
      </c>
      <c r="B27" s="32">
        <v>5113.8289999999997</v>
      </c>
      <c r="C27" s="33">
        <v>5734.1170000000002</v>
      </c>
      <c r="D27" s="34">
        <v>8423.6929999999993</v>
      </c>
      <c r="E27" s="32">
        <v>5208.5</v>
      </c>
      <c r="F27" s="33">
        <v>5752.6210000000001</v>
      </c>
      <c r="G27" s="34">
        <v>8142.0060000000003</v>
      </c>
      <c r="H27" s="35">
        <f t="shared" si="25"/>
        <v>1.034596756622385</v>
      </c>
      <c r="I27" s="36">
        <f t="shared" si="26"/>
        <v>5.2773006982373527E-2</v>
      </c>
      <c r="J27" s="37">
        <f t="shared" si="0"/>
        <v>3.7813377359263045E-2</v>
      </c>
      <c r="K27" s="32">
        <v>3543.797</v>
      </c>
      <c r="L27" s="33">
        <v>4322.68</v>
      </c>
      <c r="M27" s="33">
        <v>6092.6530000000002</v>
      </c>
      <c r="N27" s="38">
        <f t="shared" si="1"/>
        <v>0.74829876077222246</v>
      </c>
      <c r="O27" s="39">
        <f t="shared" si="27"/>
        <v>6.7911509164273909E-2</v>
      </c>
      <c r="P27" s="40">
        <f t="shared" si="2"/>
        <v>-3.1291535645642243E-3</v>
      </c>
      <c r="Q27" s="32">
        <v>983.4849999999999</v>
      </c>
      <c r="R27" s="33">
        <v>791.08199999999999</v>
      </c>
      <c r="S27" s="34">
        <v>1032.546</v>
      </c>
      <c r="T27" s="38">
        <f t="shared" si="28"/>
        <v>0.12681715046635927</v>
      </c>
      <c r="U27" s="39">
        <f t="shared" si="29"/>
        <v>-6.2005927195155547E-2</v>
      </c>
      <c r="V27" s="40">
        <f t="shared" si="30"/>
        <v>-1.0699644052174107E-2</v>
      </c>
      <c r="W27" s="32">
        <v>681.21800000000007</v>
      </c>
      <c r="X27" s="33">
        <v>638.85900000000004</v>
      </c>
      <c r="Y27" s="34">
        <v>1016.807</v>
      </c>
      <c r="Z27" s="38">
        <f t="shared" si="3"/>
        <v>0.12488408876141825</v>
      </c>
      <c r="AA27" s="39">
        <f t="shared" si="31"/>
        <v>-5.9055819691183759E-3</v>
      </c>
      <c r="AB27" s="40">
        <f t="shared" si="4"/>
        <v>1.3828797616738289E-2</v>
      </c>
      <c r="AC27" s="32">
        <v>970.45799999999997</v>
      </c>
      <c r="AD27" s="33">
        <v>1116.9860000000001</v>
      </c>
      <c r="AE27" s="33">
        <v>909.24400000000003</v>
      </c>
      <c r="AF27" s="33">
        <f t="shared" si="32"/>
        <v>-61.213999999999942</v>
      </c>
      <c r="AG27" s="34">
        <f t="shared" si="33"/>
        <v>-207.74200000000008</v>
      </c>
      <c r="AH27" s="32">
        <v>970.45799999999997</v>
      </c>
      <c r="AI27" s="33">
        <v>1116.9860000000001</v>
      </c>
      <c r="AJ27" s="33">
        <v>909.24400000000003</v>
      </c>
      <c r="AK27" s="33">
        <f t="shared" si="5"/>
        <v>-61.213999999999942</v>
      </c>
      <c r="AL27" s="34">
        <f t="shared" si="6"/>
        <v>-207.74200000000008</v>
      </c>
      <c r="AM27" s="38">
        <f t="shared" si="7"/>
        <v>0.10793888143834303</v>
      </c>
      <c r="AN27" s="39">
        <f t="shared" si="34"/>
        <v>-8.1832422999095142E-2</v>
      </c>
      <c r="AO27" s="40">
        <f t="shared" si="35"/>
        <v>-8.6857632131226617E-2</v>
      </c>
      <c r="AP27" s="38">
        <f t="shared" si="36"/>
        <v>0.10793888143834303</v>
      </c>
      <c r="AQ27" s="39">
        <f t="shared" si="37"/>
        <v>-8.1832422999095142E-2</v>
      </c>
      <c r="AR27" s="40">
        <f t="shared" si="8"/>
        <v>-8.6857632131226617E-2</v>
      </c>
      <c r="AS27" s="39">
        <f t="shared" si="9"/>
        <v>0.11167321664955786</v>
      </c>
      <c r="AT27" s="39">
        <f t="shared" si="38"/>
        <v>-7.464875704728384E-2</v>
      </c>
      <c r="AU27" s="39">
        <f t="shared" si="10"/>
        <v>-8.2496710414992389E-2</v>
      </c>
      <c r="AV27" s="32">
        <v>4320</v>
      </c>
      <c r="AW27" s="33">
        <v>2841</v>
      </c>
      <c r="AX27" s="34">
        <v>3692</v>
      </c>
      <c r="AY27" s="41">
        <v>38.25</v>
      </c>
      <c r="AZ27" s="42">
        <v>36.25</v>
      </c>
      <c r="BA27" s="43">
        <v>37.75</v>
      </c>
      <c r="BB27" s="41">
        <v>83.12</v>
      </c>
      <c r="BC27" s="42">
        <v>82.25</v>
      </c>
      <c r="BD27" s="42">
        <v>82.59</v>
      </c>
      <c r="BE27" s="45">
        <f t="shared" si="39"/>
        <v>8.1501103752759381</v>
      </c>
      <c r="BF27" s="44">
        <f t="shared" si="40"/>
        <v>-1.2616543306064152</v>
      </c>
      <c r="BG27" s="44">
        <f t="shared" si="41"/>
        <v>-0.55793560173555612</v>
      </c>
      <c r="BH27" s="45">
        <f t="shared" si="42"/>
        <v>3.7252290430641319</v>
      </c>
      <c r="BI27" s="44">
        <f t="shared" si="43"/>
        <v>-0.60585854115145965</v>
      </c>
      <c r="BJ27" s="46">
        <f t="shared" si="44"/>
        <v>-0.11266356078591899</v>
      </c>
      <c r="BK27" s="33">
        <v>110</v>
      </c>
      <c r="BL27" s="33">
        <v>110</v>
      </c>
      <c r="BM27" s="33">
        <v>110</v>
      </c>
      <c r="BN27" s="32">
        <v>18383</v>
      </c>
      <c r="BO27" s="33">
        <v>12555</v>
      </c>
      <c r="BP27" s="34">
        <v>16838</v>
      </c>
      <c r="BQ27" s="47">
        <f t="shared" si="45"/>
        <v>483.54947143366195</v>
      </c>
      <c r="BR27" s="47">
        <f t="shared" si="17"/>
        <v>200.21704473508174</v>
      </c>
      <c r="BS27" s="47">
        <f t="shared" si="18"/>
        <v>25.355843397023136</v>
      </c>
      <c r="BT27" s="48">
        <f t="shared" si="19"/>
        <v>2205.3104008667387</v>
      </c>
      <c r="BU27" s="47">
        <f t="shared" si="20"/>
        <v>999.63910457044244</v>
      </c>
      <c r="BV27" s="49">
        <f t="shared" si="21"/>
        <v>180.45260431622842</v>
      </c>
      <c r="BW27" s="44">
        <f t="shared" si="46"/>
        <v>4.560671722643554</v>
      </c>
      <c r="BX27" s="44">
        <f t="shared" si="47"/>
        <v>0.30534764856948016</v>
      </c>
      <c r="BY27" s="44">
        <f t="shared" si="48"/>
        <v>0.14145313763827438</v>
      </c>
      <c r="BZ27" s="38">
        <f t="shared" si="49"/>
        <v>0.42052947052947048</v>
      </c>
      <c r="CA27" s="39">
        <f t="shared" si="50"/>
        <v>-3.6077583618567277E-2</v>
      </c>
      <c r="CB27" s="50">
        <f t="shared" si="51"/>
        <v>2.4475524475524035E-3</v>
      </c>
    </row>
    <row r="28" spans="1:80" x14ac:dyDescent="0.25">
      <c r="A28" s="11" t="s">
        <v>188</v>
      </c>
      <c r="B28" s="32">
        <v>3283.5889999999999</v>
      </c>
      <c r="C28" s="33">
        <v>3129.4360000000001</v>
      </c>
      <c r="D28" s="34">
        <v>4417.4549999999999</v>
      </c>
      <c r="E28" s="32">
        <v>3273.2530000000002</v>
      </c>
      <c r="F28" s="33">
        <v>3259.2579999999998</v>
      </c>
      <c r="G28" s="34">
        <v>4398.62</v>
      </c>
      <c r="H28" s="35">
        <f t="shared" si="25"/>
        <v>1.0042820248168745</v>
      </c>
      <c r="I28" s="36">
        <f t="shared" si="26"/>
        <v>1.124309846476601E-3</v>
      </c>
      <c r="J28" s="37">
        <f t="shared" si="0"/>
        <v>4.4113790206420034E-2</v>
      </c>
      <c r="K28" s="32">
        <v>2103.0079999999998</v>
      </c>
      <c r="L28" s="33">
        <v>2115.7739999999999</v>
      </c>
      <c r="M28" s="33">
        <v>2948.9110000000001</v>
      </c>
      <c r="N28" s="38">
        <f t="shared" si="1"/>
        <v>0.67041731270262039</v>
      </c>
      <c r="O28" s="39">
        <f t="shared" si="27"/>
        <v>2.7934742611032681E-2</v>
      </c>
      <c r="P28" s="40">
        <f t="shared" si="2"/>
        <v>2.1259130073322585E-2</v>
      </c>
      <c r="Q28" s="32">
        <v>838.18099999999993</v>
      </c>
      <c r="R28" s="33">
        <v>779.51499999999999</v>
      </c>
      <c r="S28" s="34">
        <v>933.07799999999997</v>
      </c>
      <c r="T28" s="38">
        <f t="shared" si="28"/>
        <v>0.212129713410115</v>
      </c>
      <c r="U28" s="39">
        <f t="shared" si="29"/>
        <v>-4.3940012944676365E-2</v>
      </c>
      <c r="V28" s="40">
        <f t="shared" si="30"/>
        <v>-2.7039753996270149E-2</v>
      </c>
      <c r="W28" s="32">
        <v>332.06399999999996</v>
      </c>
      <c r="X28" s="33">
        <v>363.96899999999999</v>
      </c>
      <c r="Y28" s="34">
        <v>516.63099999999997</v>
      </c>
      <c r="Z28" s="38">
        <f t="shared" si="3"/>
        <v>0.11745297388726464</v>
      </c>
      <c r="AA28" s="39">
        <f t="shared" si="31"/>
        <v>1.6005270333643837E-2</v>
      </c>
      <c r="AB28" s="40">
        <f t="shared" si="4"/>
        <v>5.7806239229476059E-3</v>
      </c>
      <c r="AC28" s="32">
        <v>161.10300000000001</v>
      </c>
      <c r="AD28" s="33">
        <v>96.224999999999994</v>
      </c>
      <c r="AE28" s="33">
        <v>112.884</v>
      </c>
      <c r="AF28" s="33">
        <f t="shared" si="32"/>
        <v>-48.219000000000008</v>
      </c>
      <c r="AG28" s="34">
        <f t="shared" si="33"/>
        <v>16.659000000000006</v>
      </c>
      <c r="AH28" s="32">
        <v>161.10300000000001</v>
      </c>
      <c r="AI28" s="33">
        <v>96.224999999999994</v>
      </c>
      <c r="AJ28" s="33">
        <v>112.884</v>
      </c>
      <c r="AK28" s="33">
        <f t="shared" si="5"/>
        <v>-48.219000000000008</v>
      </c>
      <c r="AL28" s="34">
        <f t="shared" si="6"/>
        <v>16.659000000000006</v>
      </c>
      <c r="AM28" s="38">
        <f t="shared" si="7"/>
        <v>2.5554080347168225E-2</v>
      </c>
      <c r="AN28" s="39">
        <f t="shared" si="34"/>
        <v>-2.35090027609796E-2</v>
      </c>
      <c r="AO28" s="40">
        <f t="shared" si="35"/>
        <v>-5.1942717520598765E-3</v>
      </c>
      <c r="AP28" s="38">
        <f t="shared" si="36"/>
        <v>2.5554080347168225E-2</v>
      </c>
      <c r="AQ28" s="39">
        <f t="shared" si="37"/>
        <v>-2.35090027609796E-2</v>
      </c>
      <c r="AR28" s="40">
        <f t="shared" si="8"/>
        <v>-5.1942717520598765E-3</v>
      </c>
      <c r="AS28" s="39">
        <f t="shared" si="9"/>
        <v>2.5663503553387198E-2</v>
      </c>
      <c r="AT28" s="39">
        <f t="shared" si="38"/>
        <v>-2.3554506786785102E-2</v>
      </c>
      <c r="AU28" s="39">
        <f t="shared" si="10"/>
        <v>-3.8600873989093065E-3</v>
      </c>
      <c r="AV28" s="32">
        <v>2905</v>
      </c>
      <c r="AW28" s="33">
        <v>2047</v>
      </c>
      <c r="AX28" s="34">
        <v>2547</v>
      </c>
      <c r="AY28" s="41">
        <v>29.25</v>
      </c>
      <c r="AZ28" s="42">
        <v>29</v>
      </c>
      <c r="BA28" s="43">
        <v>29</v>
      </c>
      <c r="BB28" s="41">
        <v>45.25</v>
      </c>
      <c r="BC28" s="42">
        <v>40.950000000000003</v>
      </c>
      <c r="BD28" s="42">
        <v>40.950000000000003</v>
      </c>
      <c r="BE28" s="45">
        <f t="shared" si="39"/>
        <v>7.3189655172413799</v>
      </c>
      <c r="BF28" s="44">
        <f t="shared" si="40"/>
        <v>-0.95738775911189666</v>
      </c>
      <c r="BG28" s="44">
        <f t="shared" si="41"/>
        <v>-0.52394636015325702</v>
      </c>
      <c r="BH28" s="45">
        <f t="shared" si="42"/>
        <v>5.1831501831501825</v>
      </c>
      <c r="BI28" s="44">
        <f t="shared" si="43"/>
        <v>-0.16675773581850972</v>
      </c>
      <c r="BJ28" s="46">
        <f t="shared" si="44"/>
        <v>-0.37104870438203807</v>
      </c>
      <c r="BK28" s="33">
        <v>80</v>
      </c>
      <c r="BL28" s="33">
        <v>80</v>
      </c>
      <c r="BM28" s="33">
        <v>80</v>
      </c>
      <c r="BN28" s="32">
        <v>15566</v>
      </c>
      <c r="BO28" s="33">
        <v>11376</v>
      </c>
      <c r="BP28" s="34">
        <v>14720</v>
      </c>
      <c r="BQ28" s="47">
        <f t="shared" si="45"/>
        <v>298.81929347826087</v>
      </c>
      <c r="BR28" s="47">
        <f t="shared" si="17"/>
        <v>88.537075824399892</v>
      </c>
      <c r="BS28" s="47">
        <f t="shared" si="18"/>
        <v>12.316304730018942</v>
      </c>
      <c r="BT28" s="48">
        <f t="shared" si="19"/>
        <v>1726.9807616804082</v>
      </c>
      <c r="BU28" s="47">
        <f t="shared" si="20"/>
        <v>600.21552932240479</v>
      </c>
      <c r="BV28" s="49">
        <f t="shared" si="21"/>
        <v>134.76874409369589</v>
      </c>
      <c r="BW28" s="44">
        <f t="shared" si="46"/>
        <v>5.7793482528464857</v>
      </c>
      <c r="BX28" s="44">
        <f t="shared" si="47"/>
        <v>0.42100057642652011</v>
      </c>
      <c r="BY28" s="44">
        <f t="shared" si="48"/>
        <v>0.22194717810295828</v>
      </c>
      <c r="BZ28" s="38">
        <f t="shared" si="49"/>
        <v>0.50549450549450547</v>
      </c>
      <c r="CA28" s="39">
        <f t="shared" si="50"/>
        <v>-2.6131177565603791E-2</v>
      </c>
      <c r="CB28" s="50">
        <f t="shared" si="51"/>
        <v>-1.538461538461533E-2</v>
      </c>
    </row>
    <row r="29" spans="1:80" x14ac:dyDescent="0.25">
      <c r="A29" s="11" t="s">
        <v>187</v>
      </c>
      <c r="B29" s="32">
        <v>2997.9609999999998</v>
      </c>
      <c r="C29" s="33">
        <v>3187.924</v>
      </c>
      <c r="D29" s="34">
        <v>4633.5540000000001</v>
      </c>
      <c r="E29" s="32">
        <v>3010.1469999999999</v>
      </c>
      <c r="F29" s="33">
        <v>3375.1019999999999</v>
      </c>
      <c r="G29" s="34">
        <v>4414.7030000000004</v>
      </c>
      <c r="H29" s="35">
        <f t="shared" si="25"/>
        <v>1.0495732102476656</v>
      </c>
      <c r="I29" s="36">
        <f t="shared" si="26"/>
        <v>5.3621517523024576E-2</v>
      </c>
      <c r="J29" s="37">
        <f t="shared" si="0"/>
        <v>0.10503168231754667</v>
      </c>
      <c r="K29" s="32">
        <v>2093.7559999999999</v>
      </c>
      <c r="L29" s="33">
        <v>2038.3589999999999</v>
      </c>
      <c r="M29" s="33">
        <v>3091.0120000000002</v>
      </c>
      <c r="N29" s="38">
        <f t="shared" si="1"/>
        <v>0.70016306872738665</v>
      </c>
      <c r="O29" s="39">
        <f t="shared" si="27"/>
        <v>4.5970382312016111E-3</v>
      </c>
      <c r="P29" s="40">
        <f t="shared" si="2"/>
        <v>9.622309891314107E-2</v>
      </c>
      <c r="Q29" s="32">
        <v>713.55000000000007</v>
      </c>
      <c r="R29" s="33">
        <v>1096.2289999999998</v>
      </c>
      <c r="S29" s="34">
        <v>950.59100000000001</v>
      </c>
      <c r="T29" s="38">
        <f t="shared" si="28"/>
        <v>0.21532388475510128</v>
      </c>
      <c r="U29" s="39">
        <f t="shared" si="29"/>
        <v>-2.1724339135625687E-2</v>
      </c>
      <c r="V29" s="40">
        <f t="shared" si="30"/>
        <v>-0.10947489169669183</v>
      </c>
      <c r="W29" s="32">
        <v>202.84100000000001</v>
      </c>
      <c r="X29" s="33">
        <v>240.51400000000001</v>
      </c>
      <c r="Y29" s="34">
        <v>373.1</v>
      </c>
      <c r="Z29" s="38">
        <f t="shared" si="3"/>
        <v>8.4513046517512042E-2</v>
      </c>
      <c r="AA29" s="39">
        <f t="shared" si="31"/>
        <v>1.7127300904424034E-2</v>
      </c>
      <c r="AB29" s="40">
        <f t="shared" si="4"/>
        <v>1.3251792783550806E-2</v>
      </c>
      <c r="AC29" s="32">
        <v>140.40199999999999</v>
      </c>
      <c r="AD29" s="33">
        <v>265.25700000000001</v>
      </c>
      <c r="AE29" s="33">
        <v>221.309</v>
      </c>
      <c r="AF29" s="33">
        <f t="shared" si="32"/>
        <v>80.907000000000011</v>
      </c>
      <c r="AG29" s="34">
        <f t="shared" si="33"/>
        <v>-43.948000000000008</v>
      </c>
      <c r="AH29" s="32">
        <v>140.40199999999999</v>
      </c>
      <c r="AI29" s="33">
        <v>265.25700000000001</v>
      </c>
      <c r="AJ29" s="33">
        <v>221.309</v>
      </c>
      <c r="AK29" s="33">
        <f t="shared" si="5"/>
        <v>80.907000000000011</v>
      </c>
      <c r="AL29" s="34">
        <f t="shared" si="6"/>
        <v>-43.948000000000008</v>
      </c>
      <c r="AM29" s="38">
        <f t="shared" si="7"/>
        <v>4.7762257653628293E-2</v>
      </c>
      <c r="AN29" s="39">
        <f t="shared" si="34"/>
        <v>9.2976049972936375E-4</v>
      </c>
      <c r="AO29" s="40">
        <f t="shared" si="35"/>
        <v>-3.5444556561516113E-2</v>
      </c>
      <c r="AP29" s="38">
        <f t="shared" si="36"/>
        <v>4.7762257653628293E-2</v>
      </c>
      <c r="AQ29" s="39">
        <f t="shared" si="37"/>
        <v>9.2976049972936375E-4</v>
      </c>
      <c r="AR29" s="40">
        <f t="shared" si="8"/>
        <v>-3.5444556561516113E-2</v>
      </c>
      <c r="AS29" s="39">
        <f t="shared" si="9"/>
        <v>5.0129986094194778E-2</v>
      </c>
      <c r="AT29" s="39">
        <f t="shared" si="38"/>
        <v>3.4870812792472047E-3</v>
      </c>
      <c r="AU29" s="39">
        <f t="shared" si="10"/>
        <v>-2.8462305338775251E-2</v>
      </c>
      <c r="AV29" s="32">
        <v>2781</v>
      </c>
      <c r="AW29" s="33">
        <v>1560</v>
      </c>
      <c r="AX29" s="34">
        <v>2067</v>
      </c>
      <c r="AY29" s="41">
        <v>27</v>
      </c>
      <c r="AZ29" s="42">
        <v>26</v>
      </c>
      <c r="BA29" s="43">
        <v>16</v>
      </c>
      <c r="BB29" s="41">
        <v>35</v>
      </c>
      <c r="BC29" s="42">
        <v>36</v>
      </c>
      <c r="BD29" s="42">
        <v>33</v>
      </c>
      <c r="BE29" s="45">
        <f t="shared" si="39"/>
        <v>10.765625</v>
      </c>
      <c r="BF29" s="44">
        <f t="shared" si="40"/>
        <v>2.1822916666666661</v>
      </c>
      <c r="BG29" s="44">
        <f t="shared" si="41"/>
        <v>4.098958333333333</v>
      </c>
      <c r="BH29" s="45">
        <f t="shared" si="42"/>
        <v>5.2196969696969697</v>
      </c>
      <c r="BI29" s="44">
        <f t="shared" si="43"/>
        <v>-1.4017316017316013</v>
      </c>
      <c r="BJ29" s="46">
        <f t="shared" si="44"/>
        <v>0.40488215488215484</v>
      </c>
      <c r="BK29" s="33">
        <v>108</v>
      </c>
      <c r="BL29" s="33">
        <v>100</v>
      </c>
      <c r="BM29" s="33">
        <v>108</v>
      </c>
      <c r="BN29" s="32">
        <v>13987</v>
      </c>
      <c r="BO29" s="33">
        <v>10465</v>
      </c>
      <c r="BP29" s="34">
        <v>14550</v>
      </c>
      <c r="BQ29" s="47">
        <f t="shared" si="45"/>
        <v>303.41601374570445</v>
      </c>
      <c r="BR29" s="47">
        <f t="shared" si="17"/>
        <v>88.205675574545523</v>
      </c>
      <c r="BS29" s="47">
        <f t="shared" si="18"/>
        <v>-19.097316402408296</v>
      </c>
      <c r="BT29" s="48">
        <f t="shared" si="19"/>
        <v>2135.8021286889211</v>
      </c>
      <c r="BU29" s="47">
        <f t="shared" si="20"/>
        <v>1053.4047896022616</v>
      </c>
      <c r="BV29" s="49">
        <f t="shared" si="21"/>
        <v>-27.72479438800201</v>
      </c>
      <c r="BW29" s="44">
        <f t="shared" si="46"/>
        <v>7.0391872278664733</v>
      </c>
      <c r="BX29" s="44">
        <f t="shared" si="47"/>
        <v>2.0097014313903854</v>
      </c>
      <c r="BY29" s="44">
        <f t="shared" si="48"/>
        <v>0.33085389453314029</v>
      </c>
      <c r="BZ29" s="38">
        <f t="shared" si="49"/>
        <v>0.37011599511599513</v>
      </c>
      <c r="CA29" s="39">
        <f t="shared" si="50"/>
        <v>1.6265559981406996E-2</v>
      </c>
      <c r="CB29" s="50">
        <f t="shared" si="51"/>
        <v>-1.3217338217338226E-2</v>
      </c>
    </row>
    <row r="30" spans="1:80" x14ac:dyDescent="0.25">
      <c r="A30" s="11" t="s">
        <v>186</v>
      </c>
      <c r="B30" s="32">
        <v>2095.8649999999998</v>
      </c>
      <c r="C30" s="33">
        <v>1962.9259999999999</v>
      </c>
      <c r="D30" s="34">
        <v>2900.5680000000002</v>
      </c>
      <c r="E30" s="32">
        <v>1904.7470000000001</v>
      </c>
      <c r="F30" s="33">
        <v>1822.63</v>
      </c>
      <c r="G30" s="34">
        <v>2625.0889999999999</v>
      </c>
      <c r="H30" s="35">
        <f t="shared" si="25"/>
        <v>1.1049408229587645</v>
      </c>
      <c r="I30" s="36">
        <f t="shared" si="26"/>
        <v>4.6030878159870614E-3</v>
      </c>
      <c r="J30" s="37">
        <f t="shared" si="0"/>
        <v>2.7966341028806241E-2</v>
      </c>
      <c r="K30" s="32">
        <v>1537.865</v>
      </c>
      <c r="L30" s="33">
        <v>1483.259</v>
      </c>
      <c r="M30" s="33">
        <v>2107.326</v>
      </c>
      <c r="N30" s="38">
        <f t="shared" si="1"/>
        <v>0.80276363963278963</v>
      </c>
      <c r="O30" s="39">
        <f t="shared" si="27"/>
        <v>-4.6218031583001862E-3</v>
      </c>
      <c r="P30" s="40">
        <f t="shared" si="2"/>
        <v>-1.1037845034970628E-2</v>
      </c>
      <c r="Q30" s="32">
        <v>260.64100000000002</v>
      </c>
      <c r="R30" s="33">
        <v>240.56799999999998</v>
      </c>
      <c r="S30" s="34">
        <v>372.52700000000004</v>
      </c>
      <c r="T30" s="38">
        <f t="shared" si="28"/>
        <v>0.1419102361862779</v>
      </c>
      <c r="U30" s="39">
        <f t="shared" si="29"/>
        <v>5.07264043209113E-3</v>
      </c>
      <c r="V30" s="40">
        <f t="shared" si="30"/>
        <v>9.9207484679807445E-3</v>
      </c>
      <c r="W30" s="32">
        <v>106.241</v>
      </c>
      <c r="X30" s="33">
        <v>98.802999999999997</v>
      </c>
      <c r="Y30" s="34">
        <v>145.23599999999999</v>
      </c>
      <c r="Z30" s="38">
        <f t="shared" si="3"/>
        <v>5.532612418093253E-2</v>
      </c>
      <c r="AA30" s="39">
        <f t="shared" si="31"/>
        <v>-4.5083727379085364E-4</v>
      </c>
      <c r="AB30" s="40">
        <f t="shared" si="4"/>
        <v>1.1170965669900432E-3</v>
      </c>
      <c r="AC30" s="32">
        <v>206.14699999999999</v>
      </c>
      <c r="AD30" s="33">
        <v>234.214</v>
      </c>
      <c r="AE30" s="33">
        <v>343.52800000000002</v>
      </c>
      <c r="AF30" s="33">
        <f t="shared" si="32"/>
        <v>137.38100000000003</v>
      </c>
      <c r="AG30" s="34">
        <f t="shared" si="33"/>
        <v>109.31400000000002</v>
      </c>
      <c r="AH30" s="32">
        <v>206.14699999999999</v>
      </c>
      <c r="AI30" s="33">
        <v>234.214</v>
      </c>
      <c r="AJ30" s="33">
        <v>343.52800000000002</v>
      </c>
      <c r="AK30" s="33">
        <f t="shared" si="5"/>
        <v>137.38100000000003</v>
      </c>
      <c r="AL30" s="34">
        <f t="shared" si="6"/>
        <v>109.31400000000002</v>
      </c>
      <c r="AM30" s="38">
        <f t="shared" si="7"/>
        <v>0.11843473416241232</v>
      </c>
      <c r="AN30" s="39">
        <f t="shared" si="34"/>
        <v>2.0075822686720896E-2</v>
      </c>
      <c r="AO30" s="40">
        <f t="shared" si="35"/>
        <v>-8.8407867108217242E-4</v>
      </c>
      <c r="AP30" s="38">
        <f t="shared" si="36"/>
        <v>0.11843473416241232</v>
      </c>
      <c r="AQ30" s="39">
        <f t="shared" si="37"/>
        <v>2.0075822686720896E-2</v>
      </c>
      <c r="AR30" s="40">
        <f t="shared" si="8"/>
        <v>-8.8407867108217242E-4</v>
      </c>
      <c r="AS30" s="39">
        <f t="shared" si="9"/>
        <v>0.13086337263231837</v>
      </c>
      <c r="AT30" s="39">
        <f t="shared" si="38"/>
        <v>2.2635350748047137E-2</v>
      </c>
      <c r="AU30" s="39">
        <f t="shared" si="10"/>
        <v>2.3600559964679912E-3</v>
      </c>
      <c r="AV30" s="32">
        <v>2160</v>
      </c>
      <c r="AW30" s="33">
        <v>1450</v>
      </c>
      <c r="AX30" s="34">
        <v>1880</v>
      </c>
      <c r="AY30" s="41">
        <v>17</v>
      </c>
      <c r="AZ30" s="42">
        <v>16</v>
      </c>
      <c r="BA30" s="43">
        <v>16</v>
      </c>
      <c r="BB30" s="41">
        <v>29</v>
      </c>
      <c r="BC30" s="42">
        <v>26</v>
      </c>
      <c r="BD30" s="42">
        <v>26</v>
      </c>
      <c r="BE30" s="45">
        <f t="shared" si="39"/>
        <v>9.7916666666666661</v>
      </c>
      <c r="BF30" s="44">
        <f t="shared" si="40"/>
        <v>-0.79656862745098067</v>
      </c>
      <c r="BG30" s="44">
        <f t="shared" si="41"/>
        <v>-0.27777777777777857</v>
      </c>
      <c r="BH30" s="45">
        <f t="shared" si="42"/>
        <v>6.0256410256410255</v>
      </c>
      <c r="BI30" s="44">
        <f t="shared" si="43"/>
        <v>-0.18125552608311235</v>
      </c>
      <c r="BJ30" s="46">
        <f t="shared" si="44"/>
        <v>-0.17094017094017033</v>
      </c>
      <c r="BK30" s="33">
        <v>60</v>
      </c>
      <c r="BL30" s="33">
        <v>60</v>
      </c>
      <c r="BM30" s="33">
        <v>60</v>
      </c>
      <c r="BN30" s="32">
        <v>11201</v>
      </c>
      <c r="BO30" s="33">
        <v>7952</v>
      </c>
      <c r="BP30" s="34">
        <v>10915</v>
      </c>
      <c r="BQ30" s="47">
        <f t="shared" si="45"/>
        <v>240.50288593678425</v>
      </c>
      <c r="BR30" s="47">
        <f t="shared" si="17"/>
        <v>70.451372679039395</v>
      </c>
      <c r="BS30" s="47">
        <f t="shared" si="18"/>
        <v>11.298912093725903</v>
      </c>
      <c r="BT30" s="48">
        <f t="shared" si="19"/>
        <v>1396.3239361702128</v>
      </c>
      <c r="BU30" s="47">
        <f t="shared" si="20"/>
        <v>514.49662135539802</v>
      </c>
      <c r="BV30" s="49">
        <f t="shared" si="21"/>
        <v>139.33772927366113</v>
      </c>
      <c r="BW30" s="44">
        <f t="shared" si="46"/>
        <v>5.8058510638297873</v>
      </c>
      <c r="BX30" s="44">
        <f t="shared" si="47"/>
        <v>0.62020291568163888</v>
      </c>
      <c r="BY30" s="44">
        <f t="shared" si="48"/>
        <v>0.32171313279530445</v>
      </c>
      <c r="BZ30" s="38">
        <f t="shared" si="49"/>
        <v>0.49977106227106227</v>
      </c>
      <c r="CA30" s="39">
        <f t="shared" si="50"/>
        <v>-1.0292690005804794E-2</v>
      </c>
      <c r="CB30" s="50">
        <f t="shared" si="51"/>
        <v>1.4300976800976806E-2</v>
      </c>
    </row>
    <row r="31" spans="1:80" x14ac:dyDescent="0.25">
      <c r="A31" s="11" t="s">
        <v>185</v>
      </c>
      <c r="B31" s="32">
        <v>10235.364</v>
      </c>
      <c r="C31" s="33">
        <v>9331.527</v>
      </c>
      <c r="D31" s="34">
        <v>13656.550999999999</v>
      </c>
      <c r="E31" s="32">
        <v>10268.852000000001</v>
      </c>
      <c r="F31" s="33">
        <v>9503.6810000000005</v>
      </c>
      <c r="G31" s="34">
        <v>13626.455</v>
      </c>
      <c r="H31" s="35">
        <f t="shared" si="25"/>
        <v>1.0022086448749876</v>
      </c>
      <c r="I31" s="36">
        <f t="shared" si="26"/>
        <v>5.4697689032627839E-3</v>
      </c>
      <c r="J31" s="37">
        <f t="shared" si="0"/>
        <v>2.0323099684655621E-2</v>
      </c>
      <c r="K31" s="32">
        <v>6585.7039999999997</v>
      </c>
      <c r="L31" s="33">
        <v>6241.4309999999996</v>
      </c>
      <c r="M31" s="33">
        <v>8814.5660000000007</v>
      </c>
      <c r="N31" s="38">
        <f t="shared" si="1"/>
        <v>0.64687154509371669</v>
      </c>
      <c r="O31" s="39">
        <f t="shared" si="27"/>
        <v>5.543381049673668E-3</v>
      </c>
      <c r="P31" s="40">
        <f t="shared" si="2"/>
        <v>-9.8667229521067767E-3</v>
      </c>
      <c r="Q31" s="32">
        <v>2143.989</v>
      </c>
      <c r="R31" s="33">
        <v>1650.4159999999999</v>
      </c>
      <c r="S31" s="34">
        <v>2456.7550000000001</v>
      </c>
      <c r="T31" s="38">
        <f t="shared" si="28"/>
        <v>0.18029304026615875</v>
      </c>
      <c r="U31" s="39">
        <f t="shared" si="29"/>
        <v>-2.8492615618257527E-2</v>
      </c>
      <c r="V31" s="40">
        <f t="shared" si="30"/>
        <v>6.632329221669786E-3</v>
      </c>
      <c r="W31" s="32">
        <v>1539.1590000000001</v>
      </c>
      <c r="X31" s="33">
        <v>1611.8340000000001</v>
      </c>
      <c r="Y31" s="34">
        <v>2355.134</v>
      </c>
      <c r="Z31" s="38">
        <f t="shared" si="3"/>
        <v>0.17283541464012467</v>
      </c>
      <c r="AA31" s="39">
        <f t="shared" si="31"/>
        <v>2.2949234568584054E-2</v>
      </c>
      <c r="AB31" s="40">
        <f t="shared" si="4"/>
        <v>3.2343937304371573E-3</v>
      </c>
      <c r="AC31" s="32">
        <v>1736.8610000000001</v>
      </c>
      <c r="AD31" s="33">
        <v>1663.079</v>
      </c>
      <c r="AE31" s="33">
        <v>2486.4540000000002</v>
      </c>
      <c r="AF31" s="33">
        <f t="shared" si="32"/>
        <v>749.59300000000007</v>
      </c>
      <c r="AG31" s="34">
        <f t="shared" si="33"/>
        <v>823.37500000000023</v>
      </c>
      <c r="AH31" s="32">
        <v>1736.8610000000001</v>
      </c>
      <c r="AI31" s="33">
        <v>1663.079</v>
      </c>
      <c r="AJ31" s="33">
        <v>2486.4540000000002</v>
      </c>
      <c r="AK31" s="33">
        <f t="shared" si="5"/>
        <v>749.59300000000007</v>
      </c>
      <c r="AL31" s="34">
        <f t="shared" si="6"/>
        <v>823.37500000000023</v>
      </c>
      <c r="AM31" s="38">
        <f t="shared" si="7"/>
        <v>0.1820704217338624</v>
      </c>
      <c r="AN31" s="39">
        <f t="shared" si="34"/>
        <v>1.2378264229742364E-2</v>
      </c>
      <c r="AO31" s="40">
        <f t="shared" si="35"/>
        <v>3.8488937888647712E-3</v>
      </c>
      <c r="AP31" s="38">
        <f t="shared" si="36"/>
        <v>0.1820704217338624</v>
      </c>
      <c r="AQ31" s="39">
        <f t="shared" si="37"/>
        <v>1.2378264229742364E-2</v>
      </c>
      <c r="AR31" s="40">
        <f t="shared" si="8"/>
        <v>3.8488937888647712E-3</v>
      </c>
      <c r="AS31" s="39">
        <f t="shared" si="9"/>
        <v>0.18247255063771173</v>
      </c>
      <c r="AT31" s="39">
        <f t="shared" si="38"/>
        <v>1.3333780305838205E-2</v>
      </c>
      <c r="AU31" s="39">
        <f t="shared" si="10"/>
        <v>7.4794085067837468E-3</v>
      </c>
      <c r="AV31" s="32">
        <v>8160</v>
      </c>
      <c r="AW31" s="33">
        <v>5314</v>
      </c>
      <c r="AX31" s="34">
        <v>7001</v>
      </c>
      <c r="AY31" s="41">
        <v>53</v>
      </c>
      <c r="AZ31" s="42">
        <v>49</v>
      </c>
      <c r="BA31" s="43">
        <v>49</v>
      </c>
      <c r="BB31" s="41">
        <v>132</v>
      </c>
      <c r="BC31" s="42">
        <v>127</v>
      </c>
      <c r="BD31" s="42">
        <v>127</v>
      </c>
      <c r="BE31" s="45">
        <f t="shared" si="39"/>
        <v>11.906462585034014</v>
      </c>
      <c r="BF31" s="44">
        <f t="shared" si="40"/>
        <v>-0.92372609421126839</v>
      </c>
      <c r="BG31" s="44">
        <f t="shared" si="41"/>
        <v>-0.1434240362811785</v>
      </c>
      <c r="BH31" s="45">
        <f t="shared" si="42"/>
        <v>4.5938320209973753</v>
      </c>
      <c r="BI31" s="44">
        <f t="shared" si="43"/>
        <v>-0.55768313051777607</v>
      </c>
      <c r="BJ31" s="46">
        <f t="shared" si="44"/>
        <v>-5.5336832895887866E-2</v>
      </c>
      <c r="BK31" s="33">
        <v>272</v>
      </c>
      <c r="BL31" s="33">
        <v>267</v>
      </c>
      <c r="BM31" s="33">
        <v>267</v>
      </c>
      <c r="BN31" s="32">
        <v>52794</v>
      </c>
      <c r="BO31" s="33">
        <v>37730</v>
      </c>
      <c r="BP31" s="34">
        <v>51680</v>
      </c>
      <c r="BQ31" s="47">
        <f t="shared" si="45"/>
        <v>263.66979489164089</v>
      </c>
      <c r="BR31" s="47">
        <f t="shared" si="17"/>
        <v>69.161858383704384</v>
      </c>
      <c r="BS31" s="47">
        <f t="shared" si="18"/>
        <v>11.783205970358097</v>
      </c>
      <c r="BT31" s="48">
        <f t="shared" si="19"/>
        <v>1946.3583773746607</v>
      </c>
      <c r="BU31" s="47">
        <f t="shared" si="20"/>
        <v>687.92063227662152</v>
      </c>
      <c r="BV31" s="49">
        <f t="shared" si="21"/>
        <v>157.93515569607575</v>
      </c>
      <c r="BW31" s="44">
        <f t="shared" si="46"/>
        <v>7.3818025996286245</v>
      </c>
      <c r="BX31" s="44">
        <f t="shared" si="47"/>
        <v>0.91194965845215403</v>
      </c>
      <c r="BY31" s="44">
        <f t="shared" si="48"/>
        <v>0.28168969033242597</v>
      </c>
      <c r="BZ31" s="38">
        <f t="shared" si="49"/>
        <v>0.53175289130345305</v>
      </c>
      <c r="CA31" s="39">
        <f t="shared" si="50"/>
        <v>1.4370764529226809E-3</v>
      </c>
      <c r="CB31" s="50">
        <f t="shared" si="51"/>
        <v>1.4130688287991577E-2</v>
      </c>
    </row>
    <row r="32" spans="1:80" x14ac:dyDescent="0.25">
      <c r="A32" s="11" t="s">
        <v>184</v>
      </c>
      <c r="B32" s="32">
        <v>7310.1289999999999</v>
      </c>
      <c r="C32" s="33">
        <v>6529.2020000000002</v>
      </c>
      <c r="D32" s="34">
        <v>9381.902</v>
      </c>
      <c r="E32" s="32">
        <v>7205.0339999999997</v>
      </c>
      <c r="F32" s="33">
        <v>6520.482</v>
      </c>
      <c r="G32" s="34">
        <v>9425.2829999999994</v>
      </c>
      <c r="H32" s="35">
        <f t="shared" si="25"/>
        <v>0.9953973795800084</v>
      </c>
      <c r="I32" s="36">
        <f t="shared" si="26"/>
        <v>-1.9188949922392284E-2</v>
      </c>
      <c r="J32" s="37">
        <f t="shared" si="0"/>
        <v>-5.939944869319147E-3</v>
      </c>
      <c r="K32" s="32">
        <v>4933.8630000000003</v>
      </c>
      <c r="L32" s="33">
        <v>4113.0320000000002</v>
      </c>
      <c r="M32" s="33">
        <v>5626.991</v>
      </c>
      <c r="N32" s="38">
        <f t="shared" si="1"/>
        <v>0.59701029666695427</v>
      </c>
      <c r="O32" s="39">
        <f t="shared" si="27"/>
        <v>-8.7769678000757301E-2</v>
      </c>
      <c r="P32" s="40">
        <f t="shared" si="2"/>
        <v>-3.3776200404888046E-2</v>
      </c>
      <c r="Q32" s="32">
        <v>1400.595</v>
      </c>
      <c r="R32" s="33">
        <v>1442.5410000000002</v>
      </c>
      <c r="S32" s="34">
        <v>2329.1320000000001</v>
      </c>
      <c r="T32" s="38">
        <f t="shared" si="28"/>
        <v>0.247115338605748</v>
      </c>
      <c r="U32" s="39">
        <f t="shared" si="29"/>
        <v>5.2724167099825886E-2</v>
      </c>
      <c r="V32" s="40">
        <f t="shared" si="30"/>
        <v>2.5883073874398366E-2</v>
      </c>
      <c r="W32" s="32">
        <v>870.57600000000002</v>
      </c>
      <c r="X32" s="33">
        <v>964.90899999999999</v>
      </c>
      <c r="Y32" s="34">
        <v>1469.1599999999999</v>
      </c>
      <c r="Z32" s="38">
        <f t="shared" si="3"/>
        <v>0.15587436472729785</v>
      </c>
      <c r="AA32" s="39">
        <f t="shared" si="31"/>
        <v>3.5045510900931442E-2</v>
      </c>
      <c r="AB32" s="40">
        <f t="shared" si="4"/>
        <v>7.893126530489708E-3</v>
      </c>
      <c r="AC32" s="32">
        <v>1733.192</v>
      </c>
      <c r="AD32" s="33">
        <v>1667.5329999999999</v>
      </c>
      <c r="AE32" s="33">
        <v>1792.867</v>
      </c>
      <c r="AF32" s="33">
        <f t="shared" si="32"/>
        <v>59.674999999999955</v>
      </c>
      <c r="AG32" s="34">
        <f t="shared" si="33"/>
        <v>125.33400000000006</v>
      </c>
      <c r="AH32" s="32">
        <v>1733.192</v>
      </c>
      <c r="AI32" s="33">
        <v>1667.5329999999999</v>
      </c>
      <c r="AJ32" s="33">
        <v>1792.867</v>
      </c>
      <c r="AK32" s="33">
        <f t="shared" si="5"/>
        <v>59.674999999999955</v>
      </c>
      <c r="AL32" s="34">
        <f t="shared" si="6"/>
        <v>125.33400000000006</v>
      </c>
      <c r="AM32" s="38">
        <f t="shared" si="7"/>
        <v>0.19109845743432408</v>
      </c>
      <c r="AN32" s="39">
        <f t="shared" si="34"/>
        <v>-4.5996127353440969E-2</v>
      </c>
      <c r="AO32" s="40">
        <f t="shared" si="35"/>
        <v>-6.4297684391277254E-2</v>
      </c>
      <c r="AP32" s="38">
        <f t="shared" si="36"/>
        <v>0.19109845743432408</v>
      </c>
      <c r="AQ32" s="39">
        <f t="shared" si="37"/>
        <v>-4.5996127353440969E-2</v>
      </c>
      <c r="AR32" s="40">
        <f t="shared" si="8"/>
        <v>-6.4297684391277254E-2</v>
      </c>
      <c r="AS32" s="39">
        <f t="shared" si="9"/>
        <v>0.19021890377190798</v>
      </c>
      <c r="AT32" s="39">
        <f t="shared" si="38"/>
        <v>-5.0334020752806297E-2</v>
      </c>
      <c r="AU32" s="39">
        <f t="shared" si="10"/>
        <v>-6.5518785558420667E-2</v>
      </c>
      <c r="AV32" s="32">
        <v>5067</v>
      </c>
      <c r="AW32" s="33">
        <v>3285</v>
      </c>
      <c r="AX32" s="34">
        <v>1399</v>
      </c>
      <c r="AY32" s="41">
        <v>44</v>
      </c>
      <c r="AZ32" s="42">
        <v>48</v>
      </c>
      <c r="BA32" s="43">
        <v>48</v>
      </c>
      <c r="BB32" s="41">
        <v>67</v>
      </c>
      <c r="BC32" s="42">
        <v>68</v>
      </c>
      <c r="BD32" s="42">
        <v>67</v>
      </c>
      <c r="BE32" s="45">
        <f t="shared" si="39"/>
        <v>2.4288194444444442</v>
      </c>
      <c r="BF32" s="44">
        <f t="shared" si="40"/>
        <v>-7.1677714646464636</v>
      </c>
      <c r="BG32" s="44">
        <f t="shared" si="41"/>
        <v>-5.1753472222222232</v>
      </c>
      <c r="BH32" s="45">
        <f t="shared" si="42"/>
        <v>1.7400497512437811</v>
      </c>
      <c r="BI32" s="44">
        <f t="shared" si="43"/>
        <v>-4.5621890547263684</v>
      </c>
      <c r="BJ32" s="46">
        <f t="shared" si="44"/>
        <v>-3.627597307579749</v>
      </c>
      <c r="BK32" s="33">
        <v>137</v>
      </c>
      <c r="BL32" s="33">
        <v>156</v>
      </c>
      <c r="BM32" s="33">
        <v>150</v>
      </c>
      <c r="BN32" s="32">
        <v>23576</v>
      </c>
      <c r="BO32" s="33">
        <v>16050</v>
      </c>
      <c r="BP32" s="34">
        <v>5654</v>
      </c>
      <c r="BQ32" s="47">
        <f t="shared" si="45"/>
        <v>1667.0114962858154</v>
      </c>
      <c r="BR32" s="47">
        <f t="shared" si="17"/>
        <v>1361.402656788021</v>
      </c>
      <c r="BS32" s="47">
        <f t="shared" si="18"/>
        <v>1260.7509355381519</v>
      </c>
      <c r="BT32" s="48">
        <f t="shared" si="19"/>
        <v>6737.1572551822728</v>
      </c>
      <c r="BU32" s="47">
        <f t="shared" si="20"/>
        <v>5315.2046204871867</v>
      </c>
      <c r="BV32" s="49">
        <f t="shared" si="21"/>
        <v>4752.2312277850124</v>
      </c>
      <c r="BW32" s="44">
        <f t="shared" si="46"/>
        <v>4.0414581844174409</v>
      </c>
      <c r="BX32" s="44">
        <f t="shared" si="47"/>
        <v>-0.61139360164926515</v>
      </c>
      <c r="BY32" s="44">
        <f t="shared" si="48"/>
        <v>-0.8443865644410069</v>
      </c>
      <c r="BZ32" s="38">
        <f t="shared" si="49"/>
        <v>0.10355311355311356</v>
      </c>
      <c r="CA32" s="39">
        <f t="shared" si="50"/>
        <v>-0.36663156196840541</v>
      </c>
      <c r="CB32" s="50">
        <f t="shared" si="51"/>
        <v>-0.27331360946745564</v>
      </c>
    </row>
    <row r="33" spans="1:80" x14ac:dyDescent="0.25">
      <c r="A33" s="31" t="s">
        <v>183</v>
      </c>
      <c r="B33" s="12">
        <v>2644.3470000000002</v>
      </c>
      <c r="C33" s="13">
        <v>2626.4560000000001</v>
      </c>
      <c r="D33" s="14">
        <v>3699.8290000000002</v>
      </c>
      <c r="E33" s="12">
        <v>2119.6060000000002</v>
      </c>
      <c r="F33" s="13">
        <v>2541.2800000000002</v>
      </c>
      <c r="G33" s="14">
        <v>3655.3220000000001</v>
      </c>
      <c r="H33" s="15">
        <f t="shared" si="25"/>
        <v>1.0121759451014165</v>
      </c>
      <c r="I33" s="16">
        <f t="shared" si="26"/>
        <v>-0.23538940430786037</v>
      </c>
      <c r="J33" s="17">
        <f t="shared" si="0"/>
        <v>-2.1341022725820169E-2</v>
      </c>
      <c r="K33" s="12">
        <v>1599.4829999999999</v>
      </c>
      <c r="L33" s="13">
        <v>2058.029</v>
      </c>
      <c r="M33" s="13">
        <v>2821.1909999999998</v>
      </c>
      <c r="N33" s="18">
        <f t="shared" si="1"/>
        <v>0.77180368788303733</v>
      </c>
      <c r="O33" s="19">
        <f t="shared" si="27"/>
        <v>1.7190330494919026E-2</v>
      </c>
      <c r="P33" s="20">
        <f t="shared" si="2"/>
        <v>-3.8035841802790182E-2</v>
      </c>
      <c r="Q33" s="12">
        <v>450.44199999999995</v>
      </c>
      <c r="R33" s="13">
        <v>401.91699999999997</v>
      </c>
      <c r="S33" s="14">
        <v>731.77599999999995</v>
      </c>
      <c r="T33" s="18">
        <f t="shared" si="28"/>
        <v>0.20019467505188324</v>
      </c>
      <c r="U33" s="19">
        <f t="shared" si="29"/>
        <v>-1.2317461637671279E-2</v>
      </c>
      <c r="V33" s="20">
        <f t="shared" si="30"/>
        <v>4.203933601014051E-2</v>
      </c>
      <c r="W33" s="12">
        <v>69.680999999999997</v>
      </c>
      <c r="X33" s="13">
        <v>81.334000000000003</v>
      </c>
      <c r="Y33" s="14">
        <v>102.355</v>
      </c>
      <c r="Z33" s="18">
        <f t="shared" si="3"/>
        <v>2.8001637065079354E-2</v>
      </c>
      <c r="AA33" s="19">
        <f t="shared" si="31"/>
        <v>-4.8728688572477127E-3</v>
      </c>
      <c r="AB33" s="20">
        <f t="shared" si="4"/>
        <v>-4.003494207350286E-3</v>
      </c>
      <c r="AC33" s="12">
        <v>1790.0989999999999</v>
      </c>
      <c r="AD33" s="13">
        <v>1622.2090000000001</v>
      </c>
      <c r="AE33" s="13">
        <v>1670.13975</v>
      </c>
      <c r="AF33" s="13">
        <f t="shared" si="32"/>
        <v>-119.95924999999988</v>
      </c>
      <c r="AG33" s="14">
        <f t="shared" si="33"/>
        <v>47.930749999999989</v>
      </c>
      <c r="AH33" s="12">
        <v>1790.0989999999999</v>
      </c>
      <c r="AI33" s="13">
        <v>1622.2090000000001</v>
      </c>
      <c r="AJ33" s="13">
        <v>1670.13975</v>
      </c>
      <c r="AK33" s="13">
        <f t="shared" si="5"/>
        <v>-119.95924999999988</v>
      </c>
      <c r="AL33" s="14">
        <f t="shared" si="6"/>
        <v>47.930749999999989</v>
      </c>
      <c r="AM33" s="18">
        <f t="shared" si="7"/>
        <v>0.45140998408304817</v>
      </c>
      <c r="AN33" s="19">
        <f t="shared" si="34"/>
        <v>-0.22554315406410114</v>
      </c>
      <c r="AO33" s="20">
        <f t="shared" si="35"/>
        <v>-0.16623181155335315</v>
      </c>
      <c r="AP33" s="18">
        <f t="shared" si="36"/>
        <v>0.45140998408304817</v>
      </c>
      <c r="AQ33" s="19">
        <f t="shared" si="37"/>
        <v>-0.22554315406410114</v>
      </c>
      <c r="AR33" s="20">
        <f t="shared" si="8"/>
        <v>-0.16623181155335315</v>
      </c>
      <c r="AS33" s="19">
        <f t="shared" si="9"/>
        <v>0.45690632726747465</v>
      </c>
      <c r="AT33" s="19">
        <f t="shared" si="38"/>
        <v>-0.38763695105878021</v>
      </c>
      <c r="AU33" s="19">
        <f t="shared" si="10"/>
        <v>-0.18143694856202858</v>
      </c>
      <c r="AV33" s="12">
        <v>3025</v>
      </c>
      <c r="AW33" s="13">
        <v>1974</v>
      </c>
      <c r="AX33" s="14">
        <v>2544</v>
      </c>
      <c r="AY33" s="21">
        <v>27</v>
      </c>
      <c r="AZ33" s="22">
        <v>27</v>
      </c>
      <c r="BA33" s="23">
        <v>27</v>
      </c>
      <c r="BB33" s="21">
        <v>47</v>
      </c>
      <c r="BC33" s="22">
        <v>51</v>
      </c>
      <c r="BD33" s="22">
        <v>51</v>
      </c>
      <c r="BE33" s="25">
        <f t="shared" si="39"/>
        <v>7.8518518518518521</v>
      </c>
      <c r="BF33" s="24">
        <f t="shared" si="40"/>
        <v>-1.4845679012345672</v>
      </c>
      <c r="BG33" s="24">
        <f t="shared" si="41"/>
        <v>-0.27160493827160526</v>
      </c>
      <c r="BH33" s="25">
        <f t="shared" si="42"/>
        <v>4.1568627450980395</v>
      </c>
      <c r="BI33" s="24">
        <f t="shared" si="43"/>
        <v>-1.2066124322069243</v>
      </c>
      <c r="BJ33" s="26">
        <f t="shared" si="44"/>
        <v>-0.1437908496732021</v>
      </c>
      <c r="BK33" s="13">
        <v>103</v>
      </c>
      <c r="BL33" s="13">
        <v>93</v>
      </c>
      <c r="BM33" s="13">
        <v>93</v>
      </c>
      <c r="BN33" s="12">
        <v>22444</v>
      </c>
      <c r="BO33" s="13">
        <v>15518</v>
      </c>
      <c r="BP33" s="14">
        <v>20782</v>
      </c>
      <c r="BQ33" s="27">
        <f t="shared" si="45"/>
        <v>175.88884611683187</v>
      </c>
      <c r="BR33" s="27">
        <f t="shared" si="17"/>
        <v>81.449084933442094</v>
      </c>
      <c r="BS33" s="27">
        <f t="shared" si="18"/>
        <v>12.125474548330772</v>
      </c>
      <c r="BT33" s="28">
        <f t="shared" si="19"/>
        <v>1436.8404088050315</v>
      </c>
      <c r="BU33" s="27">
        <f t="shared" si="20"/>
        <v>736.14421045792415</v>
      </c>
      <c r="BV33" s="29">
        <f t="shared" si="21"/>
        <v>149.46452228020894</v>
      </c>
      <c r="BW33" s="24">
        <f t="shared" si="46"/>
        <v>8.1690251572327046</v>
      </c>
      <c r="BX33" s="24">
        <f t="shared" si="47"/>
        <v>0.74952102500129936</v>
      </c>
      <c r="BY33" s="24">
        <f t="shared" si="48"/>
        <v>0.30782961518609842</v>
      </c>
      <c r="BZ33" s="18">
        <f t="shared" si="49"/>
        <v>0.61390759777856552</v>
      </c>
      <c r="CA33" s="19">
        <f t="shared" si="50"/>
        <v>1.8544448539879133E-2</v>
      </c>
      <c r="CB33" s="30">
        <f t="shared" si="51"/>
        <v>2.6980188270510075E-3</v>
      </c>
    </row>
    <row r="34" spans="1:80" x14ac:dyDescent="0.25">
      <c r="A34" s="11" t="s">
        <v>182</v>
      </c>
      <c r="B34" s="32">
        <v>853.20100000000002</v>
      </c>
      <c r="C34" s="33">
        <v>897.96799999999996</v>
      </c>
      <c r="D34" s="34">
        <v>1105.5319999999999</v>
      </c>
      <c r="E34" s="32">
        <v>793.62300000000005</v>
      </c>
      <c r="F34" s="33">
        <v>676.83900000000006</v>
      </c>
      <c r="G34" s="34">
        <v>966.01300000000003</v>
      </c>
      <c r="H34" s="35">
        <f t="shared" si="25"/>
        <v>1.1444276629817609</v>
      </c>
      <c r="I34" s="36">
        <f t="shared" si="26"/>
        <v>6.9356753998528253E-2</v>
      </c>
      <c r="J34" s="37">
        <f t="shared" si="0"/>
        <v>-0.18228075659807996</v>
      </c>
      <c r="K34" s="32">
        <v>595.99199999999996</v>
      </c>
      <c r="L34" s="33">
        <v>479.91699999999997</v>
      </c>
      <c r="M34" s="33">
        <v>765.84199999999998</v>
      </c>
      <c r="N34" s="38">
        <f t="shared" si="1"/>
        <v>0.79278643248072223</v>
      </c>
      <c r="O34" s="39">
        <f t="shared" si="27"/>
        <v>4.181021329352641E-2</v>
      </c>
      <c r="P34" s="40">
        <f t="shared" si="2"/>
        <v>8.3730069002849405E-2</v>
      </c>
      <c r="Q34" s="32">
        <v>178.203</v>
      </c>
      <c r="R34" s="33">
        <v>173.13299999999998</v>
      </c>
      <c r="S34" s="34">
        <v>170.429</v>
      </c>
      <c r="T34" s="38">
        <f t="shared" si="28"/>
        <v>0.17642516198022179</v>
      </c>
      <c r="U34" s="39">
        <f t="shared" si="29"/>
        <v>-4.8118481538174218E-2</v>
      </c>
      <c r="V34" s="40">
        <f t="shared" si="30"/>
        <v>-7.9371268190025435E-2</v>
      </c>
      <c r="W34" s="32">
        <v>19.428000000000001</v>
      </c>
      <c r="X34" s="33">
        <v>23.788999999999998</v>
      </c>
      <c r="Y34" s="34">
        <v>29.742000000000001</v>
      </c>
      <c r="Z34" s="38">
        <f t="shared" si="3"/>
        <v>3.0788405539055892E-2</v>
      </c>
      <c r="AA34" s="39">
        <f t="shared" si="31"/>
        <v>6.3082682446478425E-3</v>
      </c>
      <c r="AB34" s="40">
        <f t="shared" si="4"/>
        <v>-4.3588008128239465E-3</v>
      </c>
      <c r="AC34" s="32">
        <v>666.23400000000004</v>
      </c>
      <c r="AD34" s="33">
        <v>560.94299999999998</v>
      </c>
      <c r="AE34" s="33">
        <v>554.29700000000003</v>
      </c>
      <c r="AF34" s="33">
        <f t="shared" si="32"/>
        <v>-111.93700000000001</v>
      </c>
      <c r="AG34" s="34">
        <f t="shared" si="33"/>
        <v>-6.6459999999999582</v>
      </c>
      <c r="AH34" s="32">
        <v>666.23400000000004</v>
      </c>
      <c r="AI34" s="33">
        <v>560.94299999999998</v>
      </c>
      <c r="AJ34" s="33">
        <v>554.29700000000003</v>
      </c>
      <c r="AK34" s="33">
        <f t="shared" si="5"/>
        <v>-111.93700000000001</v>
      </c>
      <c r="AL34" s="34">
        <f t="shared" si="6"/>
        <v>-6.6459999999999582</v>
      </c>
      <c r="AM34" s="38">
        <f t="shared" si="7"/>
        <v>0.50138485362703211</v>
      </c>
      <c r="AN34" s="39">
        <f t="shared" si="34"/>
        <v>-0.27947921005784404</v>
      </c>
      <c r="AO34" s="40">
        <f t="shared" si="35"/>
        <v>-0.12329553587459829</v>
      </c>
      <c r="AP34" s="38">
        <f t="shared" si="36"/>
        <v>0.50138485362703211</v>
      </c>
      <c r="AQ34" s="39">
        <f t="shared" si="37"/>
        <v>-0.27947921005784404</v>
      </c>
      <c r="AR34" s="40">
        <f t="shared" si="8"/>
        <v>-0.12329553587459829</v>
      </c>
      <c r="AS34" s="39">
        <f t="shared" si="9"/>
        <v>0.57379869629083669</v>
      </c>
      <c r="AT34" s="39">
        <f t="shared" si="38"/>
        <v>-0.26568554244720388</v>
      </c>
      <c r="AU34" s="39">
        <f t="shared" si="10"/>
        <v>-0.25497003600739077</v>
      </c>
      <c r="AV34" s="32">
        <v>575</v>
      </c>
      <c r="AW34" s="33">
        <v>460</v>
      </c>
      <c r="AX34" s="34">
        <v>586</v>
      </c>
      <c r="AY34" s="41">
        <v>12</v>
      </c>
      <c r="AZ34" s="42">
        <v>13</v>
      </c>
      <c r="BA34" s="43">
        <v>13</v>
      </c>
      <c r="BB34" s="41">
        <v>13</v>
      </c>
      <c r="BC34" s="42">
        <v>12</v>
      </c>
      <c r="BD34" s="42">
        <v>12</v>
      </c>
      <c r="BE34" s="45">
        <f t="shared" si="39"/>
        <v>3.7564102564102568</v>
      </c>
      <c r="BF34" s="44">
        <f t="shared" si="40"/>
        <v>-0.23664529914529853</v>
      </c>
      <c r="BG34" s="44">
        <f t="shared" si="41"/>
        <v>-0.17521367521367504</v>
      </c>
      <c r="BH34" s="45">
        <f t="shared" si="42"/>
        <v>4.0694444444444446</v>
      </c>
      <c r="BI34" s="44">
        <f t="shared" si="43"/>
        <v>0.38354700854700852</v>
      </c>
      <c r="BJ34" s="46">
        <f t="shared" si="44"/>
        <v>-0.18981481481481488</v>
      </c>
      <c r="BK34" s="33">
        <v>40</v>
      </c>
      <c r="BL34" s="33">
        <v>40</v>
      </c>
      <c r="BM34" s="33">
        <v>40</v>
      </c>
      <c r="BN34" s="32">
        <v>3274</v>
      </c>
      <c r="BO34" s="33">
        <v>2485</v>
      </c>
      <c r="BP34" s="34">
        <v>2865</v>
      </c>
      <c r="BQ34" s="47">
        <f t="shared" si="45"/>
        <v>337.17731239092495</v>
      </c>
      <c r="BR34" s="47">
        <f t="shared" si="17"/>
        <v>94.77566303234218</v>
      </c>
      <c r="BS34" s="47">
        <f t="shared" si="18"/>
        <v>64.807493477444041</v>
      </c>
      <c r="BT34" s="48">
        <f t="shared" si="19"/>
        <v>1648.486348122867</v>
      </c>
      <c r="BU34" s="47">
        <f t="shared" si="20"/>
        <v>268.27243507938874</v>
      </c>
      <c r="BV34" s="49">
        <f t="shared" si="21"/>
        <v>177.09721768808436</v>
      </c>
      <c r="BW34" s="44">
        <f t="shared" si="46"/>
        <v>4.8890784982935154</v>
      </c>
      <c r="BX34" s="44">
        <f t="shared" si="47"/>
        <v>-0.80483454518474584</v>
      </c>
      <c r="BY34" s="44">
        <f t="shared" si="48"/>
        <v>-0.51309541474996312</v>
      </c>
      <c r="BZ34" s="38">
        <f t="shared" si="49"/>
        <v>0.19677197802197802</v>
      </c>
      <c r="CA34" s="39">
        <f t="shared" si="50"/>
        <v>-2.6861901759442725E-2</v>
      </c>
      <c r="CB34" s="50">
        <f t="shared" si="51"/>
        <v>-3.0792124542124544E-2</v>
      </c>
    </row>
    <row r="35" spans="1:80" x14ac:dyDescent="0.25">
      <c r="A35" s="11" t="s">
        <v>181</v>
      </c>
      <c r="B35" s="32">
        <v>3895.06088</v>
      </c>
      <c r="C35" s="33">
        <v>3764.8830600000001</v>
      </c>
      <c r="D35" s="34">
        <v>5255.53647</v>
      </c>
      <c r="E35" s="32">
        <v>4142.1480000000001</v>
      </c>
      <c r="F35" s="33">
        <v>3605.9528399999999</v>
      </c>
      <c r="G35" s="34">
        <v>5141.3149799999992</v>
      </c>
      <c r="H35" s="35">
        <f t="shared" si="25"/>
        <v>1.0222163960862793</v>
      </c>
      <c r="I35" s="36">
        <f t="shared" si="26"/>
        <v>8.1868325471709302E-2</v>
      </c>
      <c r="J35" s="37">
        <f t="shared" si="0"/>
        <v>-2.1858007282789638E-2</v>
      </c>
      <c r="K35" s="32">
        <v>2885.2593299999999</v>
      </c>
      <c r="L35" s="33">
        <v>2795.7011600000001</v>
      </c>
      <c r="M35" s="33">
        <v>3824.7280099999998</v>
      </c>
      <c r="N35" s="38">
        <f t="shared" si="1"/>
        <v>0.74392018868293508</v>
      </c>
      <c r="O35" s="39">
        <f t="shared" si="27"/>
        <v>4.7359049389988583E-2</v>
      </c>
      <c r="P35" s="40">
        <f t="shared" si="2"/>
        <v>-3.1381453919800739E-2</v>
      </c>
      <c r="Q35" s="32">
        <v>790.53651000000002</v>
      </c>
      <c r="R35" s="33">
        <v>496.45979</v>
      </c>
      <c r="S35" s="34">
        <v>878.27325000000008</v>
      </c>
      <c r="T35" s="38">
        <f t="shared" si="28"/>
        <v>0.17082657907880217</v>
      </c>
      <c r="U35" s="39">
        <f t="shared" si="29"/>
        <v>-2.0025247075164315E-2</v>
      </c>
      <c r="V35" s="40">
        <f t="shared" si="30"/>
        <v>3.3148741339803889E-2</v>
      </c>
      <c r="W35" s="32">
        <v>466.35215999999997</v>
      </c>
      <c r="X35" s="33">
        <v>313.79188999999997</v>
      </c>
      <c r="Y35" s="34">
        <v>438.31371999999999</v>
      </c>
      <c r="Z35" s="38">
        <f t="shared" si="3"/>
        <v>8.5253232238262922E-2</v>
      </c>
      <c r="AA35" s="39">
        <f t="shared" si="31"/>
        <v>-2.7333802314824018E-2</v>
      </c>
      <c r="AB35" s="40">
        <f t="shared" si="4"/>
        <v>-1.7672874200030386E-3</v>
      </c>
      <c r="AC35" s="32">
        <v>979.10287000000017</v>
      </c>
      <c r="AD35" s="33">
        <v>969.10768999999993</v>
      </c>
      <c r="AE35" s="33">
        <v>1069.17788</v>
      </c>
      <c r="AF35" s="33">
        <f t="shared" si="32"/>
        <v>90.075009999999793</v>
      </c>
      <c r="AG35" s="34">
        <f t="shared" si="33"/>
        <v>100.07019000000003</v>
      </c>
      <c r="AH35" s="32">
        <v>979.10287000000017</v>
      </c>
      <c r="AI35" s="33">
        <v>969.10768999999993</v>
      </c>
      <c r="AJ35" s="33">
        <v>1069.17788</v>
      </c>
      <c r="AK35" s="33">
        <f t="shared" si="5"/>
        <v>90.075009999999793</v>
      </c>
      <c r="AL35" s="34">
        <f t="shared" si="6"/>
        <v>100.07019000000003</v>
      </c>
      <c r="AM35" s="38">
        <f t="shared" si="7"/>
        <v>0.20343839037235337</v>
      </c>
      <c r="AN35" s="39">
        <f t="shared" si="34"/>
        <v>-4.7931973317571847E-2</v>
      </c>
      <c r="AO35" s="40">
        <f t="shared" si="35"/>
        <v>-5.3968725481067042E-2</v>
      </c>
      <c r="AP35" s="38">
        <f t="shared" si="36"/>
        <v>0.20343839037235337</v>
      </c>
      <c r="AQ35" s="39">
        <f t="shared" si="37"/>
        <v>-4.7931973317571847E-2</v>
      </c>
      <c r="AR35" s="40">
        <f t="shared" si="8"/>
        <v>-5.3968725481067042E-2</v>
      </c>
      <c r="AS35" s="39">
        <f t="shared" si="9"/>
        <v>0.20795805823202065</v>
      </c>
      <c r="AT35" s="39">
        <f t="shared" si="38"/>
        <v>-2.841757827348329E-2</v>
      </c>
      <c r="AU35" s="39">
        <f t="shared" si="10"/>
        <v>-6.0794122675592116E-2</v>
      </c>
      <c r="AV35" s="32">
        <v>2582</v>
      </c>
      <c r="AW35" s="33">
        <v>1609</v>
      </c>
      <c r="AX35" s="34">
        <v>2105</v>
      </c>
      <c r="AY35" s="41">
        <v>31</v>
      </c>
      <c r="AZ35" s="42">
        <v>30.5</v>
      </c>
      <c r="BA35" s="43">
        <v>31</v>
      </c>
      <c r="BB35" s="41">
        <v>51</v>
      </c>
      <c r="BC35" s="42">
        <v>50.32</v>
      </c>
      <c r="BD35" s="42">
        <v>51</v>
      </c>
      <c r="BE35" s="45">
        <f t="shared" si="39"/>
        <v>5.6586021505376349</v>
      </c>
      <c r="BF35" s="44">
        <f t="shared" si="40"/>
        <v>-1.282258064516129</v>
      </c>
      <c r="BG35" s="44">
        <f t="shared" si="41"/>
        <v>-0.2029643339796694</v>
      </c>
      <c r="BH35" s="45">
        <f t="shared" si="42"/>
        <v>3.4395424836601305</v>
      </c>
      <c r="BI35" s="44">
        <f t="shared" si="43"/>
        <v>-0.77941176470588269</v>
      </c>
      <c r="BJ35" s="46">
        <f t="shared" si="44"/>
        <v>-0.11327503974562836</v>
      </c>
      <c r="BK35" s="33">
        <v>80</v>
      </c>
      <c r="BL35" s="33">
        <v>80</v>
      </c>
      <c r="BM35" s="33">
        <v>80</v>
      </c>
      <c r="BN35" s="32">
        <v>11896</v>
      </c>
      <c r="BO35" s="33">
        <v>7791</v>
      </c>
      <c r="BP35" s="34">
        <v>10252</v>
      </c>
      <c r="BQ35" s="47">
        <f t="shared" si="45"/>
        <v>501.49385290674985</v>
      </c>
      <c r="BR35" s="47">
        <f t="shared" si="17"/>
        <v>153.29714813203566</v>
      </c>
      <c r="BS35" s="47">
        <f t="shared" si="18"/>
        <v>38.658165575213502</v>
      </c>
      <c r="BT35" s="48">
        <f t="shared" si="19"/>
        <v>2442.4299192399048</v>
      </c>
      <c r="BU35" s="47">
        <f t="shared" si="20"/>
        <v>838.18979530497063</v>
      </c>
      <c r="BV35" s="49">
        <f t="shared" si="21"/>
        <v>201.31566193723256</v>
      </c>
      <c r="BW35" s="44">
        <f t="shared" si="46"/>
        <v>4.8703087885985745</v>
      </c>
      <c r="BX35" s="44">
        <f t="shared" si="47"/>
        <v>0.2630276112166996</v>
      </c>
      <c r="BY35" s="44">
        <f t="shared" si="48"/>
        <v>2.817081470174454E-2</v>
      </c>
      <c r="BZ35" s="38">
        <f t="shared" si="49"/>
        <v>0.35206043956043959</v>
      </c>
      <c r="CA35" s="39">
        <f t="shared" si="50"/>
        <v>-5.4223713445024857E-2</v>
      </c>
      <c r="CB35" s="50">
        <f t="shared" si="51"/>
        <v>-4.6703296703296537E-3</v>
      </c>
    </row>
    <row r="36" spans="1:80" x14ac:dyDescent="0.25">
      <c r="A36" s="11" t="s">
        <v>180</v>
      </c>
      <c r="B36" s="32">
        <v>2318.683</v>
      </c>
      <c r="C36" s="33">
        <v>2039.3610000000001</v>
      </c>
      <c r="D36" s="34">
        <v>3126.3780000000002</v>
      </c>
      <c r="E36" s="32">
        <v>2162.8130000000001</v>
      </c>
      <c r="F36" s="33">
        <v>1942.5550000000001</v>
      </c>
      <c r="G36" s="34">
        <v>3002.337</v>
      </c>
      <c r="H36" s="35">
        <f t="shared" si="25"/>
        <v>1.0413148157585241</v>
      </c>
      <c r="I36" s="36">
        <f t="shared" si="26"/>
        <v>-3.0753365817969058E-2</v>
      </c>
      <c r="J36" s="37">
        <f t="shared" si="0"/>
        <v>-8.5195518655585278E-3</v>
      </c>
      <c r="K36" s="32">
        <v>1647.6379999999999</v>
      </c>
      <c r="L36" s="33">
        <v>1523.6010000000001</v>
      </c>
      <c r="M36" s="33">
        <v>2048.5830000000001</v>
      </c>
      <c r="N36" s="38">
        <f t="shared" si="1"/>
        <v>0.68232946534649508</v>
      </c>
      <c r="O36" s="39">
        <f t="shared" si="27"/>
        <v>-7.9473797348892705E-2</v>
      </c>
      <c r="P36" s="40">
        <f t="shared" si="2"/>
        <v>-0.10199890630836161</v>
      </c>
      <c r="Q36" s="32">
        <v>413.22699999999998</v>
      </c>
      <c r="R36" s="33">
        <v>364.48</v>
      </c>
      <c r="S36" s="34">
        <v>872.66099999999994</v>
      </c>
      <c r="T36" s="38">
        <f t="shared" si="28"/>
        <v>0.29066057541175422</v>
      </c>
      <c r="U36" s="39">
        <f t="shared" si="29"/>
        <v>9.9600599352797692E-2</v>
      </c>
      <c r="V36" s="40">
        <f t="shared" si="30"/>
        <v>0.10303139631515207</v>
      </c>
      <c r="W36" s="32">
        <v>101.94799999999999</v>
      </c>
      <c r="X36" s="33">
        <v>54.473999999999997</v>
      </c>
      <c r="Y36" s="34">
        <v>81.093000000000004</v>
      </c>
      <c r="Z36" s="38">
        <f t="shared" si="3"/>
        <v>2.7009959241750679E-2</v>
      </c>
      <c r="AA36" s="39">
        <f t="shared" si="31"/>
        <v>-2.0126802003904858E-2</v>
      </c>
      <c r="AB36" s="40">
        <f t="shared" si="4"/>
        <v>-1.0324900067905443E-3</v>
      </c>
      <c r="AC36" s="32">
        <v>283.238</v>
      </c>
      <c r="AD36" s="33">
        <v>34.930999999999997</v>
      </c>
      <c r="AE36" s="33">
        <v>273.25</v>
      </c>
      <c r="AF36" s="33">
        <f t="shared" si="32"/>
        <v>-9.9879999999999995</v>
      </c>
      <c r="AG36" s="34">
        <f t="shared" si="33"/>
        <v>238.31900000000002</v>
      </c>
      <c r="AH36" s="32">
        <v>283.238</v>
      </c>
      <c r="AI36" s="33">
        <v>34.930999999999997</v>
      </c>
      <c r="AJ36" s="33">
        <v>273.25</v>
      </c>
      <c r="AK36" s="33">
        <f t="shared" si="5"/>
        <v>-9.9879999999999995</v>
      </c>
      <c r="AL36" s="34">
        <f t="shared" si="6"/>
        <v>238.31900000000002</v>
      </c>
      <c r="AM36" s="38">
        <f t="shared" si="7"/>
        <v>8.740145945243985E-2</v>
      </c>
      <c r="AN36" s="39">
        <f t="shared" si="34"/>
        <v>-3.4753229222122387E-2</v>
      </c>
      <c r="AO36" s="40">
        <f t="shared" si="35"/>
        <v>7.0273055015952157E-2</v>
      </c>
      <c r="AP36" s="38">
        <f t="shared" si="36"/>
        <v>8.740145945243985E-2</v>
      </c>
      <c r="AQ36" s="39">
        <f t="shared" si="37"/>
        <v>-3.4753229222122387E-2</v>
      </c>
      <c r="AR36" s="40">
        <f t="shared" si="8"/>
        <v>7.0273055015952157E-2</v>
      </c>
      <c r="AS36" s="39">
        <f t="shared" si="9"/>
        <v>9.1012434646743523E-2</v>
      </c>
      <c r="AT36" s="39">
        <f t="shared" si="38"/>
        <v>-3.9945720311637067E-2</v>
      </c>
      <c r="AU36" s="39">
        <f t="shared" si="10"/>
        <v>7.3030447006753929E-2</v>
      </c>
      <c r="AV36" s="32">
        <v>2102</v>
      </c>
      <c r="AW36" s="33">
        <v>1289</v>
      </c>
      <c r="AX36" s="34">
        <v>1736</v>
      </c>
      <c r="AY36" s="41">
        <v>21</v>
      </c>
      <c r="AZ36" s="42">
        <v>19</v>
      </c>
      <c r="BA36" s="43">
        <v>19</v>
      </c>
      <c r="BB36" s="41">
        <v>25</v>
      </c>
      <c r="BC36" s="42">
        <v>27</v>
      </c>
      <c r="BD36" s="42">
        <v>27</v>
      </c>
      <c r="BE36" s="45">
        <f t="shared" si="39"/>
        <v>7.6140350877192979</v>
      </c>
      <c r="BF36" s="44">
        <f t="shared" si="40"/>
        <v>-0.7272347535505439</v>
      </c>
      <c r="BG36" s="44">
        <f t="shared" si="41"/>
        <v>7.6023391812865881E-2</v>
      </c>
      <c r="BH36" s="45">
        <f t="shared" si="42"/>
        <v>5.3580246913580245</v>
      </c>
      <c r="BI36" s="44">
        <f t="shared" si="43"/>
        <v>-1.6486419753086423</v>
      </c>
      <c r="BJ36" s="46">
        <f t="shared" si="44"/>
        <v>5.3497942386830921E-2</v>
      </c>
      <c r="BK36" s="33">
        <v>66</v>
      </c>
      <c r="BL36" s="33">
        <v>66</v>
      </c>
      <c r="BM36" s="33">
        <v>66</v>
      </c>
      <c r="BN36" s="32">
        <v>12653</v>
      </c>
      <c r="BO36" s="33">
        <v>6653</v>
      </c>
      <c r="BP36" s="34">
        <v>9213</v>
      </c>
      <c r="BQ36" s="47">
        <f t="shared" si="45"/>
        <v>325.88049495278409</v>
      </c>
      <c r="BR36" s="47">
        <f t="shared" si="17"/>
        <v>154.94767269719253</v>
      </c>
      <c r="BS36" s="47">
        <f t="shared" si="18"/>
        <v>33.898682236716127</v>
      </c>
      <c r="BT36" s="48">
        <f t="shared" si="19"/>
        <v>1729.456797235023</v>
      </c>
      <c r="BU36" s="47">
        <f t="shared" si="20"/>
        <v>700.52577915700203</v>
      </c>
      <c r="BV36" s="49">
        <f t="shared" si="21"/>
        <v>222.4319717889407</v>
      </c>
      <c r="BW36" s="44">
        <f t="shared" si="46"/>
        <v>5.3070276497695854</v>
      </c>
      <c r="BX36" s="44">
        <f t="shared" si="47"/>
        <v>-0.71247758334173739</v>
      </c>
      <c r="BY36" s="44">
        <f t="shared" si="48"/>
        <v>0.14566225023506263</v>
      </c>
      <c r="BZ36" s="38">
        <f t="shared" si="49"/>
        <v>0.38349150849150848</v>
      </c>
      <c r="CA36" s="39">
        <f t="shared" si="50"/>
        <v>-0.14031210137767514</v>
      </c>
      <c r="CB36" s="50">
        <f t="shared" si="51"/>
        <v>1.4249639249639234E-2</v>
      </c>
    </row>
    <row r="37" spans="1:80" s="173" customFormat="1" x14ac:dyDescent="0.25">
      <c r="A37" s="11" t="s">
        <v>179</v>
      </c>
      <c r="B37" s="32">
        <v>3145.3270000000002</v>
      </c>
      <c r="C37" s="33">
        <v>2986.9920000000002</v>
      </c>
      <c r="D37" s="34">
        <v>4199.4409999999998</v>
      </c>
      <c r="E37" s="32">
        <v>2904.4850000000001</v>
      </c>
      <c r="F37" s="33">
        <v>2845.6775200000002</v>
      </c>
      <c r="G37" s="34">
        <v>4002.3539999999998</v>
      </c>
      <c r="H37" s="35">
        <f t="shared" si="25"/>
        <v>1.0492427706294845</v>
      </c>
      <c r="I37" s="36">
        <f t="shared" si="26"/>
        <v>-3.3677953698580509E-2</v>
      </c>
      <c r="J37" s="37">
        <f t="shared" si="0"/>
        <v>-4.1657376453518857E-4</v>
      </c>
      <c r="K37" s="32">
        <v>2118.2249999999999</v>
      </c>
      <c r="L37" s="33">
        <v>2171.4865199999999</v>
      </c>
      <c r="M37" s="33">
        <v>3019.0430000000001</v>
      </c>
      <c r="N37" s="38">
        <f t="shared" si="1"/>
        <v>0.75431683454287157</v>
      </c>
      <c r="O37" s="39">
        <f t="shared" si="27"/>
        <v>2.5022312450314832E-2</v>
      </c>
      <c r="P37" s="40">
        <f t="shared" si="2"/>
        <v>-8.765596526127295E-3</v>
      </c>
      <c r="Q37" s="32">
        <v>631.13400000000001</v>
      </c>
      <c r="R37" s="33">
        <v>544.57299999999998</v>
      </c>
      <c r="S37" s="34">
        <v>805.40700000000004</v>
      </c>
      <c r="T37" s="38">
        <f t="shared" si="28"/>
        <v>0.20123332418871495</v>
      </c>
      <c r="U37" s="39">
        <f t="shared" si="29"/>
        <v>-1.6063029553859021E-2</v>
      </c>
      <c r="V37" s="40">
        <f t="shared" si="30"/>
        <v>9.8648377131286547E-3</v>
      </c>
      <c r="W37" s="32">
        <v>155.126</v>
      </c>
      <c r="X37" s="33">
        <v>129.61799999999999</v>
      </c>
      <c r="Y37" s="34">
        <v>177.904</v>
      </c>
      <c r="Z37" s="38">
        <f t="shared" si="3"/>
        <v>4.4449841268413538E-2</v>
      </c>
      <c r="AA37" s="39">
        <f t="shared" si="31"/>
        <v>-8.959282896455617E-3</v>
      </c>
      <c r="AB37" s="40">
        <f t="shared" si="4"/>
        <v>-1.0992411870011515E-3</v>
      </c>
      <c r="AC37" s="32">
        <v>0</v>
      </c>
      <c r="AD37" s="33">
        <v>623.86856</v>
      </c>
      <c r="AE37" s="33">
        <v>695.85612000000003</v>
      </c>
      <c r="AF37" s="33">
        <f t="shared" si="32"/>
        <v>695.85612000000003</v>
      </c>
      <c r="AG37" s="34">
        <f t="shared" si="33"/>
        <v>71.98756000000003</v>
      </c>
      <c r="AH37" s="32">
        <v>0</v>
      </c>
      <c r="AI37" s="33">
        <v>623.86856</v>
      </c>
      <c r="AJ37" s="33">
        <v>695.85612000000003</v>
      </c>
      <c r="AK37" s="33">
        <f t="shared" si="5"/>
        <v>695.85612000000003</v>
      </c>
      <c r="AL37" s="34">
        <f t="shared" si="6"/>
        <v>71.98756000000003</v>
      </c>
      <c r="AM37" s="38">
        <f t="shared" si="7"/>
        <v>0.16570208272958237</v>
      </c>
      <c r="AN37" s="39">
        <f t="shared" si="34"/>
        <v>0.16570208272958237</v>
      </c>
      <c r="AO37" s="40">
        <f t="shared" si="35"/>
        <v>-4.3159728751666987E-2</v>
      </c>
      <c r="AP37" s="38">
        <f t="shared" si="36"/>
        <v>0.16570208272958237</v>
      </c>
      <c r="AQ37" s="39">
        <f t="shared" si="37"/>
        <v>0.16570208272958237</v>
      </c>
      <c r="AR37" s="40">
        <f t="shared" si="8"/>
        <v>-4.3159728751666987E-2</v>
      </c>
      <c r="AS37" s="39">
        <f t="shared" si="9"/>
        <v>0.17386171238226306</v>
      </c>
      <c r="AT37" s="39">
        <f t="shared" si="38"/>
        <v>0.17386171238226306</v>
      </c>
      <c r="AU37" s="39">
        <f t="shared" si="10"/>
        <v>-4.5372039726092495E-2</v>
      </c>
      <c r="AV37" s="32">
        <v>3717</v>
      </c>
      <c r="AW37" s="33">
        <v>2503</v>
      </c>
      <c r="AX37" s="34">
        <v>3290</v>
      </c>
      <c r="AY37" s="41">
        <v>21</v>
      </c>
      <c r="AZ37" s="42">
        <v>21</v>
      </c>
      <c r="BA37" s="43">
        <v>21</v>
      </c>
      <c r="BB37" s="41">
        <v>42</v>
      </c>
      <c r="BC37" s="42">
        <v>42</v>
      </c>
      <c r="BD37" s="43">
        <v>42</v>
      </c>
      <c r="BE37" s="44">
        <f t="shared" si="39"/>
        <v>13.055555555555555</v>
      </c>
      <c r="BF37" s="44">
        <f t="shared" si="40"/>
        <v>-1.6944444444444446</v>
      </c>
      <c r="BG37" s="44">
        <f t="shared" si="41"/>
        <v>-0.18783068783068835</v>
      </c>
      <c r="BH37" s="45">
        <f t="shared" si="42"/>
        <v>6.5277777777777777</v>
      </c>
      <c r="BI37" s="44">
        <f t="shared" si="43"/>
        <v>-0.84722222222222232</v>
      </c>
      <c r="BJ37" s="46">
        <f t="shared" si="44"/>
        <v>-9.3915343915344174E-2</v>
      </c>
      <c r="BK37" s="33">
        <v>67</v>
      </c>
      <c r="BL37" s="33">
        <v>67</v>
      </c>
      <c r="BM37" s="33">
        <v>67</v>
      </c>
      <c r="BN37" s="32">
        <v>17488</v>
      </c>
      <c r="BO37" s="33">
        <v>11798</v>
      </c>
      <c r="BP37" s="34">
        <v>15872</v>
      </c>
      <c r="BQ37" s="47">
        <f t="shared" si="45"/>
        <v>252.16444052419354</v>
      </c>
      <c r="BR37" s="47">
        <f t="shared" si="17"/>
        <v>86.079982610195373</v>
      </c>
      <c r="BS37" s="47">
        <f t="shared" si="18"/>
        <v>10.96444730500383</v>
      </c>
      <c r="BT37" s="48">
        <f t="shared" si="19"/>
        <v>1216.5209726443768</v>
      </c>
      <c r="BU37" s="47">
        <f t="shared" si="20"/>
        <v>435.11526912002921</v>
      </c>
      <c r="BV37" s="49">
        <f t="shared" si="21"/>
        <v>79.6142527083</v>
      </c>
      <c r="BW37" s="44">
        <f t="shared" si="46"/>
        <v>4.824316109422492</v>
      </c>
      <c r="BX37" s="44">
        <f t="shared" si="47"/>
        <v>0.11944659099365129</v>
      </c>
      <c r="BY37" s="44">
        <f t="shared" si="48"/>
        <v>0.11077236191949602</v>
      </c>
      <c r="BZ37" s="38">
        <f t="shared" si="49"/>
        <v>0.6508118746924717</v>
      </c>
      <c r="CA37" s="39">
        <f t="shared" si="50"/>
        <v>-6.2343659113906158E-2</v>
      </c>
      <c r="CB37" s="50">
        <f t="shared" si="51"/>
        <v>5.795199825050612E-3</v>
      </c>
    </row>
    <row r="38" spans="1:80" x14ac:dyDescent="0.25">
      <c r="A38" s="31" t="s">
        <v>178</v>
      </c>
      <c r="B38" s="12">
        <v>2093.0880000000002</v>
      </c>
      <c r="C38" s="13">
        <v>1738.498</v>
      </c>
      <c r="D38" s="14">
        <v>2470.7779999999998</v>
      </c>
      <c r="E38" s="12">
        <v>1856.356</v>
      </c>
      <c r="F38" s="13">
        <v>1675.2170000000001</v>
      </c>
      <c r="G38" s="14">
        <v>1959.3910000000001</v>
      </c>
      <c r="H38" s="15">
        <f t="shared" si="25"/>
        <v>1.2609928288942838</v>
      </c>
      <c r="I38" s="16">
        <f t="shared" si="26"/>
        <v>0.13346772056376954</v>
      </c>
      <c r="J38" s="17">
        <f t="shared" si="0"/>
        <v>0.22321802121265222</v>
      </c>
      <c r="K38" s="12">
        <v>1336.2919999999999</v>
      </c>
      <c r="L38" s="13">
        <v>1370.59</v>
      </c>
      <c r="M38" s="13">
        <v>1862.2270000000001</v>
      </c>
      <c r="N38" s="18">
        <f t="shared" si="1"/>
        <v>0.95041112263963656</v>
      </c>
      <c r="O38" s="19">
        <f t="shared" si="27"/>
        <v>0.23056428291708342</v>
      </c>
      <c r="P38" s="20">
        <f t="shared" si="2"/>
        <v>0.13225443010368465</v>
      </c>
      <c r="Q38" s="12">
        <v>443.012</v>
      </c>
      <c r="R38" s="13">
        <v>245.952</v>
      </c>
      <c r="S38" s="14">
        <v>26.896000000000001</v>
      </c>
      <c r="T38" s="18">
        <f t="shared" si="28"/>
        <v>1.3726714065747979E-2</v>
      </c>
      <c r="U38" s="19">
        <f t="shared" si="29"/>
        <v>-0.22491932150070587</v>
      </c>
      <c r="V38" s="20">
        <f t="shared" si="30"/>
        <v>-0.13309128025976327</v>
      </c>
      <c r="W38" s="12">
        <v>77.051999999999992</v>
      </c>
      <c r="X38" s="13">
        <v>58.674999999999997</v>
      </c>
      <c r="Y38" s="14">
        <v>70.268000000000001</v>
      </c>
      <c r="Z38" s="18">
        <f t="shared" si="3"/>
        <v>3.5862163294615522E-2</v>
      </c>
      <c r="AA38" s="19">
        <f t="shared" si="31"/>
        <v>-5.6449614163774087E-3</v>
      </c>
      <c r="AB38" s="20">
        <f t="shared" si="4"/>
        <v>8.3685015607884439E-4</v>
      </c>
      <c r="AC38" s="12">
        <v>427.33800000000002</v>
      </c>
      <c r="AD38" s="13">
        <v>339.202</v>
      </c>
      <c r="AE38" s="13">
        <v>356.58199999999999</v>
      </c>
      <c r="AF38" s="13">
        <f t="shared" si="32"/>
        <v>-70.756000000000029</v>
      </c>
      <c r="AG38" s="14">
        <f t="shared" si="33"/>
        <v>17.379999999999995</v>
      </c>
      <c r="AH38" s="12">
        <v>427.33800000000002</v>
      </c>
      <c r="AI38" s="13">
        <v>339.202</v>
      </c>
      <c r="AJ38" s="13">
        <v>356.58199999999999</v>
      </c>
      <c r="AK38" s="13">
        <f t="shared" si="5"/>
        <v>-70.756000000000029</v>
      </c>
      <c r="AL38" s="14">
        <f t="shared" si="6"/>
        <v>17.379999999999995</v>
      </c>
      <c r="AM38" s="18">
        <f t="shared" si="7"/>
        <v>0.14431972439450247</v>
      </c>
      <c r="AN38" s="19">
        <f t="shared" si="34"/>
        <v>-5.9846560061765003E-2</v>
      </c>
      <c r="AO38" s="20">
        <f t="shared" si="35"/>
        <v>-5.0792378121577497E-2</v>
      </c>
      <c r="AP38" s="18">
        <f t="shared" si="36"/>
        <v>0.14431972439450247</v>
      </c>
      <c r="AQ38" s="19">
        <f t="shared" si="37"/>
        <v>-5.9846560061765003E-2</v>
      </c>
      <c r="AR38" s="20">
        <f t="shared" si="8"/>
        <v>-5.0792378121577497E-2</v>
      </c>
      <c r="AS38" s="19">
        <f t="shared" si="9"/>
        <v>0.18198613752946705</v>
      </c>
      <c r="AT38" s="19">
        <f t="shared" si="38"/>
        <v>-4.821647446952454E-2</v>
      </c>
      <c r="AU38" s="19">
        <f t="shared" si="10"/>
        <v>-2.0496287135516655E-2</v>
      </c>
      <c r="AV38" s="12">
        <v>2000</v>
      </c>
      <c r="AW38" s="13">
        <v>1247</v>
      </c>
      <c r="AX38" s="14">
        <v>1530</v>
      </c>
      <c r="AY38" s="21">
        <v>19</v>
      </c>
      <c r="AZ38" s="22">
        <v>18</v>
      </c>
      <c r="BA38" s="23">
        <v>18</v>
      </c>
      <c r="BB38" s="21">
        <v>26</v>
      </c>
      <c r="BC38" s="22">
        <v>22</v>
      </c>
      <c r="BD38" s="22">
        <v>22</v>
      </c>
      <c r="BE38" s="25">
        <f t="shared" si="39"/>
        <v>7.083333333333333</v>
      </c>
      <c r="BF38" s="24">
        <f t="shared" si="40"/>
        <v>-1.6885964912280693</v>
      </c>
      <c r="BG38" s="24">
        <f t="shared" si="41"/>
        <v>-0.61419753086419693</v>
      </c>
      <c r="BH38" s="25">
        <f t="shared" si="42"/>
        <v>5.7954545454545459</v>
      </c>
      <c r="BI38" s="24">
        <f t="shared" si="43"/>
        <v>-0.61480186480186383</v>
      </c>
      <c r="BJ38" s="26">
        <f t="shared" si="44"/>
        <v>-0.50252525252525171</v>
      </c>
      <c r="BK38" s="13">
        <v>78</v>
      </c>
      <c r="BL38" s="13">
        <v>78</v>
      </c>
      <c r="BM38" s="13">
        <v>78</v>
      </c>
      <c r="BN38" s="12">
        <v>18011</v>
      </c>
      <c r="BO38" s="13">
        <v>11714</v>
      </c>
      <c r="BP38" s="14">
        <v>12454</v>
      </c>
      <c r="BQ38" s="27">
        <f t="shared" si="45"/>
        <v>157.33025533964991</v>
      </c>
      <c r="BR38" s="27">
        <f t="shared" si="17"/>
        <v>54.262352391451586</v>
      </c>
      <c r="BS38" s="27">
        <f t="shared" si="18"/>
        <v>14.320438027032537</v>
      </c>
      <c r="BT38" s="28">
        <f t="shared" si="19"/>
        <v>1280.6477124183007</v>
      </c>
      <c r="BU38" s="27">
        <f t="shared" si="20"/>
        <v>352.46971241830067</v>
      </c>
      <c r="BV38" s="29">
        <f t="shared" si="21"/>
        <v>-62.750042192765932</v>
      </c>
      <c r="BW38" s="24">
        <f t="shared" si="46"/>
        <v>8.1398692810457511</v>
      </c>
      <c r="BX38" s="24">
        <f t="shared" si="47"/>
        <v>-0.86563071895424848</v>
      </c>
      <c r="BY38" s="24">
        <f t="shared" si="48"/>
        <v>-1.2538757069253794</v>
      </c>
      <c r="BZ38" s="18">
        <f t="shared" si="49"/>
        <v>0.43864468864468864</v>
      </c>
      <c r="CA38" s="19">
        <f t="shared" si="50"/>
        <v>-0.19225765127404471</v>
      </c>
      <c r="CB38" s="30">
        <f t="shared" si="51"/>
        <v>-0.11146332300178452</v>
      </c>
    </row>
    <row r="39" spans="1:80" x14ac:dyDescent="0.25">
      <c r="A39" s="11" t="s">
        <v>177</v>
      </c>
      <c r="B39" s="32">
        <v>5923.3270000000002</v>
      </c>
      <c r="C39" s="33">
        <v>5869.6890000000003</v>
      </c>
      <c r="D39" s="34">
        <v>8222.3230000000003</v>
      </c>
      <c r="E39" s="32">
        <v>5566.7479999999996</v>
      </c>
      <c r="F39" s="33">
        <v>5537.4690000000001</v>
      </c>
      <c r="G39" s="34">
        <v>7999.0140000000001</v>
      </c>
      <c r="H39" s="35">
        <f t="shared" si="25"/>
        <v>1.0279170657783572</v>
      </c>
      <c r="I39" s="36">
        <f t="shared" si="26"/>
        <v>-3.6138106110149559E-2</v>
      </c>
      <c r="J39" s="37">
        <f t="shared" si="0"/>
        <v>-3.2077852477618629E-2</v>
      </c>
      <c r="K39" s="32">
        <v>4074.962</v>
      </c>
      <c r="L39" s="33">
        <v>4137.0469999999996</v>
      </c>
      <c r="M39" s="33">
        <v>5804.0240000000003</v>
      </c>
      <c r="N39" s="38">
        <f t="shared" si="1"/>
        <v>0.72559242926690715</v>
      </c>
      <c r="O39" s="39">
        <f t="shared" si="27"/>
        <v>-6.4259771707473323E-3</v>
      </c>
      <c r="P39" s="40">
        <f t="shared" si="2"/>
        <v>-2.1508276849912522E-2</v>
      </c>
      <c r="Q39" s="32">
        <v>891.05399999999997</v>
      </c>
      <c r="R39" s="33">
        <v>745.18600000000004</v>
      </c>
      <c r="S39" s="34">
        <v>1151.2</v>
      </c>
      <c r="T39" s="38">
        <f t="shared" si="28"/>
        <v>0.14391773786119139</v>
      </c>
      <c r="U39" s="39">
        <f t="shared" si="29"/>
        <v>-1.6149504270121184E-2</v>
      </c>
      <c r="V39" s="40">
        <f t="shared" si="30"/>
        <v>9.346149288867095E-3</v>
      </c>
      <c r="W39" s="32">
        <v>600.73199999999997</v>
      </c>
      <c r="X39" s="33">
        <v>655.23599999999999</v>
      </c>
      <c r="Y39" s="34">
        <v>1043.79</v>
      </c>
      <c r="Z39" s="38">
        <f t="shared" si="3"/>
        <v>0.13048983287190147</v>
      </c>
      <c r="AA39" s="39">
        <f t="shared" si="31"/>
        <v>2.2575481440868475E-2</v>
      </c>
      <c r="AB39" s="40">
        <f t="shared" si="4"/>
        <v>1.2162127561045552E-2</v>
      </c>
      <c r="AC39" s="32">
        <v>925.21299999999997</v>
      </c>
      <c r="AD39" s="33">
        <v>751.02200000000005</v>
      </c>
      <c r="AE39" s="33">
        <v>1170.01</v>
      </c>
      <c r="AF39" s="33">
        <f t="shared" si="32"/>
        <v>244.79700000000003</v>
      </c>
      <c r="AG39" s="34">
        <f t="shared" si="33"/>
        <v>418.98799999999994</v>
      </c>
      <c r="AH39" s="32">
        <v>925.21299999999997</v>
      </c>
      <c r="AI39" s="33">
        <v>751.02200000000005</v>
      </c>
      <c r="AJ39" s="33">
        <v>1170.01</v>
      </c>
      <c r="AK39" s="33">
        <f t="shared" si="5"/>
        <v>244.79700000000003</v>
      </c>
      <c r="AL39" s="34">
        <f t="shared" si="6"/>
        <v>418.98799999999994</v>
      </c>
      <c r="AM39" s="38">
        <f t="shared" si="7"/>
        <v>0.1422967694166235</v>
      </c>
      <c r="AN39" s="39">
        <f t="shared" si="34"/>
        <v>-1.3901427981561659E-2</v>
      </c>
      <c r="AO39" s="40">
        <f t="shared" si="35"/>
        <v>1.434757142674703E-2</v>
      </c>
      <c r="AP39" s="38">
        <f t="shared" si="36"/>
        <v>0.1422967694166235</v>
      </c>
      <c r="AQ39" s="39">
        <f t="shared" si="37"/>
        <v>-1.3901427981561659E-2</v>
      </c>
      <c r="AR39" s="40">
        <f t="shared" si="8"/>
        <v>1.434757142674703E-2</v>
      </c>
      <c r="AS39" s="39">
        <f t="shared" si="9"/>
        <v>0.14626927768847511</v>
      </c>
      <c r="AT39" s="39">
        <f t="shared" si="38"/>
        <v>-1.993422209272569E-2</v>
      </c>
      <c r="AU39" s="39">
        <f t="shared" si="10"/>
        <v>1.064377802427835E-2</v>
      </c>
      <c r="AV39" s="32">
        <v>6622</v>
      </c>
      <c r="AW39" s="33">
        <v>4633</v>
      </c>
      <c r="AX39" s="34">
        <v>6047</v>
      </c>
      <c r="AY39" s="41">
        <v>40.83</v>
      </c>
      <c r="AZ39" s="42">
        <v>44.03</v>
      </c>
      <c r="BA39" s="43">
        <v>44.37</v>
      </c>
      <c r="BB39" s="41">
        <v>56.24</v>
      </c>
      <c r="BC39" s="42">
        <v>54.58</v>
      </c>
      <c r="BD39" s="42">
        <v>55.45</v>
      </c>
      <c r="BE39" s="45">
        <f t="shared" si="39"/>
        <v>11.357148223273983</v>
      </c>
      <c r="BF39" s="44">
        <f t="shared" si="40"/>
        <v>-2.1582407880738828</v>
      </c>
      <c r="BG39" s="44">
        <f t="shared" si="41"/>
        <v>-0.33437523295535598</v>
      </c>
      <c r="BH39" s="45">
        <f t="shared" si="42"/>
        <v>9.0877667568379916</v>
      </c>
      <c r="BI39" s="44">
        <f t="shared" si="43"/>
        <v>-0.7243479894872813</v>
      </c>
      <c r="BJ39" s="46">
        <f t="shared" si="44"/>
        <v>-0.34385247690656229</v>
      </c>
      <c r="BK39" s="33">
        <v>115</v>
      </c>
      <c r="BL39" s="33">
        <v>115</v>
      </c>
      <c r="BM39" s="33">
        <v>115</v>
      </c>
      <c r="BN39" s="32">
        <v>27616</v>
      </c>
      <c r="BO39" s="33">
        <v>20773</v>
      </c>
      <c r="BP39" s="34">
        <v>27807</v>
      </c>
      <c r="BQ39" s="47">
        <f t="shared" si="45"/>
        <v>287.66188369834936</v>
      </c>
      <c r="BR39" s="47">
        <f t="shared" si="17"/>
        <v>86.084971763239281</v>
      </c>
      <c r="BS39" s="47">
        <f t="shared" si="18"/>
        <v>21.091383529861389</v>
      </c>
      <c r="BT39" s="48">
        <f t="shared" si="19"/>
        <v>1322.8070117413592</v>
      </c>
      <c r="BU39" s="47">
        <f t="shared" si="20"/>
        <v>482.16249346893403</v>
      </c>
      <c r="BV39" s="49">
        <f t="shared" si="21"/>
        <v>127.58383021750865</v>
      </c>
      <c r="BW39" s="44">
        <f t="shared" si="46"/>
        <v>4.5984785844220273</v>
      </c>
      <c r="BX39" s="44">
        <f t="shared" si="47"/>
        <v>0.42813729780167087</v>
      </c>
      <c r="BY39" s="44">
        <f t="shared" si="48"/>
        <v>0.11477472083471874</v>
      </c>
      <c r="BZ39" s="38">
        <f t="shared" si="49"/>
        <v>0.66428571428571437</v>
      </c>
      <c r="CA39" s="39">
        <f t="shared" si="50"/>
        <v>8.1678715677291347E-3</v>
      </c>
      <c r="CB39" s="50">
        <f t="shared" si="51"/>
        <v>2.6198439241919003E-3</v>
      </c>
    </row>
    <row r="40" spans="1:80" x14ac:dyDescent="0.25">
      <c r="A40" s="11" t="s">
        <v>176</v>
      </c>
      <c r="B40" s="32">
        <v>9382.0969999999998</v>
      </c>
      <c r="C40" s="33">
        <v>8505.4619999999995</v>
      </c>
      <c r="D40" s="34">
        <v>12634.902</v>
      </c>
      <c r="E40" s="32">
        <v>9110.8529999999992</v>
      </c>
      <c r="F40" s="33">
        <v>8536.1980000000003</v>
      </c>
      <c r="G40" s="34">
        <v>12486.455</v>
      </c>
      <c r="H40" s="35">
        <f t="shared" si="25"/>
        <v>1.0118886425330489</v>
      </c>
      <c r="I40" s="36">
        <f t="shared" si="26"/>
        <v>-1.7882883799337446E-2</v>
      </c>
      <c r="J40" s="37">
        <f t="shared" si="0"/>
        <v>1.5489308778138366E-2</v>
      </c>
      <c r="K40" s="32">
        <v>6221.1840000000002</v>
      </c>
      <c r="L40" s="33">
        <v>5920.3339999999998</v>
      </c>
      <c r="M40" s="33">
        <v>8550.5939999999991</v>
      </c>
      <c r="N40" s="38">
        <f t="shared" si="1"/>
        <v>0.68478955796501084</v>
      </c>
      <c r="O40" s="39">
        <f t="shared" si="27"/>
        <v>1.9573357790090284E-3</v>
      </c>
      <c r="P40" s="40">
        <f t="shared" si="2"/>
        <v>-8.7667536388201794E-3</v>
      </c>
      <c r="Q40" s="32">
        <v>1958.3040000000001</v>
      </c>
      <c r="R40" s="33">
        <v>1503.211</v>
      </c>
      <c r="S40" s="34">
        <v>2298.23</v>
      </c>
      <c r="T40" s="38">
        <f t="shared" si="28"/>
        <v>0.18405784508092971</v>
      </c>
      <c r="U40" s="39">
        <f t="shared" si="29"/>
        <v>-3.0884048943702253E-2</v>
      </c>
      <c r="V40" s="40">
        <f t="shared" si="30"/>
        <v>7.9594228090939245E-3</v>
      </c>
      <c r="W40" s="32">
        <v>931.36500000000001</v>
      </c>
      <c r="X40" s="33">
        <v>1112.653</v>
      </c>
      <c r="Y40" s="34">
        <v>1637.6309999999999</v>
      </c>
      <c r="Z40" s="38">
        <f t="shared" si="3"/>
        <v>0.1311525969540594</v>
      </c>
      <c r="AA40" s="39">
        <f t="shared" si="31"/>
        <v>2.8926713164693016E-2</v>
      </c>
      <c r="AB40" s="40">
        <f t="shared" si="4"/>
        <v>8.0733082972628267E-4</v>
      </c>
      <c r="AC40" s="32">
        <v>1475.2739999999999</v>
      </c>
      <c r="AD40" s="33">
        <v>1281.817</v>
      </c>
      <c r="AE40" s="33">
        <v>1726.1849999999999</v>
      </c>
      <c r="AF40" s="33">
        <f t="shared" si="32"/>
        <v>250.91100000000006</v>
      </c>
      <c r="AG40" s="34">
        <f t="shared" si="33"/>
        <v>444.36799999999994</v>
      </c>
      <c r="AH40" s="32">
        <v>1475.2739999999999</v>
      </c>
      <c r="AI40" s="33">
        <v>1281.817</v>
      </c>
      <c r="AJ40" s="33">
        <v>1726.1849999999999</v>
      </c>
      <c r="AK40" s="33">
        <f t="shared" si="5"/>
        <v>250.91100000000006</v>
      </c>
      <c r="AL40" s="34">
        <f t="shared" si="6"/>
        <v>444.36799999999994</v>
      </c>
      <c r="AM40" s="38">
        <f t="shared" si="7"/>
        <v>0.13662037109587394</v>
      </c>
      <c r="AN40" s="39">
        <f t="shared" si="34"/>
        <v>-2.0623153459457338E-2</v>
      </c>
      <c r="AO40" s="40">
        <f t="shared" si="35"/>
        <v>-1.4084787542187116E-2</v>
      </c>
      <c r="AP40" s="38">
        <f t="shared" si="36"/>
        <v>0.13662037109587394</v>
      </c>
      <c r="AQ40" s="39">
        <f t="shared" si="37"/>
        <v>-2.0623153459457338E-2</v>
      </c>
      <c r="AR40" s="40">
        <f t="shared" si="8"/>
        <v>-1.4084787542187116E-2</v>
      </c>
      <c r="AS40" s="39">
        <f t="shared" si="9"/>
        <v>0.13824460185056528</v>
      </c>
      <c r="AT40" s="39">
        <f t="shared" si="38"/>
        <v>-2.3680302436662276E-2</v>
      </c>
      <c r="AU40" s="39">
        <f t="shared" si="10"/>
        <v>-1.1917917809826845E-2</v>
      </c>
      <c r="AV40" s="32">
        <v>8751</v>
      </c>
      <c r="AW40" s="33">
        <v>6459</v>
      </c>
      <c r="AX40" s="34">
        <v>8406</v>
      </c>
      <c r="AY40" s="41">
        <v>85</v>
      </c>
      <c r="AZ40" s="42">
        <v>85</v>
      </c>
      <c r="BA40" s="43">
        <v>85</v>
      </c>
      <c r="BB40" s="41">
        <v>117</v>
      </c>
      <c r="BC40" s="42">
        <v>114</v>
      </c>
      <c r="BD40" s="42">
        <v>114</v>
      </c>
      <c r="BE40" s="45">
        <f t="shared" si="39"/>
        <v>8.2411764705882344</v>
      </c>
      <c r="BF40" s="44">
        <f t="shared" si="40"/>
        <v>-0.33823529411764852</v>
      </c>
      <c r="BG40" s="44">
        <f t="shared" si="41"/>
        <v>-0.20196078431372655</v>
      </c>
      <c r="BH40" s="45">
        <f t="shared" si="42"/>
        <v>6.1447368421052637</v>
      </c>
      <c r="BI40" s="44">
        <f t="shared" si="43"/>
        <v>-8.8169140800719248E-2</v>
      </c>
      <c r="BJ40" s="46">
        <f t="shared" si="44"/>
        <v>-0.15058479532163638</v>
      </c>
      <c r="BK40" s="33">
        <v>253</v>
      </c>
      <c r="BL40" s="33">
        <v>253</v>
      </c>
      <c r="BM40" s="33">
        <v>253</v>
      </c>
      <c r="BN40" s="32">
        <v>42305</v>
      </c>
      <c r="BO40" s="33">
        <v>31923</v>
      </c>
      <c r="BP40" s="34">
        <v>42745</v>
      </c>
      <c r="BQ40" s="47">
        <f t="shared" si="45"/>
        <v>292.1149842086794</v>
      </c>
      <c r="BR40" s="47">
        <f t="shared" si="17"/>
        <v>76.753844863448336</v>
      </c>
      <c r="BS40" s="47">
        <f t="shared" si="18"/>
        <v>24.715366378275007</v>
      </c>
      <c r="BT40" s="48">
        <f t="shared" si="19"/>
        <v>1485.4217225791101</v>
      </c>
      <c r="BU40" s="47">
        <f t="shared" si="20"/>
        <v>444.30036501997392</v>
      </c>
      <c r="BV40" s="49">
        <f t="shared" si="21"/>
        <v>163.82426167184894</v>
      </c>
      <c r="BW40" s="44">
        <f t="shared" si="46"/>
        <v>5.0850582916964076</v>
      </c>
      <c r="BX40" s="44">
        <f t="shared" si="47"/>
        <v>0.25075364079936691</v>
      </c>
      <c r="BY40" s="44">
        <f t="shared" si="48"/>
        <v>0.14265234650365333</v>
      </c>
      <c r="BZ40" s="38">
        <f t="shared" si="49"/>
        <v>0.46415540980758369</v>
      </c>
      <c r="CA40" s="39">
        <f t="shared" si="50"/>
        <v>7.2880908590102766E-3</v>
      </c>
      <c r="CB40" s="50">
        <f t="shared" si="51"/>
        <v>1.9654258784693179E-3</v>
      </c>
    </row>
    <row r="41" spans="1:80" x14ac:dyDescent="0.25">
      <c r="A41" s="11" t="s">
        <v>175</v>
      </c>
      <c r="B41" s="32">
        <v>5710.1941299999999</v>
      </c>
      <c r="C41" s="33">
        <v>5502.7106000000003</v>
      </c>
      <c r="D41" s="34">
        <v>8271.4416500000007</v>
      </c>
      <c r="E41" s="32">
        <v>5830.9168300000001</v>
      </c>
      <c r="F41" s="33">
        <v>5303.4158099999995</v>
      </c>
      <c r="G41" s="34">
        <v>8189.7532999999994</v>
      </c>
      <c r="H41" s="35">
        <f t="shared" si="25"/>
        <v>1.009974457960779</v>
      </c>
      <c r="I41" s="36">
        <f t="shared" si="26"/>
        <v>3.0678354709723021E-2</v>
      </c>
      <c r="J41" s="37">
        <f t="shared" si="0"/>
        <v>-2.7604113499564598E-2</v>
      </c>
      <c r="K41" s="32">
        <v>4186.8594800000001</v>
      </c>
      <c r="L41" s="33">
        <v>3875.6027100000001</v>
      </c>
      <c r="M41" s="33">
        <v>5689.7842799999999</v>
      </c>
      <c r="N41" s="38">
        <f t="shared" si="1"/>
        <v>0.69474428246819109</v>
      </c>
      <c r="O41" s="39">
        <f t="shared" si="27"/>
        <v>-2.3300512555921804E-2</v>
      </c>
      <c r="P41" s="40">
        <f t="shared" si="2"/>
        <v>-3.6030533018132305E-2</v>
      </c>
      <c r="Q41" s="32">
        <v>1012.1249</v>
      </c>
      <c r="R41" s="33">
        <v>661.0157099999999</v>
      </c>
      <c r="S41" s="34">
        <v>1067.3678199999999</v>
      </c>
      <c r="T41" s="38">
        <f t="shared" si="28"/>
        <v>0.13032966695101794</v>
      </c>
      <c r="U41" s="39">
        <f t="shared" si="29"/>
        <v>-4.3249365216381369E-2</v>
      </c>
      <c r="V41" s="40">
        <f t="shared" si="30"/>
        <v>5.6900509598290516E-3</v>
      </c>
      <c r="W41" s="32">
        <v>631.93245000000002</v>
      </c>
      <c r="X41" s="33">
        <v>766.79738999999995</v>
      </c>
      <c r="Y41" s="34">
        <v>1432.6012000000001</v>
      </c>
      <c r="Z41" s="38">
        <f t="shared" si="3"/>
        <v>0.17492605058079103</v>
      </c>
      <c r="AA41" s="39">
        <f t="shared" si="31"/>
        <v>6.6549877772303201E-2</v>
      </c>
      <c r="AB41" s="40">
        <f t="shared" si="4"/>
        <v>3.0340482058303253E-2</v>
      </c>
      <c r="AC41" s="32">
        <v>1527.1540699999998</v>
      </c>
      <c r="AD41" s="33">
        <v>1273.18354</v>
      </c>
      <c r="AE41" s="33">
        <v>1502.7850700000001</v>
      </c>
      <c r="AF41" s="33">
        <f t="shared" si="32"/>
        <v>-24.368999999999687</v>
      </c>
      <c r="AG41" s="34">
        <f t="shared" si="33"/>
        <v>229.60153000000014</v>
      </c>
      <c r="AH41" s="32">
        <v>1527.1540699999998</v>
      </c>
      <c r="AI41" s="33">
        <v>1273.18354</v>
      </c>
      <c r="AJ41" s="33">
        <v>1502.7850700000001</v>
      </c>
      <c r="AK41" s="33">
        <f t="shared" si="5"/>
        <v>-24.368999999999687</v>
      </c>
      <c r="AL41" s="34">
        <f t="shared" si="6"/>
        <v>229.60153000000014</v>
      </c>
      <c r="AM41" s="38">
        <f t="shared" si="7"/>
        <v>0.18168357265749435</v>
      </c>
      <c r="AN41" s="39">
        <f t="shared" si="34"/>
        <v>-8.5759886397022922E-2</v>
      </c>
      <c r="AO41" s="40">
        <f t="shared" si="35"/>
        <v>-4.9690314241082501E-2</v>
      </c>
      <c r="AP41" s="38">
        <f t="shared" si="36"/>
        <v>0.18168357265749435</v>
      </c>
      <c r="AQ41" s="39">
        <f t="shared" si="37"/>
        <v>-8.5759886397022922E-2</v>
      </c>
      <c r="AR41" s="40">
        <f t="shared" si="8"/>
        <v>-4.9690314241082501E-2</v>
      </c>
      <c r="AS41" s="39">
        <f t="shared" si="9"/>
        <v>0.18349576781513069</v>
      </c>
      <c r="AT41" s="39">
        <f t="shared" si="38"/>
        <v>-7.8410569476941389E-2</v>
      </c>
      <c r="AU41" s="39">
        <f t="shared" si="10"/>
        <v>-5.6572819226321763E-2</v>
      </c>
      <c r="AV41" s="32">
        <v>4252</v>
      </c>
      <c r="AW41" s="33">
        <v>3102</v>
      </c>
      <c r="AX41" s="34">
        <v>4223</v>
      </c>
      <c r="AY41" s="41">
        <v>31</v>
      </c>
      <c r="AZ41" s="42">
        <v>30</v>
      </c>
      <c r="BA41" s="43">
        <v>30.17</v>
      </c>
      <c r="BB41" s="41">
        <v>65</v>
      </c>
      <c r="BC41" s="42">
        <v>64</v>
      </c>
      <c r="BD41" s="42">
        <v>64.5</v>
      </c>
      <c r="BE41" s="45">
        <f t="shared" si="39"/>
        <v>11.664456966081096</v>
      </c>
      <c r="BF41" s="44">
        <f t="shared" si="40"/>
        <v>0.23434943919937545</v>
      </c>
      <c r="BG41" s="44">
        <f t="shared" si="41"/>
        <v>0.17556807719220657</v>
      </c>
      <c r="BH41" s="45">
        <f t="shared" si="42"/>
        <v>5.4560723514211888</v>
      </c>
      <c r="BI41" s="44">
        <f t="shared" si="43"/>
        <v>4.7903001391382816E-3</v>
      </c>
      <c r="BJ41" s="46">
        <f t="shared" si="44"/>
        <v>7.0655684754521886E-2</v>
      </c>
      <c r="BK41" s="33">
        <v>136</v>
      </c>
      <c r="BL41" s="33">
        <v>122</v>
      </c>
      <c r="BM41" s="33">
        <v>123</v>
      </c>
      <c r="BN41" s="32">
        <v>21178</v>
      </c>
      <c r="BO41" s="33">
        <v>16051</v>
      </c>
      <c r="BP41" s="34">
        <v>22545</v>
      </c>
      <c r="BQ41" s="47">
        <f t="shared" si="45"/>
        <v>363.26251053448658</v>
      </c>
      <c r="BR41" s="47">
        <f t="shared" si="17"/>
        <v>87.933545098656964</v>
      </c>
      <c r="BS41" s="47">
        <f t="shared" si="18"/>
        <v>32.852205257556818</v>
      </c>
      <c r="BT41" s="48">
        <f t="shared" si="19"/>
        <v>1939.3211697845134</v>
      </c>
      <c r="BU41" s="47">
        <f t="shared" si="20"/>
        <v>567.9860733593016</v>
      </c>
      <c r="BV41" s="49">
        <f t="shared" si="21"/>
        <v>229.64489318876872</v>
      </c>
      <c r="BW41" s="44">
        <f t="shared" si="46"/>
        <v>5.3386218328202704</v>
      </c>
      <c r="BX41" s="44">
        <f t="shared" si="47"/>
        <v>0.35790687515329012</v>
      </c>
      <c r="BY41" s="44">
        <f t="shared" si="48"/>
        <v>0.164218222246447</v>
      </c>
      <c r="BZ41" s="38">
        <f t="shared" si="49"/>
        <v>0.50355132672205838</v>
      </c>
      <c r="CA41" s="39">
        <f t="shared" si="50"/>
        <v>7.808523864748429E-2</v>
      </c>
      <c r="CB41" s="50">
        <f t="shared" si="51"/>
        <v>2.1626148075568286E-2</v>
      </c>
    </row>
    <row r="42" spans="1:80" x14ac:dyDescent="0.25">
      <c r="A42" s="11" t="s">
        <v>174</v>
      </c>
      <c r="B42" s="32">
        <v>5590.94</v>
      </c>
      <c r="C42" s="33">
        <v>4816.1327200000005</v>
      </c>
      <c r="D42" s="34">
        <v>7067.7460000000001</v>
      </c>
      <c r="E42" s="32">
        <v>5590.94</v>
      </c>
      <c r="F42" s="33">
        <v>5049.9262099999996</v>
      </c>
      <c r="G42" s="34">
        <v>6783.1019999999999</v>
      </c>
      <c r="H42" s="35">
        <f t="shared" si="25"/>
        <v>1.0419636915381782</v>
      </c>
      <c r="I42" s="36">
        <f t="shared" si="26"/>
        <v>4.1963691538178249E-2</v>
      </c>
      <c r="J42" s="37">
        <f t="shared" si="0"/>
        <v>8.8260108609983123E-2</v>
      </c>
      <c r="K42" s="32">
        <v>3894.826</v>
      </c>
      <c r="L42" s="33">
        <v>3869.1032200000004</v>
      </c>
      <c r="M42" s="33">
        <v>5167.0950000000003</v>
      </c>
      <c r="N42" s="38">
        <f t="shared" si="1"/>
        <v>0.76175988507912762</v>
      </c>
      <c r="O42" s="39">
        <f t="shared" si="27"/>
        <v>6.5128191660847268E-2</v>
      </c>
      <c r="P42" s="40">
        <f t="shared" si="2"/>
        <v>-4.4103635748622416E-3</v>
      </c>
      <c r="Q42" s="32">
        <v>1381.8280000000002</v>
      </c>
      <c r="R42" s="33">
        <v>1027.5788700000001</v>
      </c>
      <c r="S42" s="34">
        <v>1394.452</v>
      </c>
      <c r="T42" s="38">
        <f t="shared" si="28"/>
        <v>0.20557733025391628</v>
      </c>
      <c r="U42" s="39">
        <f t="shared" si="29"/>
        <v>-4.1577531003761381E-2</v>
      </c>
      <c r="V42" s="40">
        <f t="shared" si="30"/>
        <v>2.0933926143601178E-3</v>
      </c>
      <c r="W42" s="32">
        <v>314.286</v>
      </c>
      <c r="X42" s="33">
        <v>153.24412000000001</v>
      </c>
      <c r="Y42" s="34">
        <v>221.55500000000001</v>
      </c>
      <c r="Z42" s="38">
        <f t="shared" si="3"/>
        <v>3.2662784666956213E-2</v>
      </c>
      <c r="AA42" s="39">
        <f t="shared" si="31"/>
        <v>-2.3550660657085901E-2</v>
      </c>
      <c r="AB42" s="40">
        <f t="shared" si="4"/>
        <v>2.3169709605020718E-3</v>
      </c>
      <c r="AC42" s="32">
        <v>1231.0409999999999</v>
      </c>
      <c r="AD42" s="33">
        <v>1145.2218500000001</v>
      </c>
      <c r="AE42" s="33">
        <v>1123.864</v>
      </c>
      <c r="AF42" s="33">
        <f t="shared" si="32"/>
        <v>-107.17699999999991</v>
      </c>
      <c r="AG42" s="34">
        <f t="shared" si="33"/>
        <v>-21.357850000000099</v>
      </c>
      <c r="AH42" s="32">
        <v>1231.0409999999999</v>
      </c>
      <c r="AI42" s="33">
        <v>1145.2218500000001</v>
      </c>
      <c r="AJ42" s="33">
        <v>1123.864</v>
      </c>
      <c r="AK42" s="33">
        <f t="shared" si="5"/>
        <v>-107.17699999999991</v>
      </c>
      <c r="AL42" s="34">
        <f t="shared" si="6"/>
        <v>-21.357850000000099</v>
      </c>
      <c r="AM42" s="38">
        <f t="shared" si="7"/>
        <v>0.15901307149408028</v>
      </c>
      <c r="AN42" s="39">
        <f t="shared" si="34"/>
        <v>-6.117190634506664E-2</v>
      </c>
      <c r="AO42" s="40">
        <f t="shared" si="35"/>
        <v>-7.8775610126803286E-2</v>
      </c>
      <c r="AP42" s="38">
        <f t="shared" si="36"/>
        <v>0.15901307149408028</v>
      </c>
      <c r="AQ42" s="39">
        <f t="shared" si="37"/>
        <v>-6.117190634506664E-2</v>
      </c>
      <c r="AR42" s="40">
        <f t="shared" si="8"/>
        <v>-7.8775610126803286E-2</v>
      </c>
      <c r="AS42" s="39">
        <f t="shared" si="9"/>
        <v>0.16568584697679617</v>
      </c>
      <c r="AT42" s="39">
        <f t="shared" si="38"/>
        <v>-5.4499130862350753E-2</v>
      </c>
      <c r="AU42" s="39">
        <f t="shared" si="10"/>
        <v>-6.1094070664812344E-2</v>
      </c>
      <c r="AV42" s="32">
        <v>6030</v>
      </c>
      <c r="AW42" s="33">
        <v>3997</v>
      </c>
      <c r="AX42" s="34">
        <v>5306</v>
      </c>
      <c r="AY42" s="41">
        <v>61.54</v>
      </c>
      <c r="AZ42" s="42">
        <v>60</v>
      </c>
      <c r="BA42" s="43">
        <v>62</v>
      </c>
      <c r="BB42" s="41">
        <v>69</v>
      </c>
      <c r="BC42" s="42">
        <v>68</v>
      </c>
      <c r="BD42" s="42">
        <v>68</v>
      </c>
      <c r="BE42" s="45">
        <f t="shared" si="39"/>
        <v>7.131720430107527</v>
      </c>
      <c r="BF42" s="44">
        <f t="shared" si="40"/>
        <v>-1.0337004343708616</v>
      </c>
      <c r="BG42" s="44">
        <f t="shared" si="41"/>
        <v>-0.27013142174432403</v>
      </c>
      <c r="BH42" s="45">
        <f t="shared" si="42"/>
        <v>6.5024509803921573</v>
      </c>
      <c r="BI42" s="44">
        <f t="shared" si="43"/>
        <v>-0.78015771526001743</v>
      </c>
      <c r="BJ42" s="46">
        <f t="shared" si="44"/>
        <v>-2.859477124182952E-2</v>
      </c>
      <c r="BK42" s="33">
        <v>192</v>
      </c>
      <c r="BL42" s="33">
        <v>192</v>
      </c>
      <c r="BM42" s="33">
        <v>192</v>
      </c>
      <c r="BN42" s="32">
        <v>25222</v>
      </c>
      <c r="BO42" s="33">
        <v>16698</v>
      </c>
      <c r="BP42" s="34">
        <v>22745</v>
      </c>
      <c r="BQ42" s="47">
        <f t="shared" si="45"/>
        <v>298.22387337876455</v>
      </c>
      <c r="BR42" s="47">
        <f t="shared" si="17"/>
        <v>76.554695676758371</v>
      </c>
      <c r="BS42" s="47">
        <f t="shared" si="18"/>
        <v>-4.2031364427709832</v>
      </c>
      <c r="BT42" s="48">
        <f t="shared" si="19"/>
        <v>1278.3833396155296</v>
      </c>
      <c r="BU42" s="47">
        <f t="shared" si="20"/>
        <v>351.19594326395418</v>
      </c>
      <c r="BV42" s="49">
        <f t="shared" si="21"/>
        <v>14.954215272272222</v>
      </c>
      <c r="BW42" s="44">
        <f t="shared" si="46"/>
        <v>4.2866566151526575</v>
      </c>
      <c r="BX42" s="44">
        <f t="shared" si="47"/>
        <v>0.10390371299676993</v>
      </c>
      <c r="BY42" s="44">
        <f t="shared" si="48"/>
        <v>0.10902339023396834</v>
      </c>
      <c r="BZ42" s="38">
        <f t="shared" si="49"/>
        <v>0.32544929029304032</v>
      </c>
      <c r="CA42" s="39">
        <f t="shared" si="50"/>
        <v>-3.3470336300766623E-2</v>
      </c>
      <c r="CB42" s="50">
        <f t="shared" si="51"/>
        <v>6.8824404761905211E-3</v>
      </c>
    </row>
    <row r="43" spans="1:80" x14ac:dyDescent="0.25">
      <c r="A43" s="11" t="s">
        <v>173</v>
      </c>
      <c r="B43" s="32">
        <v>9589</v>
      </c>
      <c r="C43" s="33">
        <v>10342.188</v>
      </c>
      <c r="D43" s="34">
        <v>14688.986999999999</v>
      </c>
      <c r="E43" s="32">
        <v>9550.1790000000001</v>
      </c>
      <c r="F43" s="33">
        <v>10134.611999999999</v>
      </c>
      <c r="G43" s="34">
        <v>14221.460999999999</v>
      </c>
      <c r="H43" s="35">
        <f t="shared" si="25"/>
        <v>1.0328746814409575</v>
      </c>
      <c r="I43" s="36">
        <f t="shared" si="26"/>
        <v>2.8809731454156218E-2</v>
      </c>
      <c r="J43" s="37">
        <f t="shared" si="0"/>
        <v>1.2392792247764906E-2</v>
      </c>
      <c r="K43" s="32">
        <v>7335</v>
      </c>
      <c r="L43" s="33">
        <v>7645.2870000000003</v>
      </c>
      <c r="M43" s="33">
        <v>10525.216</v>
      </c>
      <c r="N43" s="38">
        <f t="shared" si="1"/>
        <v>0.74009386236758667</v>
      </c>
      <c r="O43" s="39">
        <f t="shared" si="27"/>
        <v>-2.7954568975951499E-2</v>
      </c>
      <c r="P43" s="40">
        <f t="shared" si="2"/>
        <v>-1.4280059396759248E-2</v>
      </c>
      <c r="Q43" s="32">
        <v>1292.7560000000001</v>
      </c>
      <c r="R43" s="33">
        <v>1101.5640000000001</v>
      </c>
      <c r="S43" s="34">
        <v>1656.463</v>
      </c>
      <c r="T43" s="38">
        <f t="shared" si="28"/>
        <v>0.11647628889886912</v>
      </c>
      <c r="U43" s="39">
        <f t="shared" si="29"/>
        <v>-1.888829431993759E-2</v>
      </c>
      <c r="V43" s="40">
        <f t="shared" si="30"/>
        <v>7.7830305876481071E-3</v>
      </c>
      <c r="W43" s="32">
        <v>922.423</v>
      </c>
      <c r="X43" s="33">
        <v>1387.761</v>
      </c>
      <c r="Y43" s="34">
        <v>2039.7819999999999</v>
      </c>
      <c r="Z43" s="38">
        <f t="shared" si="3"/>
        <v>0.14342984873354434</v>
      </c>
      <c r="AA43" s="39">
        <f t="shared" si="31"/>
        <v>4.6842863295889187E-2</v>
      </c>
      <c r="AB43" s="40">
        <f t="shared" si="4"/>
        <v>6.4970288091110995E-3</v>
      </c>
      <c r="AC43" s="32">
        <v>2583</v>
      </c>
      <c r="AD43" s="33">
        <v>2281.5030000000002</v>
      </c>
      <c r="AE43" s="33">
        <v>2480.1529999999998</v>
      </c>
      <c r="AF43" s="33">
        <f t="shared" si="32"/>
        <v>-102.84700000000021</v>
      </c>
      <c r="AG43" s="34">
        <f t="shared" si="33"/>
        <v>198.64999999999964</v>
      </c>
      <c r="AH43" s="32">
        <v>2583</v>
      </c>
      <c r="AI43" s="33">
        <v>2281.5030000000002</v>
      </c>
      <c r="AJ43" s="33">
        <v>2480.1529999999998</v>
      </c>
      <c r="AK43" s="33">
        <f t="shared" si="5"/>
        <v>-102.84700000000021</v>
      </c>
      <c r="AL43" s="34">
        <f t="shared" si="6"/>
        <v>198.64999999999964</v>
      </c>
      <c r="AM43" s="38">
        <f t="shared" si="7"/>
        <v>0.16884438661427095</v>
      </c>
      <c r="AN43" s="39">
        <f t="shared" si="34"/>
        <v>-0.10052676783353384</v>
      </c>
      <c r="AO43" s="40">
        <f t="shared" si="35"/>
        <v>-5.1757192084549847E-2</v>
      </c>
      <c r="AP43" s="38">
        <f t="shared" si="36"/>
        <v>0.16884438661427095</v>
      </c>
      <c r="AQ43" s="39">
        <f t="shared" si="37"/>
        <v>-0.10052676783353384</v>
      </c>
      <c r="AR43" s="40">
        <f t="shared" si="8"/>
        <v>-5.1757192084549847E-2</v>
      </c>
      <c r="AS43" s="39">
        <f t="shared" si="9"/>
        <v>0.17439509203730896</v>
      </c>
      <c r="AT43" s="39">
        <f t="shared" si="38"/>
        <v>-9.6071042681213081E-2</v>
      </c>
      <c r="AU43" s="39">
        <f t="shared" si="10"/>
        <v>-5.0724823752264475E-2</v>
      </c>
      <c r="AV43" s="32">
        <v>7897</v>
      </c>
      <c r="AW43" s="33">
        <v>6147</v>
      </c>
      <c r="AX43" s="34">
        <v>8049</v>
      </c>
      <c r="AY43" s="41">
        <v>66</v>
      </c>
      <c r="AZ43" s="42">
        <v>65</v>
      </c>
      <c r="BA43" s="43">
        <v>64</v>
      </c>
      <c r="BB43" s="41">
        <v>108</v>
      </c>
      <c r="BC43" s="42">
        <v>100</v>
      </c>
      <c r="BD43" s="42">
        <v>98</v>
      </c>
      <c r="BE43" s="45">
        <f t="shared" si="39"/>
        <v>10.48046875</v>
      </c>
      <c r="BF43" s="44">
        <f t="shared" si="40"/>
        <v>0.50950915404040309</v>
      </c>
      <c r="BG43" s="44">
        <f t="shared" si="41"/>
        <v>-2.7223557692307665E-2</v>
      </c>
      <c r="BH43" s="45">
        <f t="shared" si="42"/>
        <v>6.8443877551020407</v>
      </c>
      <c r="BI43" s="44">
        <f t="shared" si="43"/>
        <v>0.75102355757117678</v>
      </c>
      <c r="BJ43" s="46">
        <f t="shared" si="44"/>
        <v>1.43877551020406E-2</v>
      </c>
      <c r="BK43" s="33">
        <v>214</v>
      </c>
      <c r="BL43" s="33">
        <v>214</v>
      </c>
      <c r="BM43" s="33">
        <v>214</v>
      </c>
      <c r="BN43" s="32">
        <v>30818</v>
      </c>
      <c r="BO43" s="33">
        <v>26053</v>
      </c>
      <c r="BP43" s="34">
        <v>35307</v>
      </c>
      <c r="BQ43" s="47">
        <f t="shared" si="45"/>
        <v>402.79437505310563</v>
      </c>
      <c r="BR43" s="47">
        <f t="shared" si="17"/>
        <v>92.904732636336178</v>
      </c>
      <c r="BS43" s="47">
        <f t="shared" si="18"/>
        <v>13.79456696958357</v>
      </c>
      <c r="BT43" s="48">
        <f t="shared" si="19"/>
        <v>1766.8606038017144</v>
      </c>
      <c r="BU43" s="47">
        <f t="shared" si="20"/>
        <v>557.51794203142185</v>
      </c>
      <c r="BV43" s="49">
        <f t="shared" si="21"/>
        <v>118.15196544153878</v>
      </c>
      <c r="BW43" s="44">
        <f t="shared" si="46"/>
        <v>4.3865076407007084</v>
      </c>
      <c r="BX43" s="44">
        <f t="shared" si="47"/>
        <v>0.48401302249126177</v>
      </c>
      <c r="BY43" s="44">
        <f t="shared" si="48"/>
        <v>0.14818000120176578</v>
      </c>
      <c r="BZ43" s="38">
        <f t="shared" si="49"/>
        <v>0.45325819040772314</v>
      </c>
      <c r="CA43" s="39">
        <f t="shared" si="50"/>
        <v>5.9790032499546841E-2</v>
      </c>
      <c r="CB43" s="50">
        <f t="shared" si="51"/>
        <v>7.3131696963472659E-3</v>
      </c>
    </row>
    <row r="44" spans="1:80" x14ac:dyDescent="0.25">
      <c r="A44" s="11" t="s">
        <v>172</v>
      </c>
      <c r="B44" s="32">
        <v>3096.5529999999999</v>
      </c>
      <c r="C44" s="33">
        <v>2382.3490000000002</v>
      </c>
      <c r="D44" s="34">
        <v>3533.9189999999999</v>
      </c>
      <c r="E44" s="32">
        <v>2256.386</v>
      </c>
      <c r="F44" s="33">
        <v>2365.17</v>
      </c>
      <c r="G44" s="34">
        <v>3493</v>
      </c>
      <c r="H44" s="35">
        <f t="shared" si="25"/>
        <v>1.0117145720011451</v>
      </c>
      <c r="I44" s="36">
        <f t="shared" si="26"/>
        <v>-0.36063616940568854</v>
      </c>
      <c r="J44" s="37">
        <f t="shared" si="0"/>
        <v>4.4512463205386155E-3</v>
      </c>
      <c r="K44" s="32">
        <v>2033.9259999999999</v>
      </c>
      <c r="L44" s="33">
        <v>1559.8610000000001</v>
      </c>
      <c r="M44" s="33">
        <v>2609.2020000000002</v>
      </c>
      <c r="N44" s="38">
        <f t="shared" si="1"/>
        <v>0.74698024620669923</v>
      </c>
      <c r="O44" s="39">
        <f t="shared" si="27"/>
        <v>-0.15442846666423682</v>
      </c>
      <c r="P44" s="40">
        <f t="shared" si="2"/>
        <v>8.7466976547435848E-2</v>
      </c>
      <c r="Q44" s="32">
        <v>41.296999999999997</v>
      </c>
      <c r="R44" s="33">
        <v>538.79399999999998</v>
      </c>
      <c r="S44" s="34">
        <v>462.59000000000003</v>
      </c>
      <c r="T44" s="38">
        <f t="shared" si="28"/>
        <v>0.13243343830518181</v>
      </c>
      <c r="U44" s="39">
        <f t="shared" si="29"/>
        <v>0.1141311620102571</v>
      </c>
      <c r="V44" s="40">
        <f t="shared" si="30"/>
        <v>-9.5370059963441584E-2</v>
      </c>
      <c r="W44" s="32">
        <v>181.16300000000001</v>
      </c>
      <c r="X44" s="33">
        <v>266.51499999999999</v>
      </c>
      <c r="Y44" s="34">
        <v>421.20799999999997</v>
      </c>
      <c r="Z44" s="38">
        <f t="shared" si="3"/>
        <v>0.12058631548811909</v>
      </c>
      <c r="AA44" s="39">
        <f t="shared" si="31"/>
        <v>4.029730465397989E-2</v>
      </c>
      <c r="AB44" s="40">
        <f t="shared" si="4"/>
        <v>7.9030834160058877E-3</v>
      </c>
      <c r="AC44" s="32">
        <v>313.334</v>
      </c>
      <c r="AD44" s="33">
        <v>252.88499999999999</v>
      </c>
      <c r="AE44" s="33">
        <v>323.13299999999998</v>
      </c>
      <c r="AF44" s="33">
        <f t="shared" si="32"/>
        <v>9.7989999999999782</v>
      </c>
      <c r="AG44" s="34">
        <f t="shared" si="33"/>
        <v>70.24799999999999</v>
      </c>
      <c r="AH44" s="32">
        <v>313.334</v>
      </c>
      <c r="AI44" s="33">
        <v>252.88499999999999</v>
      </c>
      <c r="AJ44" s="33">
        <v>323.13299999999998</v>
      </c>
      <c r="AK44" s="33">
        <f t="shared" si="5"/>
        <v>9.7989999999999782</v>
      </c>
      <c r="AL44" s="34">
        <f t="shared" si="6"/>
        <v>70.24799999999999</v>
      </c>
      <c r="AM44" s="38">
        <f t="shared" si="7"/>
        <v>9.1437579638922115E-2</v>
      </c>
      <c r="AN44" s="39">
        <f t="shared" si="34"/>
        <v>-9.7504187580050583E-3</v>
      </c>
      <c r="AO44" s="40">
        <f t="shared" si="35"/>
        <v>-1.4711855225575055E-2</v>
      </c>
      <c r="AP44" s="38">
        <f t="shared" si="36"/>
        <v>9.1437579638922115E-2</v>
      </c>
      <c r="AQ44" s="39">
        <f t="shared" si="37"/>
        <v>-9.7504187580050583E-3</v>
      </c>
      <c r="AR44" s="40">
        <f t="shared" si="8"/>
        <v>-1.4711855225575055E-2</v>
      </c>
      <c r="AS44" s="39">
        <f t="shared" si="9"/>
        <v>9.2508731749212703E-2</v>
      </c>
      <c r="AT44" s="39">
        <f t="shared" si="38"/>
        <v>-4.6356692872283806E-2</v>
      </c>
      <c r="AU44" s="39">
        <f t="shared" si="10"/>
        <v>-1.4411701031517635E-2</v>
      </c>
      <c r="AV44" s="32">
        <v>2354</v>
      </c>
      <c r="AW44" s="33">
        <v>1616</v>
      </c>
      <c r="AX44" s="34">
        <v>2053</v>
      </c>
      <c r="AY44" s="41">
        <v>11</v>
      </c>
      <c r="AZ44" s="42">
        <v>11</v>
      </c>
      <c r="BA44" s="43">
        <v>11</v>
      </c>
      <c r="BB44" s="41">
        <v>28.5</v>
      </c>
      <c r="BC44" s="42">
        <v>32</v>
      </c>
      <c r="BD44" s="42">
        <v>30</v>
      </c>
      <c r="BE44" s="45">
        <f t="shared" si="39"/>
        <v>15.553030303030303</v>
      </c>
      <c r="BF44" s="44">
        <f t="shared" si="40"/>
        <v>-2.2803030303030294</v>
      </c>
      <c r="BG44" s="44">
        <f t="shared" si="41"/>
        <v>-0.770202020202019</v>
      </c>
      <c r="BH44" s="45">
        <f t="shared" si="42"/>
        <v>5.7027777777777784</v>
      </c>
      <c r="BI44" s="44">
        <f t="shared" si="43"/>
        <v>-1.1802631578947365</v>
      </c>
      <c r="BJ44" s="46">
        <f t="shared" si="44"/>
        <v>9.1666666666667673E-2</v>
      </c>
      <c r="BK44" s="33">
        <v>70</v>
      </c>
      <c r="BL44" s="33">
        <v>70</v>
      </c>
      <c r="BM44" s="33">
        <v>70</v>
      </c>
      <c r="BN44" s="32">
        <v>12100</v>
      </c>
      <c r="BO44" s="33">
        <v>8676</v>
      </c>
      <c r="BP44" s="34">
        <v>11348</v>
      </c>
      <c r="BQ44" s="47">
        <f t="shared" si="45"/>
        <v>307.80754317941489</v>
      </c>
      <c r="BR44" s="47">
        <f t="shared" si="17"/>
        <v>121.32936136123308</v>
      </c>
      <c r="BS44" s="47">
        <f t="shared" si="18"/>
        <v>35.1968931102586</v>
      </c>
      <c r="BT44" s="48">
        <f t="shared" si="19"/>
        <v>1701.4125669751584</v>
      </c>
      <c r="BU44" s="47">
        <f t="shared" si="20"/>
        <v>742.87985669478451</v>
      </c>
      <c r="BV44" s="49">
        <f t="shared" si="21"/>
        <v>237.81726994545534</v>
      </c>
      <c r="BW44" s="44">
        <f t="shared" si="46"/>
        <v>5.5275207014125671</v>
      </c>
      <c r="BX44" s="44">
        <f t="shared" si="47"/>
        <v>0.38733378552471631</v>
      </c>
      <c r="BY44" s="44">
        <f t="shared" si="48"/>
        <v>0.15870882022444821</v>
      </c>
      <c r="BZ44" s="38">
        <f t="shared" si="49"/>
        <v>0.44536891679748825</v>
      </c>
      <c r="CA44" s="39">
        <f t="shared" si="50"/>
        <v>-2.691835876847587E-2</v>
      </c>
      <c r="CB44" s="50">
        <f t="shared" si="51"/>
        <v>-8.6342229199371512E-3</v>
      </c>
    </row>
    <row r="45" spans="1:80" x14ac:dyDescent="0.25">
      <c r="A45" s="11" t="s">
        <v>171</v>
      </c>
      <c r="B45" s="32">
        <v>3856.0057999999999</v>
      </c>
      <c r="C45" s="33">
        <v>3694.2950299999998</v>
      </c>
      <c r="D45" s="34">
        <v>4829.9454399999995</v>
      </c>
      <c r="E45" s="32">
        <v>3491.1610199999996</v>
      </c>
      <c r="F45" s="33">
        <v>3514.5425099999998</v>
      </c>
      <c r="G45" s="34">
        <v>4721.3630000000003</v>
      </c>
      <c r="H45" s="35">
        <f t="shared" si="25"/>
        <v>1.0229981130448982</v>
      </c>
      <c r="I45" s="36">
        <f t="shared" si="26"/>
        <v>-8.1507172706716924E-2</v>
      </c>
      <c r="J45" s="37">
        <f t="shared" si="0"/>
        <v>-2.8147240721216882E-2</v>
      </c>
      <c r="K45" s="32">
        <v>2535.65238</v>
      </c>
      <c r="L45" s="33">
        <v>2810.3879999999999</v>
      </c>
      <c r="M45" s="33">
        <v>3695.1410000000001</v>
      </c>
      <c r="N45" s="38">
        <f t="shared" si="1"/>
        <v>0.78264285122749511</v>
      </c>
      <c r="O45" s="39">
        <f t="shared" si="27"/>
        <v>5.6336512025758623E-2</v>
      </c>
      <c r="P45" s="40">
        <f t="shared" si="2"/>
        <v>-1.7002619556695242E-2</v>
      </c>
      <c r="Q45" s="32">
        <v>741.98483999999996</v>
      </c>
      <c r="R45" s="33">
        <v>599.21704999999997</v>
      </c>
      <c r="S45" s="34">
        <v>894.07899999999995</v>
      </c>
      <c r="T45" s="38">
        <f t="shared" si="28"/>
        <v>0.18936883268666271</v>
      </c>
      <c r="U45" s="39">
        <f t="shared" si="29"/>
        <v>-2.316357007257755E-2</v>
      </c>
      <c r="V45" s="40">
        <f t="shared" si="30"/>
        <v>1.887237452886964E-2</v>
      </c>
      <c r="W45" s="32">
        <v>213.52379999999999</v>
      </c>
      <c r="X45" s="33">
        <v>104.93746</v>
      </c>
      <c r="Y45" s="34">
        <v>132.143</v>
      </c>
      <c r="Z45" s="38">
        <f t="shared" si="3"/>
        <v>2.7988316085842159E-2</v>
      </c>
      <c r="AA45" s="39">
        <f t="shared" si="31"/>
        <v>-3.3172941953181212E-2</v>
      </c>
      <c r="AB45" s="40">
        <f t="shared" si="4"/>
        <v>-1.8697549721744394E-3</v>
      </c>
      <c r="AC45" s="32">
        <v>465.21812</v>
      </c>
      <c r="AD45" s="33">
        <v>601.60420000000011</v>
      </c>
      <c r="AE45" s="33">
        <v>539.93700000000001</v>
      </c>
      <c r="AF45" s="33">
        <f t="shared" si="32"/>
        <v>74.718880000000013</v>
      </c>
      <c r="AG45" s="34">
        <f t="shared" si="33"/>
        <v>-61.667200000000093</v>
      </c>
      <c r="AH45" s="32">
        <v>465.21812</v>
      </c>
      <c r="AI45" s="33">
        <v>601.60420000000011</v>
      </c>
      <c r="AJ45" s="33">
        <v>539.93700000000001</v>
      </c>
      <c r="AK45" s="33">
        <f t="shared" si="5"/>
        <v>74.718880000000013</v>
      </c>
      <c r="AL45" s="34">
        <f t="shared" si="6"/>
        <v>-61.667200000000093</v>
      </c>
      <c r="AM45" s="38">
        <f t="shared" si="7"/>
        <v>0.11178946153892787</v>
      </c>
      <c r="AN45" s="39">
        <f t="shared" si="34"/>
        <v>-8.8582096860479881E-3</v>
      </c>
      <c r="AO45" s="40">
        <f t="shared" si="35"/>
        <v>-5.1057359062728333E-2</v>
      </c>
      <c r="AP45" s="38">
        <f t="shared" si="36"/>
        <v>0.11178946153892787</v>
      </c>
      <c r="AQ45" s="39">
        <f t="shared" si="37"/>
        <v>-8.8582096860479881E-3</v>
      </c>
      <c r="AR45" s="40">
        <f t="shared" si="8"/>
        <v>-5.1057359062728333E-2</v>
      </c>
      <c r="AS45" s="39">
        <f t="shared" si="9"/>
        <v>0.11436040821262843</v>
      </c>
      <c r="AT45" s="39">
        <f t="shared" si="38"/>
        <v>-1.8895582368980465E-2</v>
      </c>
      <c r="AU45" s="39">
        <f t="shared" si="10"/>
        <v>-5.6815270638386553E-2</v>
      </c>
      <c r="AV45" s="32">
        <v>3623</v>
      </c>
      <c r="AW45" s="33">
        <v>1999</v>
      </c>
      <c r="AX45" s="34">
        <v>2408</v>
      </c>
      <c r="AY45" s="41">
        <v>29</v>
      </c>
      <c r="AZ45" s="42">
        <v>26</v>
      </c>
      <c r="BA45" s="43">
        <v>26</v>
      </c>
      <c r="BB45" s="41">
        <v>27</v>
      </c>
      <c r="BC45" s="42">
        <v>40</v>
      </c>
      <c r="BD45" s="42">
        <v>40</v>
      </c>
      <c r="BE45" s="45">
        <f t="shared" si="39"/>
        <v>7.7179487179487181</v>
      </c>
      <c r="BF45" s="44">
        <f t="shared" si="40"/>
        <v>-2.6929708222811675</v>
      </c>
      <c r="BG45" s="44">
        <f t="shared" si="41"/>
        <v>-0.82478632478632452</v>
      </c>
      <c r="BH45" s="45">
        <f t="shared" si="42"/>
        <v>5.0166666666666666</v>
      </c>
      <c r="BI45" s="44">
        <f t="shared" si="43"/>
        <v>-6.1654320987654332</v>
      </c>
      <c r="BJ45" s="46">
        <f t="shared" si="44"/>
        <v>-0.53611111111111143</v>
      </c>
      <c r="BK45" s="33">
        <v>91</v>
      </c>
      <c r="BL45" s="33">
        <v>94</v>
      </c>
      <c r="BM45" s="33">
        <v>95</v>
      </c>
      <c r="BN45" s="32">
        <v>16174</v>
      </c>
      <c r="BO45" s="33">
        <v>8618</v>
      </c>
      <c r="BP45" s="34">
        <v>10654</v>
      </c>
      <c r="BQ45" s="47">
        <f t="shared" si="45"/>
        <v>443.15402665665476</v>
      </c>
      <c r="BR45" s="47">
        <f t="shared" si="17"/>
        <v>227.3038337544661</v>
      </c>
      <c r="BS45" s="47">
        <f t="shared" si="18"/>
        <v>35.33985747587036</v>
      </c>
      <c r="BT45" s="48">
        <f t="shared" si="19"/>
        <v>1960.6989202657808</v>
      </c>
      <c r="BU45" s="47">
        <f t="shared" si="20"/>
        <v>997.08837099721893</v>
      </c>
      <c r="BV45" s="49">
        <f t="shared" si="21"/>
        <v>202.54859010069845</v>
      </c>
      <c r="BW45" s="44">
        <f t="shared" si="46"/>
        <v>4.4244186046511631</v>
      </c>
      <c r="BX45" s="44">
        <f t="shared" si="47"/>
        <v>-3.9837536668185791E-2</v>
      </c>
      <c r="BY45" s="44">
        <f t="shared" si="48"/>
        <v>0.11326302686226875</v>
      </c>
      <c r="BZ45" s="38">
        <f t="shared" si="49"/>
        <v>0.30809716599190284</v>
      </c>
      <c r="CA45" s="39">
        <f t="shared" si="50"/>
        <v>-0.17752104093777948</v>
      </c>
      <c r="CB45" s="50">
        <f t="shared" si="51"/>
        <v>-2.773012728219898E-2</v>
      </c>
    </row>
    <row r="46" spans="1:80" x14ac:dyDescent="0.25">
      <c r="A46" s="11" t="s">
        <v>170</v>
      </c>
      <c r="B46" s="32">
        <v>5079.0169999999998</v>
      </c>
      <c r="C46" s="33">
        <v>4963.9449999999997</v>
      </c>
      <c r="D46" s="34">
        <v>7096.1620000000003</v>
      </c>
      <c r="E46" s="32">
        <v>4862.598</v>
      </c>
      <c r="F46" s="33">
        <v>5104.174</v>
      </c>
      <c r="G46" s="34">
        <v>7176.2950000000001</v>
      </c>
      <c r="H46" s="35">
        <f t="shared" si="25"/>
        <v>0.98883365302011694</v>
      </c>
      <c r="I46" s="36">
        <f t="shared" si="26"/>
        <v>-5.5673213473884875E-2</v>
      </c>
      <c r="J46" s="37">
        <f t="shared" si="0"/>
        <v>1.6307050282827862E-2</v>
      </c>
      <c r="K46" s="32">
        <v>3282.2249999999999</v>
      </c>
      <c r="L46" s="33">
        <v>3623.1770000000001</v>
      </c>
      <c r="M46" s="33">
        <v>5109.3490000000002</v>
      </c>
      <c r="N46" s="38">
        <f t="shared" si="1"/>
        <v>0.71197588727888139</v>
      </c>
      <c r="O46" s="39">
        <f t="shared" si="27"/>
        <v>3.6981779190982667E-2</v>
      </c>
      <c r="P46" s="40">
        <f t="shared" si="2"/>
        <v>2.1299846901373654E-3</v>
      </c>
      <c r="Q46" s="32">
        <v>1030.0899999999999</v>
      </c>
      <c r="R46" s="33">
        <v>766.95099999999991</v>
      </c>
      <c r="S46" s="34">
        <v>982.66399999999999</v>
      </c>
      <c r="T46" s="38">
        <f t="shared" si="28"/>
        <v>0.13693194050690502</v>
      </c>
      <c r="U46" s="39">
        <f t="shared" si="29"/>
        <v>-7.490749182947154E-2</v>
      </c>
      <c r="V46" s="40">
        <f t="shared" si="30"/>
        <v>-1.3327631365057019E-2</v>
      </c>
      <c r="W46" s="32">
        <v>550.28300000000002</v>
      </c>
      <c r="X46" s="33">
        <v>714.04599999999994</v>
      </c>
      <c r="Y46" s="34">
        <v>1084.2820000000002</v>
      </c>
      <c r="Z46" s="38">
        <f t="shared" si="3"/>
        <v>0.15109217221421362</v>
      </c>
      <c r="AA46" s="39">
        <f t="shared" si="31"/>
        <v>3.7925712638488859E-2</v>
      </c>
      <c r="AB46" s="40">
        <f t="shared" si="4"/>
        <v>1.1197646674919709E-2</v>
      </c>
      <c r="AC46" s="32">
        <v>2021.7190000000001</v>
      </c>
      <c r="AD46" s="33">
        <v>1915.951</v>
      </c>
      <c r="AE46" s="33">
        <v>1895.241</v>
      </c>
      <c r="AF46" s="33">
        <f t="shared" si="32"/>
        <v>-126.47800000000007</v>
      </c>
      <c r="AG46" s="34">
        <f t="shared" si="33"/>
        <v>-20.710000000000036</v>
      </c>
      <c r="AH46" s="32">
        <v>2021.7190000000001</v>
      </c>
      <c r="AI46" s="33">
        <v>1915.951</v>
      </c>
      <c r="AJ46" s="33">
        <v>1895.241</v>
      </c>
      <c r="AK46" s="33">
        <f t="shared" si="5"/>
        <v>-126.47800000000007</v>
      </c>
      <c r="AL46" s="34">
        <f t="shared" si="6"/>
        <v>-20.710000000000036</v>
      </c>
      <c r="AM46" s="38">
        <f t="shared" si="7"/>
        <v>0.26707972563196836</v>
      </c>
      <c r="AN46" s="39">
        <f t="shared" si="34"/>
        <v>-0.13097348033288669</v>
      </c>
      <c r="AO46" s="40">
        <f t="shared" si="35"/>
        <v>-0.11889372894901512</v>
      </c>
      <c r="AP46" s="38">
        <f t="shared" si="36"/>
        <v>0.26707972563196836</v>
      </c>
      <c r="AQ46" s="39">
        <f t="shared" si="37"/>
        <v>-0.13097348033288669</v>
      </c>
      <c r="AR46" s="40">
        <f t="shared" si="8"/>
        <v>-0.11889372894901512</v>
      </c>
      <c r="AS46" s="39">
        <f t="shared" si="9"/>
        <v>0.26409742074426984</v>
      </c>
      <c r="AT46" s="39">
        <f t="shared" si="38"/>
        <v>-0.15167188611597238</v>
      </c>
      <c r="AU46" s="39">
        <f t="shared" si="10"/>
        <v>-0.11127203178614936</v>
      </c>
      <c r="AV46" s="32">
        <v>3293</v>
      </c>
      <c r="AW46" s="33">
        <v>1912</v>
      </c>
      <c r="AX46" s="34">
        <v>2709</v>
      </c>
      <c r="AY46" s="41">
        <v>35</v>
      </c>
      <c r="AZ46" s="42">
        <v>38</v>
      </c>
      <c r="BA46" s="43">
        <v>39</v>
      </c>
      <c r="BB46" s="41">
        <v>53</v>
      </c>
      <c r="BC46" s="42">
        <v>52</v>
      </c>
      <c r="BD46" s="42">
        <v>59</v>
      </c>
      <c r="BE46" s="45">
        <f t="shared" si="39"/>
        <v>5.7884615384615392</v>
      </c>
      <c r="BF46" s="44">
        <f t="shared" si="40"/>
        <v>-2.0520146520146518</v>
      </c>
      <c r="BG46" s="44">
        <f t="shared" si="41"/>
        <v>0.19781826360773813</v>
      </c>
      <c r="BH46" s="45">
        <f t="shared" si="42"/>
        <v>3.8262711864406782</v>
      </c>
      <c r="BI46" s="44">
        <f t="shared" si="43"/>
        <v>-1.3514017695341645</v>
      </c>
      <c r="BJ46" s="46">
        <f t="shared" si="44"/>
        <v>-0.25919889902940696</v>
      </c>
      <c r="BK46" s="33">
        <v>274</v>
      </c>
      <c r="BL46" s="33">
        <v>108</v>
      </c>
      <c r="BM46" s="33">
        <v>98</v>
      </c>
      <c r="BN46" s="32">
        <v>17917</v>
      </c>
      <c r="BO46" s="33">
        <v>12258</v>
      </c>
      <c r="BP46" s="34">
        <v>16938</v>
      </c>
      <c r="BQ46" s="47">
        <f t="shared" si="45"/>
        <v>423.68018656275831</v>
      </c>
      <c r="BR46" s="47">
        <f t="shared" si="17"/>
        <v>152.28441718172354</v>
      </c>
      <c r="BS46" s="47">
        <f t="shared" si="18"/>
        <v>7.2848529031074918</v>
      </c>
      <c r="BT46" s="48">
        <f t="shared" si="19"/>
        <v>2649.0568475452196</v>
      </c>
      <c r="BU46" s="47">
        <f t="shared" si="20"/>
        <v>1172.4100209433368</v>
      </c>
      <c r="BV46" s="49">
        <f t="shared" si="21"/>
        <v>-20.490223584487467</v>
      </c>
      <c r="BW46" s="44">
        <f t="shared" si="46"/>
        <v>6.2524916943521598</v>
      </c>
      <c r="BX46" s="44">
        <f t="shared" si="47"/>
        <v>0.81155637701234795</v>
      </c>
      <c r="BY46" s="44">
        <f t="shared" si="48"/>
        <v>-0.15859617175662688</v>
      </c>
      <c r="BZ46" s="38">
        <f t="shared" si="49"/>
        <v>0.47482619421394934</v>
      </c>
      <c r="CA46" s="39">
        <f t="shared" si="50"/>
        <v>0.29616359599289716</v>
      </c>
      <c r="CB46" s="50">
        <f t="shared" si="51"/>
        <v>5.9075278463033565E-2</v>
      </c>
    </row>
    <row r="47" spans="1:80" x14ac:dyDescent="0.25">
      <c r="A47" s="11" t="s">
        <v>169</v>
      </c>
      <c r="B47" s="32">
        <v>8685.4927299999981</v>
      </c>
      <c r="C47" s="33">
        <v>8432.6351799999993</v>
      </c>
      <c r="D47" s="34">
        <v>12041.042359999999</v>
      </c>
      <c r="E47" s="32">
        <v>7906.3261199999997</v>
      </c>
      <c r="F47" s="33">
        <v>8234.6162399999994</v>
      </c>
      <c r="G47" s="34">
        <v>11827.949970000001</v>
      </c>
      <c r="H47" s="35">
        <f t="shared" si="25"/>
        <v>1.0180160036642425</v>
      </c>
      <c r="I47" s="36">
        <f t="shared" si="26"/>
        <v>-8.0533764986079559E-2</v>
      </c>
      <c r="J47" s="37">
        <f t="shared" si="0"/>
        <v>-6.0311327448732133E-3</v>
      </c>
      <c r="K47" s="32">
        <v>5348.1862199999996</v>
      </c>
      <c r="L47" s="33">
        <v>6022.6468199999999</v>
      </c>
      <c r="M47" s="33">
        <v>8459.8137899999983</v>
      </c>
      <c r="N47" s="38">
        <f t="shared" si="1"/>
        <v>0.71523922670092233</v>
      </c>
      <c r="O47" s="39">
        <f t="shared" si="27"/>
        <v>3.8795308397183037E-2</v>
      </c>
      <c r="P47" s="40">
        <f t="shared" si="2"/>
        <v>-1.6142375606752468E-2</v>
      </c>
      <c r="Q47" s="32">
        <v>1725.3901999999998</v>
      </c>
      <c r="R47" s="33">
        <v>1326.19957</v>
      </c>
      <c r="S47" s="34">
        <v>2009.6766500000001</v>
      </c>
      <c r="T47" s="38">
        <f t="shared" si="28"/>
        <v>0.16990912669543529</v>
      </c>
      <c r="U47" s="39">
        <f t="shared" si="29"/>
        <v>-4.8319943774529084E-2</v>
      </c>
      <c r="V47" s="40">
        <f t="shared" si="30"/>
        <v>8.8573507112759964E-3</v>
      </c>
      <c r="W47" s="32">
        <v>832.74970000000008</v>
      </c>
      <c r="X47" s="33">
        <v>885.76984999999991</v>
      </c>
      <c r="Y47" s="34">
        <v>1358.4595299999999</v>
      </c>
      <c r="Z47" s="38">
        <f t="shared" si="3"/>
        <v>0.11485164660364214</v>
      </c>
      <c r="AA47" s="39">
        <f t="shared" si="31"/>
        <v>9.5246353773457831E-3</v>
      </c>
      <c r="AB47" s="40">
        <f t="shared" si="4"/>
        <v>7.2850248954761804E-3</v>
      </c>
      <c r="AC47" s="32">
        <v>951.59338000000002</v>
      </c>
      <c r="AD47" s="33">
        <v>1011.01915</v>
      </c>
      <c r="AE47" s="33">
        <v>1070.8102900000001</v>
      </c>
      <c r="AF47" s="33">
        <f t="shared" si="32"/>
        <v>119.2169100000001</v>
      </c>
      <c r="AG47" s="34">
        <f t="shared" si="33"/>
        <v>59.791140000000155</v>
      </c>
      <c r="AH47" s="32">
        <v>951.59338000000002</v>
      </c>
      <c r="AI47" s="33">
        <v>1011.01915</v>
      </c>
      <c r="AJ47" s="33">
        <v>1070.8102900000001</v>
      </c>
      <c r="AK47" s="33">
        <f t="shared" si="5"/>
        <v>119.2169100000001</v>
      </c>
      <c r="AL47" s="34">
        <f t="shared" si="6"/>
        <v>59.791140000000155</v>
      </c>
      <c r="AM47" s="38">
        <f t="shared" si="7"/>
        <v>8.8930032632158276E-2</v>
      </c>
      <c r="AN47" s="39">
        <f t="shared" si="34"/>
        <v>-2.0631210417779808E-2</v>
      </c>
      <c r="AO47" s="40">
        <f t="shared" si="35"/>
        <v>-3.0963586434616067E-2</v>
      </c>
      <c r="AP47" s="38">
        <f t="shared" si="36"/>
        <v>8.8930032632158276E-2</v>
      </c>
      <c r="AQ47" s="39">
        <f t="shared" si="37"/>
        <v>-2.0631210417779808E-2</v>
      </c>
      <c r="AR47" s="40">
        <f t="shared" si="8"/>
        <v>-3.0963586434616067E-2</v>
      </c>
      <c r="AS47" s="39">
        <f t="shared" si="9"/>
        <v>9.0532196425920461E-2</v>
      </c>
      <c r="AT47" s="39">
        <f t="shared" si="38"/>
        <v>-2.9826281779630717E-2</v>
      </c>
      <c r="AU47" s="39">
        <f t="shared" si="10"/>
        <v>-3.2244520853135158E-2</v>
      </c>
      <c r="AV47" s="32">
        <v>7885</v>
      </c>
      <c r="AW47" s="33">
        <v>5657</v>
      </c>
      <c r="AX47" s="34">
        <v>7473</v>
      </c>
      <c r="AY47" s="41">
        <v>42.2</v>
      </c>
      <c r="AZ47" s="42">
        <v>44</v>
      </c>
      <c r="BA47" s="43">
        <v>44.1</v>
      </c>
      <c r="BB47" s="41">
        <v>80.3</v>
      </c>
      <c r="BC47" s="42">
        <v>82</v>
      </c>
      <c r="BD47" s="42">
        <v>82.8</v>
      </c>
      <c r="BE47" s="45">
        <f t="shared" si="39"/>
        <v>14.121315192743763</v>
      </c>
      <c r="BF47" s="44">
        <f t="shared" si="40"/>
        <v>-1.4493799099418609</v>
      </c>
      <c r="BG47" s="44">
        <f t="shared" si="41"/>
        <v>-0.16403834260977135</v>
      </c>
      <c r="BH47" s="45">
        <f t="shared" si="42"/>
        <v>7.5211352657004831</v>
      </c>
      <c r="BI47" s="44">
        <f t="shared" si="43"/>
        <v>-0.66172069112807641</v>
      </c>
      <c r="BJ47" s="46">
        <f t="shared" si="44"/>
        <v>-0.14417638741604755</v>
      </c>
      <c r="BK47" s="33">
        <v>155</v>
      </c>
      <c r="BL47" s="33">
        <v>155</v>
      </c>
      <c r="BM47" s="33">
        <v>155</v>
      </c>
      <c r="BN47" s="32">
        <v>35244</v>
      </c>
      <c r="BO47" s="33">
        <v>26260</v>
      </c>
      <c r="BP47" s="34">
        <v>35857</v>
      </c>
      <c r="BQ47" s="47">
        <f t="shared" si="45"/>
        <v>329.86446077474415</v>
      </c>
      <c r="BR47" s="47">
        <f t="shared" si="17"/>
        <v>105.53333717923852</v>
      </c>
      <c r="BS47" s="47">
        <f t="shared" si="18"/>
        <v>16.28425361556674</v>
      </c>
      <c r="BT47" s="48">
        <f t="shared" si="19"/>
        <v>1582.7579245283021</v>
      </c>
      <c r="BU47" s="47">
        <f t="shared" si="20"/>
        <v>580.05328026704649</v>
      </c>
      <c r="BV47" s="49">
        <f t="shared" si="21"/>
        <v>127.10718385303267</v>
      </c>
      <c r="BW47" s="44">
        <f t="shared" si="46"/>
        <v>4.7982068780944731</v>
      </c>
      <c r="BX47" s="44">
        <f t="shared" si="47"/>
        <v>0.32845418310398511</v>
      </c>
      <c r="BY47" s="44">
        <f t="shared" si="48"/>
        <v>0.15617046303348658</v>
      </c>
      <c r="BZ47" s="38">
        <f t="shared" si="49"/>
        <v>0.63553704360155971</v>
      </c>
      <c r="CA47" s="39">
        <f t="shared" si="50"/>
        <v>1.427845026470087E-2</v>
      </c>
      <c r="CB47" s="50">
        <f t="shared" si="51"/>
        <v>1.4953326243648868E-2</v>
      </c>
    </row>
    <row r="48" spans="1:80" x14ac:dyDescent="0.25">
      <c r="A48" s="11" t="s">
        <v>168</v>
      </c>
      <c r="B48" s="32">
        <v>3846.8371400000005</v>
      </c>
      <c r="C48" s="33">
        <v>3924.569</v>
      </c>
      <c r="D48" s="34">
        <v>5943.165</v>
      </c>
      <c r="E48" s="32">
        <v>3162.9007800000004</v>
      </c>
      <c r="F48" s="33">
        <v>3195.5630000000001</v>
      </c>
      <c r="G48" s="34">
        <v>4900.7079999999996</v>
      </c>
      <c r="H48" s="35">
        <f t="shared" si="25"/>
        <v>1.212715591298237</v>
      </c>
      <c r="I48" s="36">
        <f t="shared" si="26"/>
        <v>-3.5214668873189137E-3</v>
      </c>
      <c r="J48" s="37">
        <f t="shared" si="0"/>
        <v>-1.541510116503142E-2</v>
      </c>
      <c r="K48" s="32">
        <v>0</v>
      </c>
      <c r="L48" s="33">
        <v>2370.7910000000002</v>
      </c>
      <c r="M48" s="33">
        <v>3119.6559999999999</v>
      </c>
      <c r="N48" s="38">
        <f t="shared" si="1"/>
        <v>0.63657251156363537</v>
      </c>
      <c r="O48" s="39">
        <f t="shared" si="27"/>
        <v>0.63657251156363537</v>
      </c>
      <c r="P48" s="40">
        <f t="shared" si="2"/>
        <v>-0.10532836787451061</v>
      </c>
      <c r="Q48" s="32">
        <v>702.14678000000004</v>
      </c>
      <c r="R48" s="33">
        <v>257.81400000000002</v>
      </c>
      <c r="S48" s="34">
        <v>1260.8869999999999</v>
      </c>
      <c r="T48" s="38">
        <f t="shared" si="28"/>
        <v>0.25728670224792011</v>
      </c>
      <c r="U48" s="39">
        <f t="shared" si="29"/>
        <v>3.5292138131368861E-2</v>
      </c>
      <c r="V48" s="40">
        <f t="shared" si="30"/>
        <v>0.17660796113094007</v>
      </c>
      <c r="W48" s="32">
        <v>387.43</v>
      </c>
      <c r="X48" s="33">
        <v>566.95799999999997</v>
      </c>
      <c r="Y48" s="34">
        <v>520.16499999999996</v>
      </c>
      <c r="Z48" s="38">
        <f t="shared" si="3"/>
        <v>0.10614078618844461</v>
      </c>
      <c r="AA48" s="39">
        <f t="shared" si="31"/>
        <v>-1.6351200423920756E-2</v>
      </c>
      <c r="AB48" s="40">
        <f t="shared" si="4"/>
        <v>-7.1279593256429408E-2</v>
      </c>
      <c r="AC48" s="32">
        <v>2629.703</v>
      </c>
      <c r="AD48" s="33">
        <v>1773.33</v>
      </c>
      <c r="AE48" s="33">
        <v>1813.4069999999999</v>
      </c>
      <c r="AF48" s="33">
        <f t="shared" si="32"/>
        <v>-816.29600000000005</v>
      </c>
      <c r="AG48" s="34">
        <f t="shared" si="33"/>
        <v>40.076999999999998</v>
      </c>
      <c r="AH48" s="32">
        <v>2629.703</v>
      </c>
      <c r="AI48" s="33">
        <v>1773.33</v>
      </c>
      <c r="AJ48" s="33">
        <v>1813.4069999999999</v>
      </c>
      <c r="AK48" s="33">
        <f t="shared" si="5"/>
        <v>-816.29600000000005</v>
      </c>
      <c r="AL48" s="34">
        <f t="shared" si="6"/>
        <v>40.076999999999998</v>
      </c>
      <c r="AM48" s="38">
        <f t="shared" si="7"/>
        <v>0.30512479461700959</v>
      </c>
      <c r="AN48" s="39">
        <f t="shared" si="34"/>
        <v>-0.37847653923098368</v>
      </c>
      <c r="AO48" s="40">
        <f t="shared" si="35"/>
        <v>-0.1467286445759311</v>
      </c>
      <c r="AP48" s="38">
        <f t="shared" si="36"/>
        <v>0.30512479461700959</v>
      </c>
      <c r="AQ48" s="39">
        <f t="shared" si="37"/>
        <v>-0.37847653923098368</v>
      </c>
      <c r="AR48" s="40">
        <f t="shared" si="8"/>
        <v>-0.1467286445759311</v>
      </c>
      <c r="AS48" s="39">
        <f t="shared" si="9"/>
        <v>0.37002959572371991</v>
      </c>
      <c r="AT48" s="39">
        <f t="shared" si="38"/>
        <v>-0.46139167952728549</v>
      </c>
      <c r="AU48" s="39">
        <f t="shared" si="10"/>
        <v>-0.18490548144421576</v>
      </c>
      <c r="AV48" s="32">
        <v>3876</v>
      </c>
      <c r="AW48" s="33">
        <v>2641</v>
      </c>
      <c r="AX48" s="34">
        <v>3416</v>
      </c>
      <c r="AY48" s="41">
        <v>26</v>
      </c>
      <c r="AZ48" s="42">
        <v>25</v>
      </c>
      <c r="BA48" s="43">
        <v>25</v>
      </c>
      <c r="BB48" s="41">
        <v>54</v>
      </c>
      <c r="BC48" s="42">
        <v>58</v>
      </c>
      <c r="BD48" s="42">
        <v>58</v>
      </c>
      <c r="BE48" s="45">
        <f t="shared" si="39"/>
        <v>11.386666666666665</v>
      </c>
      <c r="BF48" s="44">
        <f t="shared" si="40"/>
        <v>-1.0364102564102566</v>
      </c>
      <c r="BG48" s="44">
        <f t="shared" si="41"/>
        <v>-0.35111111111111271</v>
      </c>
      <c r="BH48" s="45">
        <f t="shared" si="42"/>
        <v>4.9080459770114944</v>
      </c>
      <c r="BI48" s="44">
        <f t="shared" si="43"/>
        <v>-1.0734355044699866</v>
      </c>
      <c r="BJ48" s="46">
        <f t="shared" si="44"/>
        <v>-0.15134099616858254</v>
      </c>
      <c r="BK48" s="33">
        <v>86</v>
      </c>
      <c r="BL48" s="33">
        <v>86</v>
      </c>
      <c r="BM48" s="33">
        <v>86</v>
      </c>
      <c r="BN48" s="32">
        <v>17213</v>
      </c>
      <c r="BO48" s="33">
        <v>11641</v>
      </c>
      <c r="BP48" s="34">
        <v>15298</v>
      </c>
      <c r="BQ48" s="47">
        <f t="shared" si="45"/>
        <v>320.34958818146163</v>
      </c>
      <c r="BR48" s="47">
        <f t="shared" si="17"/>
        <v>136.59888929108806</v>
      </c>
      <c r="BS48" s="47">
        <f t="shared" si="18"/>
        <v>45.840267676350379</v>
      </c>
      <c r="BT48" s="48">
        <f t="shared" si="19"/>
        <v>1434.6334894613583</v>
      </c>
      <c r="BU48" s="47">
        <f t="shared" si="20"/>
        <v>618.6116163963427</v>
      </c>
      <c r="BV48" s="49">
        <f t="shared" si="21"/>
        <v>224.65128575064273</v>
      </c>
      <c r="BW48" s="44">
        <f t="shared" si="46"/>
        <v>4.4783372365339575</v>
      </c>
      <c r="BX48" s="44">
        <f t="shared" si="47"/>
        <v>3.7418763881738926E-2</v>
      </c>
      <c r="BY48" s="44">
        <f t="shared" si="48"/>
        <v>7.053716080506689E-2</v>
      </c>
      <c r="BZ48" s="38">
        <f t="shared" si="49"/>
        <v>0.48869154101712242</v>
      </c>
      <c r="CA48" s="39">
        <f t="shared" si="50"/>
        <v>-5.8169559503909452E-2</v>
      </c>
      <c r="CB48" s="50">
        <f t="shared" si="51"/>
        <v>-7.1343385296873674E-3</v>
      </c>
    </row>
    <row r="49" spans="1:80" s="173" customFormat="1" x14ac:dyDescent="0.25">
      <c r="A49" s="11" t="s">
        <v>167</v>
      </c>
      <c r="B49" s="32">
        <v>4901.6629999999996</v>
      </c>
      <c r="C49" s="33">
        <v>4378.3044300000001</v>
      </c>
      <c r="D49" s="34">
        <v>6307.5455199999997</v>
      </c>
      <c r="E49" s="32">
        <v>4336.5690000000004</v>
      </c>
      <c r="F49" s="33">
        <v>4076.3686499999999</v>
      </c>
      <c r="G49" s="34">
        <v>5842.2105199999996</v>
      </c>
      <c r="H49" s="35">
        <f t="shared" si="25"/>
        <v>1.0796505018788676</v>
      </c>
      <c r="I49" s="36">
        <f t="shared" si="26"/>
        <v>-5.0658505080320548E-2</v>
      </c>
      <c r="J49" s="37">
        <f t="shared" si="0"/>
        <v>5.5807093933424312E-3</v>
      </c>
      <c r="K49" s="32">
        <v>2857.2190000000001</v>
      </c>
      <c r="L49" s="33">
        <v>2856.3919599999999</v>
      </c>
      <c r="M49" s="33">
        <v>4133.9985299999998</v>
      </c>
      <c r="N49" s="38">
        <f t="shared" si="1"/>
        <v>0.70760862106009836</v>
      </c>
      <c r="O49" s="39">
        <f t="shared" si="27"/>
        <v>4.8742360659306927E-2</v>
      </c>
      <c r="P49" s="40">
        <f t="shared" si="2"/>
        <v>6.8888861067839535E-3</v>
      </c>
      <c r="Q49" s="32">
        <v>1090.2829999999999</v>
      </c>
      <c r="R49" s="33">
        <v>807.22299999999996</v>
      </c>
      <c r="S49" s="34">
        <v>1119.88852</v>
      </c>
      <c r="T49" s="38">
        <f t="shared" si="28"/>
        <v>0.19168917589775591</v>
      </c>
      <c r="U49" s="39">
        <f t="shared" si="29"/>
        <v>-5.9726862910804424E-2</v>
      </c>
      <c r="V49" s="40">
        <f t="shared" si="30"/>
        <v>-6.3358481637945385E-3</v>
      </c>
      <c r="W49" s="32">
        <v>347.53199999999998</v>
      </c>
      <c r="X49" s="33">
        <v>412.75369000000001</v>
      </c>
      <c r="Y49" s="34">
        <v>588.32347000000004</v>
      </c>
      <c r="Z49" s="38">
        <f t="shared" si="3"/>
        <v>0.10070220304214578</v>
      </c>
      <c r="AA49" s="39">
        <f t="shared" si="31"/>
        <v>2.0562350545852065E-2</v>
      </c>
      <c r="AB49" s="40">
        <f t="shared" si="4"/>
        <v>-5.5303794298937337E-4</v>
      </c>
      <c r="AC49" s="32">
        <v>0</v>
      </c>
      <c r="AD49" s="33">
        <v>5070.6799399999991</v>
      </c>
      <c r="AE49" s="33">
        <v>5006.5257999999994</v>
      </c>
      <c r="AF49" s="33">
        <f t="shared" si="32"/>
        <v>5006.5257999999994</v>
      </c>
      <c r="AG49" s="34">
        <f t="shared" si="33"/>
        <v>-64.154139999999643</v>
      </c>
      <c r="AH49" s="32">
        <v>0</v>
      </c>
      <c r="AI49" s="33">
        <v>5070.6799399999991</v>
      </c>
      <c r="AJ49" s="33">
        <v>5006.5257999999994</v>
      </c>
      <c r="AK49" s="33">
        <f t="shared" si="5"/>
        <v>5006.5257999999994</v>
      </c>
      <c r="AL49" s="34">
        <f t="shared" si="6"/>
        <v>-64.154139999999643</v>
      </c>
      <c r="AM49" s="38">
        <f t="shared" si="7"/>
        <v>0.79373597608218283</v>
      </c>
      <c r="AN49" s="39">
        <f t="shared" si="34"/>
        <v>0.79373597608218283</v>
      </c>
      <c r="AO49" s="40">
        <f t="shared" si="35"/>
        <v>-0.36440184212339111</v>
      </c>
      <c r="AP49" s="38">
        <f t="shared" si="36"/>
        <v>0.79373597608218283</v>
      </c>
      <c r="AQ49" s="39">
        <f t="shared" si="37"/>
        <v>0.79373597608218283</v>
      </c>
      <c r="AR49" s="40">
        <f t="shared" si="8"/>
        <v>-0.36440184212339111</v>
      </c>
      <c r="AS49" s="39">
        <f t="shared" si="9"/>
        <v>0.85695744493644155</v>
      </c>
      <c r="AT49" s="39">
        <f t="shared" si="38"/>
        <v>0.85695744493644155</v>
      </c>
      <c r="AU49" s="39">
        <f t="shared" si="10"/>
        <v>-0.386963401133258</v>
      </c>
      <c r="AV49" s="32">
        <v>3936</v>
      </c>
      <c r="AW49" s="33">
        <v>2895</v>
      </c>
      <c r="AX49" s="34">
        <v>3924</v>
      </c>
      <c r="AY49" s="41">
        <v>31</v>
      </c>
      <c r="AZ49" s="42">
        <v>33</v>
      </c>
      <c r="BA49" s="43">
        <v>34.5</v>
      </c>
      <c r="BB49" s="41">
        <v>48</v>
      </c>
      <c r="BC49" s="42">
        <v>48</v>
      </c>
      <c r="BD49" s="43">
        <v>43.75</v>
      </c>
      <c r="BE49" s="44">
        <f t="shared" si="39"/>
        <v>9.4782608695652169</v>
      </c>
      <c r="BF49" s="44">
        <f t="shared" si="40"/>
        <v>-1.1023842917251052</v>
      </c>
      <c r="BG49" s="44">
        <f t="shared" si="41"/>
        <v>-0.26921387790953055</v>
      </c>
      <c r="BH49" s="45">
        <f t="shared" si="42"/>
        <v>7.4742857142857142</v>
      </c>
      <c r="BI49" s="44">
        <f t="shared" si="43"/>
        <v>0.64095238095238116</v>
      </c>
      <c r="BJ49" s="46">
        <f t="shared" si="44"/>
        <v>0.77289682539682492</v>
      </c>
      <c r="BK49" s="33">
        <v>93</v>
      </c>
      <c r="BL49" s="33">
        <v>93</v>
      </c>
      <c r="BM49" s="33">
        <v>84</v>
      </c>
      <c r="BN49" s="32">
        <v>14703</v>
      </c>
      <c r="BO49" s="33">
        <v>11559</v>
      </c>
      <c r="BP49" s="34">
        <v>16152</v>
      </c>
      <c r="BQ49" s="47">
        <f t="shared" si="45"/>
        <v>361.70198860822188</v>
      </c>
      <c r="BR49" s="47">
        <f t="shared" si="17"/>
        <v>66.757487486001935</v>
      </c>
      <c r="BS49" s="47">
        <f t="shared" si="18"/>
        <v>9.0444360517723794</v>
      </c>
      <c r="BT49" s="48">
        <f t="shared" si="19"/>
        <v>1488.840601427115</v>
      </c>
      <c r="BU49" s="47">
        <f t="shared" si="20"/>
        <v>387.07002215882221</v>
      </c>
      <c r="BV49" s="49">
        <f t="shared" si="21"/>
        <v>80.768528888254878</v>
      </c>
      <c r="BW49" s="44">
        <f t="shared" si="46"/>
        <v>4.1162079510703364</v>
      </c>
      <c r="BX49" s="44">
        <f t="shared" si="47"/>
        <v>0.38068965838740976</v>
      </c>
      <c r="BY49" s="44">
        <f t="shared" si="48"/>
        <v>0.12346183708069924</v>
      </c>
      <c r="BZ49" s="38">
        <f t="shared" si="49"/>
        <v>0.52825745682888536</v>
      </c>
      <c r="CA49" s="39">
        <f t="shared" si="50"/>
        <v>9.6299057392960796E-2</v>
      </c>
      <c r="CB49" s="50">
        <f t="shared" si="51"/>
        <v>7.2981549940075219E-2</v>
      </c>
    </row>
    <row r="50" spans="1:80" x14ac:dyDescent="0.25">
      <c r="A50" s="11" t="s">
        <v>166</v>
      </c>
      <c r="B50" s="32">
        <v>3509.846</v>
      </c>
      <c r="C50" s="33">
        <v>3223.8809999999999</v>
      </c>
      <c r="D50" s="34">
        <v>5063.33</v>
      </c>
      <c r="E50" s="32">
        <v>3215.5650000000001</v>
      </c>
      <c r="F50" s="33">
        <v>3282.6840000000002</v>
      </c>
      <c r="G50" s="34">
        <v>5000.116</v>
      </c>
      <c r="H50" s="35">
        <f t="shared" si="25"/>
        <v>1.0126425066938447</v>
      </c>
      <c r="I50" s="36">
        <f t="shared" si="26"/>
        <v>-7.887515816443047E-2</v>
      </c>
      <c r="J50" s="37">
        <f t="shared" si="0"/>
        <v>3.0555592449281521E-2</v>
      </c>
      <c r="K50" s="32">
        <v>2357.2829999999999</v>
      </c>
      <c r="L50" s="33">
        <v>2624.0639999999999</v>
      </c>
      <c r="M50" s="33">
        <v>3047.4760000000001</v>
      </c>
      <c r="N50" s="38">
        <f t="shared" si="1"/>
        <v>0.60948106003940716</v>
      </c>
      <c r="O50" s="39">
        <f t="shared" si="27"/>
        <v>-0.12360410539808198</v>
      </c>
      <c r="P50" s="40">
        <f t="shared" si="2"/>
        <v>-0.18988433730008691</v>
      </c>
      <c r="Q50" s="32">
        <v>651.53100000000006</v>
      </c>
      <c r="R50" s="33">
        <v>393.916</v>
      </c>
      <c r="S50" s="34">
        <v>1152.125</v>
      </c>
      <c r="T50" s="38">
        <f t="shared" si="28"/>
        <v>0.23041965426402108</v>
      </c>
      <c r="U50" s="39">
        <f t="shared" si="29"/>
        <v>2.780176285146993E-2</v>
      </c>
      <c r="V50" s="40">
        <f t="shared" si="30"/>
        <v>0.11042150640696266</v>
      </c>
      <c r="W50" s="32">
        <v>206.751</v>
      </c>
      <c r="X50" s="33">
        <v>264.70400000000001</v>
      </c>
      <c r="Y50" s="34">
        <v>800.51499999999999</v>
      </c>
      <c r="Z50" s="38">
        <f t="shared" si="3"/>
        <v>0.16009928569657184</v>
      </c>
      <c r="AA50" s="39">
        <f t="shared" si="31"/>
        <v>9.5802342546612185E-2</v>
      </c>
      <c r="AB50" s="40">
        <f t="shared" si="4"/>
        <v>7.946283089312442E-2</v>
      </c>
      <c r="AC50" s="32">
        <v>768.46400000000006</v>
      </c>
      <c r="AD50" s="33">
        <v>516.03300000000002</v>
      </c>
      <c r="AE50" s="33">
        <v>556.27099999999996</v>
      </c>
      <c r="AF50" s="33">
        <f t="shared" si="32"/>
        <v>-212.1930000000001</v>
      </c>
      <c r="AG50" s="34">
        <f t="shared" si="33"/>
        <v>40.237999999999943</v>
      </c>
      <c r="AH50" s="32">
        <v>768.46400000000006</v>
      </c>
      <c r="AI50" s="33">
        <v>516.03300000000002</v>
      </c>
      <c r="AJ50" s="33">
        <v>556.27099999999996</v>
      </c>
      <c r="AK50" s="33">
        <f t="shared" si="5"/>
        <v>-212.1930000000001</v>
      </c>
      <c r="AL50" s="34">
        <f t="shared" si="6"/>
        <v>40.237999999999943</v>
      </c>
      <c r="AM50" s="38">
        <f t="shared" si="7"/>
        <v>0.10986267930393634</v>
      </c>
      <c r="AN50" s="39">
        <f t="shared" si="34"/>
        <v>-0.10908253937517381</v>
      </c>
      <c r="AO50" s="40">
        <f t="shared" si="35"/>
        <v>-5.0203092354508871E-2</v>
      </c>
      <c r="AP50" s="38">
        <f t="shared" si="36"/>
        <v>0.10986267930393634</v>
      </c>
      <c r="AQ50" s="39">
        <f t="shared" si="37"/>
        <v>-0.10908253937517381</v>
      </c>
      <c r="AR50" s="40">
        <f t="shared" si="8"/>
        <v>-5.0203092354508871E-2</v>
      </c>
      <c r="AS50" s="39">
        <f t="shared" si="9"/>
        <v>0.11125161896244007</v>
      </c>
      <c r="AT50" s="39">
        <f t="shared" si="38"/>
        <v>-0.12773095486206668</v>
      </c>
      <c r="AU50" s="39">
        <f t="shared" si="10"/>
        <v>-4.5946880801777251E-2</v>
      </c>
      <c r="AV50" s="32">
        <v>2229</v>
      </c>
      <c r="AW50" s="33">
        <v>1653</v>
      </c>
      <c r="AX50" s="34">
        <v>2113</v>
      </c>
      <c r="AY50" s="41">
        <v>19</v>
      </c>
      <c r="AZ50" s="42">
        <v>21</v>
      </c>
      <c r="BA50" s="43">
        <v>21</v>
      </c>
      <c r="BB50" s="41">
        <v>49</v>
      </c>
      <c r="BC50" s="42">
        <v>51</v>
      </c>
      <c r="BD50" s="42">
        <v>51</v>
      </c>
      <c r="BE50" s="45">
        <f t="shared" si="39"/>
        <v>8.3849206349206344</v>
      </c>
      <c r="BF50" s="44">
        <f t="shared" si="40"/>
        <v>-1.3913951545530487</v>
      </c>
      <c r="BG50" s="44">
        <f t="shared" si="41"/>
        <v>-0.36111111111111072</v>
      </c>
      <c r="BH50" s="45">
        <f t="shared" si="42"/>
        <v>3.452614379084967</v>
      </c>
      <c r="BI50" s="44">
        <f t="shared" si="43"/>
        <v>-0.33820194744564525</v>
      </c>
      <c r="BJ50" s="46">
        <f t="shared" si="44"/>
        <v>-0.1486928104575167</v>
      </c>
      <c r="BK50" s="33">
        <v>90</v>
      </c>
      <c r="BL50" s="33">
        <v>90</v>
      </c>
      <c r="BM50" s="33">
        <v>90</v>
      </c>
      <c r="BN50" s="32">
        <v>10451</v>
      </c>
      <c r="BO50" s="33">
        <v>9056</v>
      </c>
      <c r="BP50" s="34">
        <v>12209</v>
      </c>
      <c r="BQ50" s="47">
        <f t="shared" si="45"/>
        <v>409.54345155213366</v>
      </c>
      <c r="BR50" s="47">
        <f t="shared" si="17"/>
        <v>101.86332524843067</v>
      </c>
      <c r="BS50" s="47">
        <f t="shared" si="18"/>
        <v>47.056260739412835</v>
      </c>
      <c r="BT50" s="48">
        <f t="shared" si="19"/>
        <v>2366.3587316611452</v>
      </c>
      <c r="BU50" s="47">
        <f t="shared" si="20"/>
        <v>923.75442479708045</v>
      </c>
      <c r="BV50" s="49">
        <f t="shared" si="21"/>
        <v>380.46399481903995</v>
      </c>
      <c r="BW50" s="44">
        <f t="shared" si="46"/>
        <v>5.7780407004259349</v>
      </c>
      <c r="BX50" s="44">
        <f t="shared" si="47"/>
        <v>1.0893910817628569</v>
      </c>
      <c r="BY50" s="44">
        <f t="shared" si="48"/>
        <v>0.29951680447917184</v>
      </c>
      <c r="BZ50" s="38">
        <f t="shared" si="49"/>
        <v>0.37268009768009769</v>
      </c>
      <c r="CA50" s="39">
        <f t="shared" si="50"/>
        <v>5.5406266471840271E-2</v>
      </c>
      <c r="CB50" s="50">
        <f t="shared" si="51"/>
        <v>4.1005291005291045E-3</v>
      </c>
    </row>
    <row r="51" spans="1:80" x14ac:dyDescent="0.25">
      <c r="A51" s="11" t="s">
        <v>165</v>
      </c>
      <c r="B51" s="32">
        <v>2477.0250000000001</v>
      </c>
      <c r="C51" s="33">
        <v>2370.1790000000001</v>
      </c>
      <c r="D51" s="34">
        <v>3355.5990000000002</v>
      </c>
      <c r="E51" s="32">
        <v>2525.1376700000001</v>
      </c>
      <c r="F51" s="33">
        <v>2370.4540000000002</v>
      </c>
      <c r="G51" s="34">
        <v>3378.0219999999999</v>
      </c>
      <c r="H51" s="35">
        <f t="shared" si="25"/>
        <v>0.99336209178033774</v>
      </c>
      <c r="I51" s="36">
        <f t="shared" si="26"/>
        <v>1.2415575703849879E-2</v>
      </c>
      <c r="J51" s="37">
        <f t="shared" si="0"/>
        <v>-6.5218966876940954E-3</v>
      </c>
      <c r="K51" s="32">
        <v>2004.96091</v>
      </c>
      <c r="L51" s="33">
        <v>1644.8889999999999</v>
      </c>
      <c r="M51" s="33">
        <v>2335.9789999999998</v>
      </c>
      <c r="N51" s="38">
        <f t="shared" si="1"/>
        <v>0.69152273134988462</v>
      </c>
      <c r="O51" s="39">
        <f t="shared" si="27"/>
        <v>-0.10247790228685483</v>
      </c>
      <c r="P51" s="40">
        <f t="shared" si="2"/>
        <v>-2.3903334047994385E-3</v>
      </c>
      <c r="Q51" s="32">
        <v>325.267</v>
      </c>
      <c r="R51" s="33">
        <v>369.38100000000003</v>
      </c>
      <c r="S51" s="34">
        <v>613.17399999999998</v>
      </c>
      <c r="T51" s="38">
        <f t="shared" si="28"/>
        <v>0.18151865203956635</v>
      </c>
      <c r="U51" s="39">
        <f t="shared" si="29"/>
        <v>5.2707061343206435E-2</v>
      </c>
      <c r="V51" s="40">
        <f t="shared" si="30"/>
        <v>2.5691540439847477E-2</v>
      </c>
      <c r="W51" s="32">
        <v>194.90976000000001</v>
      </c>
      <c r="X51" s="33">
        <v>356.18400000000003</v>
      </c>
      <c r="Y51" s="34">
        <v>428.86900000000003</v>
      </c>
      <c r="Z51" s="38">
        <f t="shared" si="3"/>
        <v>0.12695861661054902</v>
      </c>
      <c r="AA51" s="39">
        <f t="shared" si="31"/>
        <v>4.9770840943648462E-2</v>
      </c>
      <c r="AB51" s="40">
        <f t="shared" si="4"/>
        <v>-2.3301207035047983E-2</v>
      </c>
      <c r="AC51" s="32">
        <v>322.60363000000001</v>
      </c>
      <c r="AD51" s="33">
        <v>355.255</v>
      </c>
      <c r="AE51" s="33">
        <v>423.56301999999999</v>
      </c>
      <c r="AF51" s="33">
        <f t="shared" si="32"/>
        <v>100.95938999999998</v>
      </c>
      <c r="AG51" s="34">
        <f t="shared" si="33"/>
        <v>68.308019999999999</v>
      </c>
      <c r="AH51" s="32">
        <v>322.60363000000001</v>
      </c>
      <c r="AI51" s="33">
        <v>355.255</v>
      </c>
      <c r="AJ51" s="33">
        <v>423.56301999999999</v>
      </c>
      <c r="AK51" s="33">
        <f t="shared" si="5"/>
        <v>100.95938999999998</v>
      </c>
      <c r="AL51" s="34">
        <f t="shared" si="6"/>
        <v>68.308019999999999</v>
      </c>
      <c r="AM51" s="38">
        <f t="shared" si="7"/>
        <v>0.12622575581885678</v>
      </c>
      <c r="AN51" s="39">
        <f t="shared" si="34"/>
        <v>-4.0125865474899547E-3</v>
      </c>
      <c r="AO51" s="40">
        <f t="shared" si="35"/>
        <v>-2.3659548202485059E-2</v>
      </c>
      <c r="AP51" s="38">
        <f t="shared" si="36"/>
        <v>0.12622575581885678</v>
      </c>
      <c r="AQ51" s="39">
        <f t="shared" si="37"/>
        <v>-4.0125865474899547E-3</v>
      </c>
      <c r="AR51" s="40">
        <f t="shared" si="8"/>
        <v>-2.3659548202485059E-2</v>
      </c>
      <c r="AS51" s="39">
        <f t="shared" si="9"/>
        <v>0.12538788083677371</v>
      </c>
      <c r="AT51" s="39">
        <f t="shared" si="38"/>
        <v>-2.3689673670709566E-3</v>
      </c>
      <c r="AU51" s="39">
        <f t="shared" si="10"/>
        <v>-2.4480034760829106E-2</v>
      </c>
      <c r="AV51" s="32">
        <v>2170</v>
      </c>
      <c r="AW51" s="33">
        <v>1570</v>
      </c>
      <c r="AX51" s="34">
        <v>2036</v>
      </c>
      <c r="AY51" s="41">
        <v>21</v>
      </c>
      <c r="AZ51" s="42">
        <v>18</v>
      </c>
      <c r="BA51" s="43">
        <v>18</v>
      </c>
      <c r="BB51" s="41">
        <v>45</v>
      </c>
      <c r="BC51" s="42">
        <v>43</v>
      </c>
      <c r="BD51" s="42">
        <v>43</v>
      </c>
      <c r="BE51" s="45">
        <f t="shared" si="39"/>
        <v>9.4259259259259256</v>
      </c>
      <c r="BF51" s="44">
        <f t="shared" si="40"/>
        <v>0.81481481481481488</v>
      </c>
      <c r="BG51" s="44">
        <f t="shared" si="41"/>
        <v>-0.26543209876543372</v>
      </c>
      <c r="BH51" s="45">
        <f t="shared" si="42"/>
        <v>3.945736434108527</v>
      </c>
      <c r="BI51" s="44">
        <f t="shared" si="43"/>
        <v>-7.2782084409991121E-2</v>
      </c>
      <c r="BJ51" s="46">
        <f t="shared" si="44"/>
        <v>-0.11111111111111072</v>
      </c>
      <c r="BK51" s="33">
        <v>75</v>
      </c>
      <c r="BL51" s="33">
        <v>75</v>
      </c>
      <c r="BM51" s="33">
        <v>75</v>
      </c>
      <c r="BN51" s="32">
        <v>14005</v>
      </c>
      <c r="BO51" s="33">
        <v>10163</v>
      </c>
      <c r="BP51" s="34">
        <v>13463</v>
      </c>
      <c r="BQ51" s="47">
        <f t="shared" si="45"/>
        <v>250.91153531902251</v>
      </c>
      <c r="BR51" s="47">
        <f t="shared" si="17"/>
        <v>70.608952669968602</v>
      </c>
      <c r="BS51" s="47">
        <f t="shared" si="18"/>
        <v>17.668004865416293</v>
      </c>
      <c r="BT51" s="48">
        <f t="shared" si="19"/>
        <v>1659.1463654223969</v>
      </c>
      <c r="BU51" s="47">
        <f t="shared" si="20"/>
        <v>495.4884529800006</v>
      </c>
      <c r="BV51" s="49">
        <f t="shared" si="21"/>
        <v>149.30305332048601</v>
      </c>
      <c r="BW51" s="44">
        <f t="shared" si="46"/>
        <v>6.6124754420432224</v>
      </c>
      <c r="BX51" s="44">
        <f t="shared" si="47"/>
        <v>0.15855839135197769</v>
      </c>
      <c r="BY51" s="44">
        <f t="shared" si="48"/>
        <v>0.13922703439991047</v>
      </c>
      <c r="BZ51" s="38">
        <f t="shared" si="49"/>
        <v>0.49315018315018311</v>
      </c>
      <c r="CA51" s="39">
        <f t="shared" si="50"/>
        <v>-1.7050181148541843E-2</v>
      </c>
      <c r="CB51" s="50">
        <f t="shared" si="51"/>
        <v>-3.2112332112332331E-3</v>
      </c>
    </row>
    <row r="52" spans="1:80" x14ac:dyDescent="0.25">
      <c r="A52" s="11" t="s">
        <v>164</v>
      </c>
      <c r="B52" s="32">
        <v>4088.4580000000001</v>
      </c>
      <c r="C52" s="33">
        <v>3379.0569999999998</v>
      </c>
      <c r="D52" s="34">
        <v>5246.0510000000004</v>
      </c>
      <c r="E52" s="32">
        <v>4067.5940000000001</v>
      </c>
      <c r="F52" s="33">
        <v>3293.2620000000002</v>
      </c>
      <c r="G52" s="34">
        <v>5115.5119999999997</v>
      </c>
      <c r="H52" s="35">
        <f t="shared" si="25"/>
        <v>1.0255182667932361</v>
      </c>
      <c r="I52" s="36">
        <f t="shared" si="26"/>
        <v>2.0388944643582096E-2</v>
      </c>
      <c r="J52" s="37">
        <f t="shared" si="0"/>
        <v>-5.3341084431579588E-4</v>
      </c>
      <c r="K52" s="32">
        <v>3164.4850000000001</v>
      </c>
      <c r="L52" s="33">
        <v>2529.8110000000001</v>
      </c>
      <c r="M52" s="33">
        <v>3825.98</v>
      </c>
      <c r="N52" s="38">
        <f t="shared" si="1"/>
        <v>0.74791731502144854</v>
      </c>
      <c r="O52" s="39">
        <f t="shared" si="27"/>
        <v>-3.0057330432350482E-2</v>
      </c>
      <c r="P52" s="40">
        <f t="shared" si="2"/>
        <v>-2.0260558466904333E-2</v>
      </c>
      <c r="Q52" s="32">
        <v>598.12200000000007</v>
      </c>
      <c r="R52" s="33">
        <v>505.95800000000003</v>
      </c>
      <c r="S52" s="34">
        <v>935.94999999999993</v>
      </c>
      <c r="T52" s="38">
        <f t="shared" si="28"/>
        <v>0.18296311297872039</v>
      </c>
      <c r="U52" s="39">
        <f t="shared" si="29"/>
        <v>3.5917463880014849E-2</v>
      </c>
      <c r="V52" s="40">
        <f t="shared" si="30"/>
        <v>2.9328813612317123E-2</v>
      </c>
      <c r="W52" s="32">
        <v>304.98699999999997</v>
      </c>
      <c r="X52" s="33">
        <v>257.49299999999999</v>
      </c>
      <c r="Y52" s="34">
        <v>353.58199999999999</v>
      </c>
      <c r="Z52" s="38">
        <f t="shared" si="3"/>
        <v>6.9119571999831111E-2</v>
      </c>
      <c r="AA52" s="39">
        <f t="shared" si="31"/>
        <v>-5.8601334476643813E-3</v>
      </c>
      <c r="AB52" s="40">
        <f t="shared" si="4"/>
        <v>-9.0682551454127208E-3</v>
      </c>
      <c r="AC52" s="32">
        <v>582.048</v>
      </c>
      <c r="AD52" s="33">
        <v>361.01900000000001</v>
      </c>
      <c r="AE52" s="33">
        <v>738.625</v>
      </c>
      <c r="AF52" s="33">
        <f t="shared" si="32"/>
        <v>156.577</v>
      </c>
      <c r="AG52" s="34">
        <f t="shared" si="33"/>
        <v>377.60599999999999</v>
      </c>
      <c r="AH52" s="32">
        <v>582.048</v>
      </c>
      <c r="AI52" s="33">
        <v>361.01900000000001</v>
      </c>
      <c r="AJ52" s="33">
        <v>738.625</v>
      </c>
      <c r="AK52" s="33">
        <f t="shared" si="5"/>
        <v>156.577</v>
      </c>
      <c r="AL52" s="34">
        <f t="shared" si="6"/>
        <v>377.60599999999999</v>
      </c>
      <c r="AM52" s="38">
        <f t="shared" si="7"/>
        <v>0.14079638188801441</v>
      </c>
      <c r="AN52" s="39">
        <f t="shared" si="34"/>
        <v>-1.567316112552064E-3</v>
      </c>
      <c r="AO52" s="40">
        <f t="shared" si="35"/>
        <v>3.3956219085196929E-2</v>
      </c>
      <c r="AP52" s="38">
        <f t="shared" si="36"/>
        <v>0.14079638188801441</v>
      </c>
      <c r="AQ52" s="39">
        <f t="shared" si="37"/>
        <v>-1.567316112552064E-3</v>
      </c>
      <c r="AR52" s="40">
        <f t="shared" si="8"/>
        <v>3.3956219085196929E-2</v>
      </c>
      <c r="AS52" s="39">
        <f t="shared" si="9"/>
        <v>0.14438926152455511</v>
      </c>
      <c r="AT52" s="39">
        <f t="shared" si="38"/>
        <v>1.2953342545276858E-3</v>
      </c>
      <c r="AU52" s="39">
        <f t="shared" si="10"/>
        <v>3.4765733241655064E-2</v>
      </c>
      <c r="AV52" s="32">
        <v>3218</v>
      </c>
      <c r="AW52" s="33">
        <v>2509</v>
      </c>
      <c r="AX52" s="34">
        <v>3256</v>
      </c>
      <c r="AY52" s="41">
        <v>22</v>
      </c>
      <c r="AZ52" s="42">
        <v>21</v>
      </c>
      <c r="BA52" s="43">
        <v>22</v>
      </c>
      <c r="BB52" s="41">
        <v>38</v>
      </c>
      <c r="BC52" s="42">
        <v>37</v>
      </c>
      <c r="BD52" s="42">
        <v>39</v>
      </c>
      <c r="BE52" s="45">
        <f t="shared" si="39"/>
        <v>12.333333333333334</v>
      </c>
      <c r="BF52" s="44">
        <f t="shared" si="40"/>
        <v>0.14393939393939448</v>
      </c>
      <c r="BG52" s="44">
        <f t="shared" si="41"/>
        <v>-0.94179894179894141</v>
      </c>
      <c r="BH52" s="45">
        <f t="shared" si="42"/>
        <v>6.9572649572649574</v>
      </c>
      <c r="BI52" s="44">
        <f t="shared" si="43"/>
        <v>-9.9752586594692438E-2</v>
      </c>
      <c r="BJ52" s="46">
        <f t="shared" si="44"/>
        <v>-0.57726957726957639</v>
      </c>
      <c r="BK52" s="33">
        <v>107</v>
      </c>
      <c r="BL52" s="33">
        <v>90</v>
      </c>
      <c r="BM52" s="33">
        <v>90</v>
      </c>
      <c r="BN52" s="32">
        <v>14087</v>
      </c>
      <c r="BO52" s="33">
        <v>10706</v>
      </c>
      <c r="BP52" s="34">
        <v>14272</v>
      </c>
      <c r="BQ52" s="47">
        <f t="shared" si="45"/>
        <v>358.42993273542601</v>
      </c>
      <c r="BR52" s="47">
        <f t="shared" si="17"/>
        <v>69.681867143035845</v>
      </c>
      <c r="BS52" s="47">
        <f t="shared" si="18"/>
        <v>50.820928438769954</v>
      </c>
      <c r="BT52" s="48">
        <f t="shared" si="19"/>
        <v>1571.103194103194</v>
      </c>
      <c r="BU52" s="47">
        <f t="shared" si="20"/>
        <v>307.09014251835879</v>
      </c>
      <c r="BV52" s="49">
        <f t="shared" si="21"/>
        <v>258.52368035269592</v>
      </c>
      <c r="BW52" s="44">
        <f t="shared" si="46"/>
        <v>4.3832923832923836</v>
      </c>
      <c r="BX52" s="44">
        <f t="shared" si="47"/>
        <v>5.7286791283068794E-3</v>
      </c>
      <c r="BY52" s="44">
        <f t="shared" si="48"/>
        <v>0.11625372247133914</v>
      </c>
      <c r="BZ52" s="38">
        <f t="shared" si="49"/>
        <v>0.43565323565323566</v>
      </c>
      <c r="CA52" s="39">
        <f t="shared" si="50"/>
        <v>7.5942291370512616E-2</v>
      </c>
      <c r="CB52" s="50">
        <f t="shared" si="51"/>
        <v>-8.1400081400062607E-5</v>
      </c>
    </row>
    <row r="53" spans="1:80" x14ac:dyDescent="0.25">
      <c r="A53" s="11" t="s">
        <v>163</v>
      </c>
      <c r="B53" s="32">
        <v>2148.7080000000001</v>
      </c>
      <c r="C53" s="33">
        <v>2322.9110000000001</v>
      </c>
      <c r="D53" s="34">
        <v>3609.58</v>
      </c>
      <c r="E53" s="32">
        <v>2132.4299999999998</v>
      </c>
      <c r="F53" s="33">
        <v>2294.3110000000001</v>
      </c>
      <c r="G53" s="34">
        <v>3559.4740000000002</v>
      </c>
      <c r="H53" s="35">
        <f t="shared" si="25"/>
        <v>1.0140767989877155</v>
      </c>
      <c r="I53" s="36">
        <f t="shared" si="26"/>
        <v>6.4432541585768277E-3</v>
      </c>
      <c r="J53" s="37">
        <f t="shared" si="0"/>
        <v>1.6111829487390761E-3</v>
      </c>
      <c r="K53" s="32">
        <v>1458.2180000000001</v>
      </c>
      <c r="L53" s="33">
        <v>1553.9659999999999</v>
      </c>
      <c r="M53" s="33">
        <v>2250.6570000000002</v>
      </c>
      <c r="N53" s="38">
        <f t="shared" si="1"/>
        <v>0.63230044663902585</v>
      </c>
      <c r="O53" s="39">
        <f t="shared" si="27"/>
        <v>-5.1528799807516457E-2</v>
      </c>
      <c r="P53" s="40">
        <f t="shared" si="2"/>
        <v>-4.5012262928247226E-2</v>
      </c>
      <c r="Q53" s="32">
        <v>534.42599999999993</v>
      </c>
      <c r="R53" s="33">
        <v>625.32500000000005</v>
      </c>
      <c r="S53" s="34">
        <v>1038.3119999999999</v>
      </c>
      <c r="T53" s="38">
        <f t="shared" si="28"/>
        <v>0.29170377420933541</v>
      </c>
      <c r="U53" s="39">
        <f t="shared" si="29"/>
        <v>4.1085465519249464E-2</v>
      </c>
      <c r="V53" s="40">
        <f t="shared" si="30"/>
        <v>1.9149181566925577E-2</v>
      </c>
      <c r="W53" s="32">
        <v>139.786</v>
      </c>
      <c r="X53" s="33">
        <v>115.02000000000001</v>
      </c>
      <c r="Y53" s="34">
        <v>270.505</v>
      </c>
      <c r="Z53" s="38">
        <f t="shared" si="3"/>
        <v>7.5995779151638687E-2</v>
      </c>
      <c r="AA53" s="39">
        <f t="shared" si="31"/>
        <v>1.0443334288266853E-2</v>
      </c>
      <c r="AB53" s="40">
        <f t="shared" si="4"/>
        <v>2.5863081361321677E-2</v>
      </c>
      <c r="AC53" s="32">
        <v>2227.877</v>
      </c>
      <c r="AD53" s="33">
        <v>1644.7909999999999</v>
      </c>
      <c r="AE53" s="33">
        <v>1371.9559999999999</v>
      </c>
      <c r="AF53" s="33">
        <f t="shared" si="32"/>
        <v>-855.92100000000005</v>
      </c>
      <c r="AG53" s="34">
        <f t="shared" si="33"/>
        <v>-272.83500000000004</v>
      </c>
      <c r="AH53" s="32">
        <v>2227.877</v>
      </c>
      <c r="AI53" s="33">
        <v>1644.7909999999999</v>
      </c>
      <c r="AJ53" s="33">
        <v>1371.9559999999999</v>
      </c>
      <c r="AK53" s="33">
        <f t="shared" si="5"/>
        <v>-855.92100000000005</v>
      </c>
      <c r="AL53" s="34">
        <f t="shared" si="6"/>
        <v>-272.83500000000004</v>
      </c>
      <c r="AM53" s="38">
        <f t="shared" si="7"/>
        <v>0.38008743399509082</v>
      </c>
      <c r="AN53" s="39">
        <f t="shared" si="34"/>
        <v>-0.6567574979360975</v>
      </c>
      <c r="AO53" s="40">
        <f t="shared" si="35"/>
        <v>-0.32798575520587292</v>
      </c>
      <c r="AP53" s="38">
        <f t="shared" si="36"/>
        <v>0.38008743399509082</v>
      </c>
      <c r="AQ53" s="39">
        <f t="shared" si="37"/>
        <v>-0.6567574979360975</v>
      </c>
      <c r="AR53" s="40">
        <f t="shared" si="8"/>
        <v>-0.32798575520587292</v>
      </c>
      <c r="AS53" s="39">
        <f t="shared" si="9"/>
        <v>0.38543784840119633</v>
      </c>
      <c r="AT53" s="39">
        <f t="shared" si="38"/>
        <v>-0.65932188579875406</v>
      </c>
      <c r="AU53" s="39">
        <f t="shared" si="10"/>
        <v>-0.33146190930384012</v>
      </c>
      <c r="AV53" s="32">
        <v>1229</v>
      </c>
      <c r="AW53" s="33">
        <v>1135</v>
      </c>
      <c r="AX53" s="34">
        <v>1550</v>
      </c>
      <c r="AY53" s="41">
        <v>17</v>
      </c>
      <c r="AZ53" s="42">
        <v>16</v>
      </c>
      <c r="BA53" s="43">
        <v>17</v>
      </c>
      <c r="BB53" s="41">
        <v>31</v>
      </c>
      <c r="BC53" s="42">
        <v>27</v>
      </c>
      <c r="BD53" s="42">
        <v>27</v>
      </c>
      <c r="BE53" s="45">
        <f t="shared" si="39"/>
        <v>7.5980392156862742</v>
      </c>
      <c r="BF53" s="44">
        <f t="shared" si="40"/>
        <v>1.5735294117647056</v>
      </c>
      <c r="BG53" s="44">
        <f t="shared" si="41"/>
        <v>-0.28390522875817048</v>
      </c>
      <c r="BH53" s="45">
        <f t="shared" si="42"/>
        <v>4.7839506172839501</v>
      </c>
      <c r="BI53" s="44">
        <f t="shared" si="43"/>
        <v>1.4801871764237347</v>
      </c>
      <c r="BJ53" s="46">
        <f t="shared" si="44"/>
        <v>0.11316872427983515</v>
      </c>
      <c r="BK53" s="33">
        <v>85</v>
      </c>
      <c r="BL53" s="33">
        <v>83</v>
      </c>
      <c r="BM53" s="33">
        <v>85</v>
      </c>
      <c r="BN53" s="32">
        <v>6673</v>
      </c>
      <c r="BO53" s="33">
        <v>7535</v>
      </c>
      <c r="BP53" s="34">
        <v>10663</v>
      </c>
      <c r="BQ53" s="47">
        <f t="shared" si="45"/>
        <v>333.81543655631623</v>
      </c>
      <c r="BR53" s="47">
        <f t="shared" si="17"/>
        <v>14.254519427588548</v>
      </c>
      <c r="BS53" s="47">
        <f t="shared" si="18"/>
        <v>29.328243457444273</v>
      </c>
      <c r="BT53" s="48">
        <f t="shared" si="19"/>
        <v>2296.4348387096775</v>
      </c>
      <c r="BU53" s="47">
        <f t="shared" si="20"/>
        <v>561.34126669991338</v>
      </c>
      <c r="BV53" s="49">
        <f t="shared" si="21"/>
        <v>275.01545544976557</v>
      </c>
      <c r="BW53" s="44">
        <f t="shared" si="46"/>
        <v>6.879354838709677</v>
      </c>
      <c r="BX53" s="44">
        <f t="shared" si="47"/>
        <v>1.4497372634452343</v>
      </c>
      <c r="BY53" s="44">
        <f t="shared" si="48"/>
        <v>0.24058831888588816</v>
      </c>
      <c r="BZ53" s="38">
        <f t="shared" si="49"/>
        <v>0.34463477698771816</v>
      </c>
      <c r="CA53" s="39">
        <f t="shared" si="50"/>
        <v>0.13013783066820678</v>
      </c>
      <c r="CB53" s="50">
        <f t="shared" si="51"/>
        <v>1.2095829990939833E-2</v>
      </c>
    </row>
    <row r="54" spans="1:80" x14ac:dyDescent="0.25">
      <c r="A54" s="11" t="s">
        <v>162</v>
      </c>
      <c r="B54" s="32">
        <v>13330.982</v>
      </c>
      <c r="C54" s="33">
        <v>13018.85</v>
      </c>
      <c r="D54" s="34">
        <v>18496.194</v>
      </c>
      <c r="E54" s="32">
        <v>13070.421</v>
      </c>
      <c r="F54" s="33">
        <v>13012.087</v>
      </c>
      <c r="G54" s="34">
        <v>17987.243999999999</v>
      </c>
      <c r="H54" s="35">
        <f t="shared" si="25"/>
        <v>1.028295051760014</v>
      </c>
      <c r="I54" s="36">
        <f t="shared" si="26"/>
        <v>8.3598867029741619E-3</v>
      </c>
      <c r="J54" s="37">
        <f t="shared" si="0"/>
        <v>2.7775304236038689E-2</v>
      </c>
      <c r="K54" s="32">
        <v>8817.3220000000001</v>
      </c>
      <c r="L54" s="33">
        <v>9110.5040000000008</v>
      </c>
      <c r="M54" s="33">
        <v>12342.08</v>
      </c>
      <c r="N54" s="38">
        <f t="shared" si="1"/>
        <v>0.68615736796587634</v>
      </c>
      <c r="O54" s="39">
        <f t="shared" si="27"/>
        <v>1.1556144332758533E-2</v>
      </c>
      <c r="P54" s="40">
        <f t="shared" si="2"/>
        <v>-1.3999647584357899E-2</v>
      </c>
      <c r="Q54" s="32">
        <v>2781.1610000000001</v>
      </c>
      <c r="R54" s="33">
        <v>1663.7370000000001</v>
      </c>
      <c r="S54" s="34">
        <v>2978.1109999999999</v>
      </c>
      <c r="T54" s="38">
        <f t="shared" si="28"/>
        <v>0.16556794359380458</v>
      </c>
      <c r="U54" s="39">
        <f t="shared" si="29"/>
        <v>-4.7214873424866799E-2</v>
      </c>
      <c r="V54" s="40">
        <f t="shared" si="30"/>
        <v>3.7707055482619961E-2</v>
      </c>
      <c r="W54" s="32">
        <v>1471.9380000000001</v>
      </c>
      <c r="X54" s="33">
        <v>2237.846</v>
      </c>
      <c r="Y54" s="34">
        <v>2667.0529999999999</v>
      </c>
      <c r="Z54" s="38">
        <f t="shared" si="3"/>
        <v>0.14827468844031916</v>
      </c>
      <c r="AA54" s="39">
        <f t="shared" si="31"/>
        <v>3.5658729092108404E-2</v>
      </c>
      <c r="AB54" s="40">
        <f t="shared" si="4"/>
        <v>-2.3707407898262034E-2</v>
      </c>
      <c r="AC54" s="32">
        <v>3339.2190000000001</v>
      </c>
      <c r="AD54" s="33">
        <v>2841.5239999999999</v>
      </c>
      <c r="AE54" s="33">
        <v>2973.518</v>
      </c>
      <c r="AF54" s="33">
        <f t="shared" si="32"/>
        <v>-365.70100000000002</v>
      </c>
      <c r="AG54" s="34">
        <f t="shared" si="33"/>
        <v>131.99400000000014</v>
      </c>
      <c r="AH54" s="32">
        <v>3339.2190000000001</v>
      </c>
      <c r="AI54" s="33">
        <v>2841.5239999999999</v>
      </c>
      <c r="AJ54" s="33">
        <v>2973.518</v>
      </c>
      <c r="AK54" s="33">
        <f t="shared" si="5"/>
        <v>-365.70100000000002</v>
      </c>
      <c r="AL54" s="34">
        <f t="shared" si="6"/>
        <v>131.99400000000014</v>
      </c>
      <c r="AM54" s="38">
        <f t="shared" si="7"/>
        <v>0.1607637765910111</v>
      </c>
      <c r="AN54" s="39">
        <f t="shared" si="34"/>
        <v>-8.9721821544220037E-2</v>
      </c>
      <c r="AO54" s="40">
        <f t="shared" si="35"/>
        <v>-5.7498512320835943E-2</v>
      </c>
      <c r="AP54" s="38">
        <f t="shared" si="36"/>
        <v>0.1607637765910111</v>
      </c>
      <c r="AQ54" s="39">
        <f t="shared" si="37"/>
        <v>-8.9721821544220037E-2</v>
      </c>
      <c r="AR54" s="40">
        <f t="shared" si="8"/>
        <v>-5.7498512320835943E-2</v>
      </c>
      <c r="AS54" s="39">
        <f t="shared" si="9"/>
        <v>0.16531259597078909</v>
      </c>
      <c r="AT54" s="39">
        <f t="shared" si="38"/>
        <v>-9.0166473907679262E-2</v>
      </c>
      <c r="AU54" s="39">
        <f t="shared" si="10"/>
        <v>-5.3063134225297043E-2</v>
      </c>
      <c r="AV54" s="32">
        <v>11936</v>
      </c>
      <c r="AW54" s="33">
        <v>7641</v>
      </c>
      <c r="AX54" s="34">
        <v>10080</v>
      </c>
      <c r="AY54" s="41">
        <v>135</v>
      </c>
      <c r="AZ54" s="42">
        <v>137</v>
      </c>
      <c r="BA54" s="43">
        <v>135</v>
      </c>
      <c r="BB54" s="41">
        <v>150</v>
      </c>
      <c r="BC54" s="42">
        <v>144</v>
      </c>
      <c r="BD54" s="43">
        <v>143</v>
      </c>
      <c r="BE54" s="44">
        <f t="shared" si="39"/>
        <v>6.2222222222222223</v>
      </c>
      <c r="BF54" s="44">
        <f t="shared" si="40"/>
        <v>-1.1456790123456795</v>
      </c>
      <c r="BG54" s="44">
        <f t="shared" si="41"/>
        <v>2.5141930251419531E-2</v>
      </c>
      <c r="BH54" s="45">
        <f t="shared" si="42"/>
        <v>5.8741258741258742</v>
      </c>
      <c r="BI54" s="44">
        <f t="shared" si="43"/>
        <v>-0.75698523698523701</v>
      </c>
      <c r="BJ54" s="46">
        <f t="shared" si="44"/>
        <v>-2.1707459207458868E-2</v>
      </c>
      <c r="BK54" s="33">
        <v>241</v>
      </c>
      <c r="BL54" s="33">
        <v>243</v>
      </c>
      <c r="BM54" s="33">
        <v>224</v>
      </c>
      <c r="BN54" s="32">
        <v>43316</v>
      </c>
      <c r="BO54" s="33">
        <v>31064</v>
      </c>
      <c r="BP54" s="34">
        <v>42864</v>
      </c>
      <c r="BQ54" s="47">
        <f t="shared" si="45"/>
        <v>419.63521836506158</v>
      </c>
      <c r="BR54" s="47">
        <f t="shared" si="17"/>
        <v>117.88942004573386</v>
      </c>
      <c r="BS54" s="47">
        <f t="shared" si="18"/>
        <v>0.75526085797940823</v>
      </c>
      <c r="BT54" s="48">
        <f t="shared" si="19"/>
        <v>1784.4488095238096</v>
      </c>
      <c r="BU54" s="47">
        <f t="shared" si="20"/>
        <v>689.40683566321968</v>
      </c>
      <c r="BV54" s="49">
        <f t="shared" si="21"/>
        <v>81.518957410211897</v>
      </c>
      <c r="BW54" s="44">
        <f t="shared" si="46"/>
        <v>4.2523809523809524</v>
      </c>
      <c r="BX54" s="44">
        <f t="shared" si="47"/>
        <v>0.62335950465977286</v>
      </c>
      <c r="BY54" s="44">
        <f t="shared" si="48"/>
        <v>0.18694449118477419</v>
      </c>
      <c r="BZ54" s="38">
        <f t="shared" si="49"/>
        <v>0.52570643642072212</v>
      </c>
      <c r="CA54" s="39">
        <f t="shared" si="50"/>
        <v>3.462873195617322E-2</v>
      </c>
      <c r="CB54" s="50">
        <f t="shared" si="51"/>
        <v>5.7444931122179799E-2</v>
      </c>
    </row>
    <row r="55" spans="1:80" x14ac:dyDescent="0.25">
      <c r="A55" s="11" t="s">
        <v>161</v>
      </c>
      <c r="B55" s="32">
        <v>9812.6219999999994</v>
      </c>
      <c r="C55" s="33">
        <v>8138.0569999999998</v>
      </c>
      <c r="D55" s="34">
        <v>12026.861000000001</v>
      </c>
      <c r="E55" s="32">
        <v>9607.4050000000007</v>
      </c>
      <c r="F55" s="33">
        <v>8120.3580000000002</v>
      </c>
      <c r="G55" s="34">
        <v>11722.664000000001</v>
      </c>
      <c r="H55" s="35">
        <f t="shared" si="25"/>
        <v>1.0259494770130748</v>
      </c>
      <c r="I55" s="36">
        <f t="shared" si="26"/>
        <v>4.5891825318908896E-3</v>
      </c>
      <c r="J55" s="37">
        <f t="shared" si="0"/>
        <v>2.3769893305065848E-2</v>
      </c>
      <c r="K55" s="32">
        <v>6767.7370000000001</v>
      </c>
      <c r="L55" s="33">
        <v>5851.0720000000001</v>
      </c>
      <c r="M55" s="33">
        <v>8606.5480000000007</v>
      </c>
      <c r="N55" s="38">
        <f t="shared" si="1"/>
        <v>0.7341802170564643</v>
      </c>
      <c r="O55" s="39">
        <f t="shared" si="27"/>
        <v>2.9750977318991012E-2</v>
      </c>
      <c r="P55" s="40">
        <f t="shared" si="2"/>
        <v>1.3636615407374486E-2</v>
      </c>
      <c r="Q55" s="32">
        <v>1304.8489999999999</v>
      </c>
      <c r="R55" s="33">
        <v>1280.2760000000001</v>
      </c>
      <c r="S55" s="34">
        <v>1673.31</v>
      </c>
      <c r="T55" s="38">
        <f t="shared" si="28"/>
        <v>0.14274144511861808</v>
      </c>
      <c r="U55" s="39">
        <f t="shared" si="29"/>
        <v>6.9244373001697279E-3</v>
      </c>
      <c r="V55" s="40">
        <f t="shared" si="30"/>
        <v>-1.4921061879226094E-2</v>
      </c>
      <c r="W55" s="32">
        <v>1534.819</v>
      </c>
      <c r="X55" s="33">
        <v>989.01</v>
      </c>
      <c r="Y55" s="34">
        <v>1442.806</v>
      </c>
      <c r="Z55" s="38">
        <f t="shared" si="3"/>
        <v>0.1230783378249176</v>
      </c>
      <c r="AA55" s="39">
        <f t="shared" si="31"/>
        <v>-3.6675414619160671E-2</v>
      </c>
      <c r="AB55" s="40">
        <f t="shared" si="4"/>
        <v>1.2844464718516496E-3</v>
      </c>
      <c r="AC55" s="32">
        <v>1929.1020000000001</v>
      </c>
      <c r="AD55" s="33">
        <v>1723.664</v>
      </c>
      <c r="AE55" s="33">
        <v>2387.596</v>
      </c>
      <c r="AF55" s="33">
        <f t="shared" si="32"/>
        <v>458.49399999999991</v>
      </c>
      <c r="AG55" s="34">
        <f t="shared" si="33"/>
        <v>663.93200000000002</v>
      </c>
      <c r="AH55" s="32">
        <v>1929.1020000000001</v>
      </c>
      <c r="AI55" s="33">
        <v>1723.664</v>
      </c>
      <c r="AJ55" s="33">
        <v>2387.596</v>
      </c>
      <c r="AK55" s="33">
        <f t="shared" si="5"/>
        <v>458.49399999999991</v>
      </c>
      <c r="AL55" s="34">
        <f t="shared" si="6"/>
        <v>663.93200000000002</v>
      </c>
      <c r="AM55" s="38">
        <f t="shared" si="7"/>
        <v>0.19852195847278853</v>
      </c>
      <c r="AN55" s="39">
        <f t="shared" si="34"/>
        <v>1.928020583404827E-3</v>
      </c>
      <c r="AO55" s="40">
        <f t="shared" si="35"/>
        <v>-1.3280932561275244E-2</v>
      </c>
      <c r="AP55" s="38">
        <f t="shared" si="36"/>
        <v>0.19852195847278853</v>
      </c>
      <c r="AQ55" s="39">
        <f t="shared" si="37"/>
        <v>1.928020583404827E-3</v>
      </c>
      <c r="AR55" s="40">
        <f t="shared" si="8"/>
        <v>-1.3280932561275244E-2</v>
      </c>
      <c r="AS55" s="39">
        <f t="shared" si="9"/>
        <v>0.20367349947076874</v>
      </c>
      <c r="AT55" s="39">
        <f t="shared" si="38"/>
        <v>2.8802571748522132E-3</v>
      </c>
      <c r="AU55" s="39">
        <f t="shared" si="10"/>
        <v>-8.5910336939020726E-3</v>
      </c>
      <c r="AV55" s="32">
        <v>6603</v>
      </c>
      <c r="AW55" s="33">
        <v>5188</v>
      </c>
      <c r="AX55" s="34">
        <v>6681</v>
      </c>
      <c r="AY55" s="41">
        <v>77</v>
      </c>
      <c r="AZ55" s="42">
        <v>81</v>
      </c>
      <c r="BA55" s="43">
        <v>87</v>
      </c>
      <c r="BB55" s="41">
        <v>90</v>
      </c>
      <c r="BC55" s="42">
        <v>91</v>
      </c>
      <c r="BD55" s="43">
        <v>85</v>
      </c>
      <c r="BE55" s="44">
        <f t="shared" si="39"/>
        <v>6.3994252873563218</v>
      </c>
      <c r="BF55" s="44">
        <f t="shared" si="40"/>
        <v>-0.7466786087475743</v>
      </c>
      <c r="BG55" s="44">
        <f t="shared" si="41"/>
        <v>-0.71717279220472019</v>
      </c>
      <c r="BH55" s="45">
        <f t="shared" si="42"/>
        <v>6.55</v>
      </c>
      <c r="BI55" s="44">
        <f t="shared" si="43"/>
        <v>0.43611111111111178</v>
      </c>
      <c r="BJ55" s="46">
        <f t="shared" si="44"/>
        <v>0.21544566544566468</v>
      </c>
      <c r="BK55" s="33">
        <v>177</v>
      </c>
      <c r="BL55" s="33">
        <v>172</v>
      </c>
      <c r="BM55" s="33">
        <v>174</v>
      </c>
      <c r="BN55" s="32">
        <v>27272</v>
      </c>
      <c r="BO55" s="33">
        <v>21848</v>
      </c>
      <c r="BP55" s="34">
        <v>29131</v>
      </c>
      <c r="BQ55" s="47">
        <f t="shared" si="45"/>
        <v>402.41200096117541</v>
      </c>
      <c r="BR55" s="47">
        <f t="shared" si="17"/>
        <v>50.131090136886769</v>
      </c>
      <c r="BS55" s="47">
        <f t="shared" si="18"/>
        <v>30.736881957147602</v>
      </c>
      <c r="BT55" s="48">
        <f t="shared" si="19"/>
        <v>1754.6271516240083</v>
      </c>
      <c r="BU55" s="47">
        <f t="shared" si="20"/>
        <v>299.62109377151705</v>
      </c>
      <c r="BV55" s="49">
        <f t="shared" si="21"/>
        <v>189.40779927242784</v>
      </c>
      <c r="BW55" s="44">
        <f t="shared" si="46"/>
        <v>4.3602754078730728</v>
      </c>
      <c r="BX55" s="44">
        <f t="shared" si="47"/>
        <v>0.23003157931029872</v>
      </c>
      <c r="BY55" s="44">
        <f t="shared" si="48"/>
        <v>0.14901866153537036</v>
      </c>
      <c r="BZ55" s="38">
        <f t="shared" si="49"/>
        <v>0.45994379184034356</v>
      </c>
      <c r="CA55" s="39">
        <f t="shared" si="50"/>
        <v>3.8962655104830657E-2</v>
      </c>
      <c r="CB55" s="50">
        <f t="shared" si="51"/>
        <v>-5.342859492819374E-3</v>
      </c>
    </row>
    <row r="56" spans="1:80" x14ac:dyDescent="0.25">
      <c r="A56" s="11" t="s">
        <v>160</v>
      </c>
      <c r="B56" s="32">
        <v>3872.163</v>
      </c>
      <c r="C56" s="33">
        <v>4115.0469999999996</v>
      </c>
      <c r="D56" s="34">
        <v>6212.8310000000001</v>
      </c>
      <c r="E56" s="32">
        <v>4339.2610000000004</v>
      </c>
      <c r="F56" s="33">
        <v>4323.5159999999996</v>
      </c>
      <c r="G56" s="34">
        <v>6086.2560000000003</v>
      </c>
      <c r="H56" s="35">
        <f t="shared" si="25"/>
        <v>1.0207968577069384</v>
      </c>
      <c r="I56" s="36">
        <f t="shared" si="26"/>
        <v>0.12844145433295384</v>
      </c>
      <c r="J56" s="37">
        <f t="shared" si="0"/>
        <v>6.901432700738741E-2</v>
      </c>
      <c r="K56" s="32">
        <v>3169.6190000000001</v>
      </c>
      <c r="L56" s="33">
        <v>3353.6759999999999</v>
      </c>
      <c r="M56" s="33">
        <v>4715.6769999999997</v>
      </c>
      <c r="N56" s="38">
        <f t="shared" si="1"/>
        <v>0.77480753356414833</v>
      </c>
      <c r="O56" s="39">
        <f t="shared" si="27"/>
        <v>4.4356196343363519E-2</v>
      </c>
      <c r="P56" s="40">
        <f t="shared" si="2"/>
        <v>-8.7503590014881283E-4</v>
      </c>
      <c r="Q56" s="32">
        <v>1001.529</v>
      </c>
      <c r="R56" s="33">
        <v>792.32600000000002</v>
      </c>
      <c r="S56" s="34">
        <v>1130.5170000000001</v>
      </c>
      <c r="T56" s="38">
        <f t="shared" si="28"/>
        <v>0.18574916993304258</v>
      </c>
      <c r="U56" s="39">
        <f t="shared" si="29"/>
        <v>-4.5057181655396072E-2</v>
      </c>
      <c r="V56" s="40">
        <f t="shared" si="30"/>
        <v>2.4895266242170588E-3</v>
      </c>
      <c r="W56" s="32">
        <v>168.113</v>
      </c>
      <c r="X56" s="33">
        <v>177.51400000000001</v>
      </c>
      <c r="Y56" s="34">
        <v>240.06199999999998</v>
      </c>
      <c r="Z56" s="38">
        <f t="shared" si="3"/>
        <v>3.944329650280895E-2</v>
      </c>
      <c r="AA56" s="39">
        <f t="shared" si="31"/>
        <v>7.0098531203245662E-4</v>
      </c>
      <c r="AB56" s="40">
        <f t="shared" si="4"/>
        <v>-1.6144907240684403E-3</v>
      </c>
      <c r="AC56" s="32">
        <v>2082.8069999999998</v>
      </c>
      <c r="AD56" s="33">
        <v>2057.5509999999999</v>
      </c>
      <c r="AE56" s="33">
        <v>1952.671</v>
      </c>
      <c r="AF56" s="33">
        <f t="shared" si="32"/>
        <v>-130.13599999999974</v>
      </c>
      <c r="AG56" s="34">
        <f t="shared" si="33"/>
        <v>-104.87999999999988</v>
      </c>
      <c r="AH56" s="32">
        <v>2082.8069999999998</v>
      </c>
      <c r="AI56" s="33">
        <v>2057.5509999999999</v>
      </c>
      <c r="AJ56" s="33">
        <v>1952.671</v>
      </c>
      <c r="AK56" s="33">
        <f t="shared" si="5"/>
        <v>-130.13599999999974</v>
      </c>
      <c r="AL56" s="34">
        <f t="shared" si="6"/>
        <v>-104.87999999999988</v>
      </c>
      <c r="AM56" s="38">
        <f t="shared" si="7"/>
        <v>0.31429649382061092</v>
      </c>
      <c r="AN56" s="39">
        <f t="shared" si="34"/>
        <v>-0.22359589345750724</v>
      </c>
      <c r="AO56" s="40">
        <f t="shared" si="35"/>
        <v>-0.18571018897061847</v>
      </c>
      <c r="AP56" s="38">
        <f t="shared" si="36"/>
        <v>0.31429649382061092</v>
      </c>
      <c r="AQ56" s="39">
        <f t="shared" si="37"/>
        <v>-0.22359589345750724</v>
      </c>
      <c r="AR56" s="40">
        <f t="shared" si="8"/>
        <v>-0.18571018897061847</v>
      </c>
      <c r="AS56" s="39">
        <f t="shared" si="9"/>
        <v>0.32083287328038779</v>
      </c>
      <c r="AT56" s="39">
        <f t="shared" si="38"/>
        <v>-0.15915830494097283</v>
      </c>
      <c r="AU56" s="39">
        <f t="shared" si="10"/>
        <v>-0.15506475263333619</v>
      </c>
      <c r="AV56" s="32">
        <v>3174</v>
      </c>
      <c r="AW56" s="33">
        <v>2385</v>
      </c>
      <c r="AX56" s="34">
        <v>3119</v>
      </c>
      <c r="AY56" s="41">
        <v>43</v>
      </c>
      <c r="AZ56" s="42">
        <v>41</v>
      </c>
      <c r="BA56" s="43">
        <v>41</v>
      </c>
      <c r="BB56" s="41">
        <v>67</v>
      </c>
      <c r="BC56" s="42">
        <v>63</v>
      </c>
      <c r="BD56" s="43">
        <v>63</v>
      </c>
      <c r="BE56" s="44">
        <f t="shared" si="39"/>
        <v>6.3394308943089435</v>
      </c>
      <c r="BF56" s="44">
        <f t="shared" si="40"/>
        <v>0.18826810361126878</v>
      </c>
      <c r="BG56" s="44">
        <f t="shared" si="41"/>
        <v>-0.12398373983739841</v>
      </c>
      <c r="BH56" s="45">
        <f t="shared" si="42"/>
        <v>4.1256613756613758</v>
      </c>
      <c r="BI56" s="44">
        <f t="shared" si="43"/>
        <v>0.17790018163152466</v>
      </c>
      <c r="BJ56" s="46">
        <f t="shared" si="44"/>
        <v>-8.0687830687829809E-2</v>
      </c>
      <c r="BK56" s="33">
        <v>75</v>
      </c>
      <c r="BL56" s="33">
        <v>75</v>
      </c>
      <c r="BM56" s="33">
        <v>74</v>
      </c>
      <c r="BN56" s="32">
        <v>12525</v>
      </c>
      <c r="BO56" s="33">
        <v>11102</v>
      </c>
      <c r="BP56" s="34">
        <v>14718</v>
      </c>
      <c r="BQ56" s="47">
        <f t="shared" si="45"/>
        <v>413.52466367713004</v>
      </c>
      <c r="BR56" s="47">
        <f t="shared" si="17"/>
        <v>67.076679645193906</v>
      </c>
      <c r="BS56" s="47">
        <f t="shared" si="18"/>
        <v>24.088886339713326</v>
      </c>
      <c r="BT56" s="48">
        <f t="shared" si="19"/>
        <v>1951.3485091375442</v>
      </c>
      <c r="BU56" s="47">
        <f t="shared" si="20"/>
        <v>584.2215400134105</v>
      </c>
      <c r="BV56" s="49">
        <f t="shared" si="21"/>
        <v>138.55354058408511</v>
      </c>
      <c r="BW56" s="44">
        <f t="shared" si="46"/>
        <v>4.7188201346585448</v>
      </c>
      <c r="BX56" s="44">
        <f t="shared" si="47"/>
        <v>0.77269537095344099</v>
      </c>
      <c r="BY56" s="44">
        <f t="shared" si="48"/>
        <v>6.3893509920599278E-2</v>
      </c>
      <c r="BZ56" s="38">
        <f t="shared" si="49"/>
        <v>0.54640629640629645</v>
      </c>
      <c r="CA56" s="39">
        <f t="shared" si="50"/>
        <v>9.0122143400831967E-2</v>
      </c>
      <c r="CB56" s="50">
        <f t="shared" si="51"/>
        <v>4.1840741840741824E-3</v>
      </c>
    </row>
    <row r="57" spans="1:80" x14ac:dyDescent="0.25">
      <c r="A57" s="11" t="s">
        <v>159</v>
      </c>
      <c r="B57" s="32">
        <v>15534.598239999999</v>
      </c>
      <c r="C57" s="33">
        <v>14358.584640000003</v>
      </c>
      <c r="D57" s="34">
        <v>20894.269179999999</v>
      </c>
      <c r="E57" s="32">
        <v>15104.805550000001</v>
      </c>
      <c r="F57" s="33">
        <v>14027.236340000001</v>
      </c>
      <c r="G57" s="34">
        <v>19594.575949999999</v>
      </c>
      <c r="H57" s="35">
        <f t="shared" si="25"/>
        <v>1.0663292348513416</v>
      </c>
      <c r="I57" s="36">
        <f t="shared" si="26"/>
        <v>3.7875198248401132E-2</v>
      </c>
      <c r="J57" s="37">
        <f t="shared" si="0"/>
        <v>4.2707454197719041E-2</v>
      </c>
      <c r="K57" s="32">
        <v>8807.4120000000003</v>
      </c>
      <c r="L57" s="33">
        <v>9011.6155800000015</v>
      </c>
      <c r="M57" s="33">
        <v>12169.887050000001</v>
      </c>
      <c r="N57" s="38">
        <f t="shared" si="1"/>
        <v>0.62108448180017906</v>
      </c>
      <c r="O57" s="39">
        <f t="shared" si="27"/>
        <v>3.7997730312669842E-2</v>
      </c>
      <c r="P57" s="40">
        <f t="shared" si="2"/>
        <v>-2.1352514452783522E-2</v>
      </c>
      <c r="Q57" s="32">
        <v>3594.2706199999998</v>
      </c>
      <c r="R57" s="33">
        <v>2215.4669800000001</v>
      </c>
      <c r="S57" s="34">
        <v>3454.3076999999998</v>
      </c>
      <c r="T57" s="38">
        <f t="shared" si="28"/>
        <v>0.17628897450061939</v>
      </c>
      <c r="U57" s="39">
        <f t="shared" si="29"/>
        <v>-6.1666463462631937E-2</v>
      </c>
      <c r="V57" s="40">
        <f t="shared" si="30"/>
        <v>1.8348598627548451E-2</v>
      </c>
      <c r="W57" s="32">
        <v>2703.12293</v>
      </c>
      <c r="X57" s="33">
        <v>2800.1537799999996</v>
      </c>
      <c r="Y57" s="34">
        <v>3970.3811999999998</v>
      </c>
      <c r="Z57" s="38">
        <f t="shared" si="3"/>
        <v>0.20262654369920163</v>
      </c>
      <c r="AA57" s="39">
        <f t="shared" si="31"/>
        <v>2.3668733149962234E-2</v>
      </c>
      <c r="AB57" s="40">
        <f t="shared" si="4"/>
        <v>3.0039158252351539E-3</v>
      </c>
      <c r="AC57" s="32">
        <v>4593.5026600000001</v>
      </c>
      <c r="AD57" s="33">
        <v>4606.7603399999998</v>
      </c>
      <c r="AE57" s="33">
        <v>4785.0860000000002</v>
      </c>
      <c r="AF57" s="33">
        <f t="shared" si="32"/>
        <v>191.58334000000013</v>
      </c>
      <c r="AG57" s="34">
        <f t="shared" si="33"/>
        <v>178.32566000000043</v>
      </c>
      <c r="AH57" s="32">
        <v>4593.5026600000001</v>
      </c>
      <c r="AI57" s="33">
        <v>4606.7603399999998</v>
      </c>
      <c r="AJ57" s="33">
        <v>4785.0860000000002</v>
      </c>
      <c r="AK57" s="33">
        <f t="shared" si="5"/>
        <v>191.58334000000013</v>
      </c>
      <c r="AL57" s="34">
        <f t="shared" si="6"/>
        <v>178.32566000000043</v>
      </c>
      <c r="AM57" s="38">
        <f t="shared" si="7"/>
        <v>0.22901427940730687</v>
      </c>
      <c r="AN57" s="39">
        <f t="shared" si="34"/>
        <v>-6.668069699524995E-2</v>
      </c>
      <c r="AO57" s="40">
        <f t="shared" si="35"/>
        <v>-9.1822380716319291E-2</v>
      </c>
      <c r="AP57" s="38">
        <f t="shared" si="36"/>
        <v>0.22901427940730687</v>
      </c>
      <c r="AQ57" s="39">
        <f t="shared" si="37"/>
        <v>-6.668069699524995E-2</v>
      </c>
      <c r="AR57" s="40">
        <f t="shared" si="8"/>
        <v>-9.1822380716319291E-2</v>
      </c>
      <c r="AS57" s="39">
        <f t="shared" si="9"/>
        <v>0.24420462133042489</v>
      </c>
      <c r="AT57" s="39">
        <f t="shared" si="38"/>
        <v>-5.9904070753995869E-2</v>
      </c>
      <c r="AU57" s="39">
        <f t="shared" si="10"/>
        <v>-8.4210772004282369E-2</v>
      </c>
      <c r="AV57" s="32">
        <v>10066</v>
      </c>
      <c r="AW57" s="33">
        <v>7329</v>
      </c>
      <c r="AX57" s="34">
        <v>9769</v>
      </c>
      <c r="AY57" s="41">
        <v>133</v>
      </c>
      <c r="AZ57" s="42">
        <v>135</v>
      </c>
      <c r="BA57" s="43">
        <v>135</v>
      </c>
      <c r="BB57" s="41">
        <v>170</v>
      </c>
      <c r="BC57" s="42">
        <v>166</v>
      </c>
      <c r="BD57" s="43">
        <v>163</v>
      </c>
      <c r="BE57" s="44">
        <f t="shared" si="39"/>
        <v>6.030246913580247</v>
      </c>
      <c r="BF57" s="44">
        <f t="shared" si="40"/>
        <v>-0.27677063027940285</v>
      </c>
      <c r="BG57" s="44">
        <f t="shared" si="41"/>
        <v>-1.8518518518524374E-3</v>
      </c>
      <c r="BH57" s="45">
        <f t="shared" si="42"/>
        <v>4.994376278118609</v>
      </c>
      <c r="BI57" s="44">
        <f t="shared" si="43"/>
        <v>6.0062552628412647E-2</v>
      </c>
      <c r="BJ57" s="46">
        <f t="shared" si="44"/>
        <v>8.8753788158769886E-2</v>
      </c>
      <c r="BK57" s="33">
        <v>373</v>
      </c>
      <c r="BL57" s="33">
        <v>367</v>
      </c>
      <c r="BM57" s="33">
        <v>368</v>
      </c>
      <c r="BN57" s="32">
        <v>48840</v>
      </c>
      <c r="BO57" s="33">
        <v>40442</v>
      </c>
      <c r="BP57" s="34">
        <v>54514</v>
      </c>
      <c r="BQ57" s="47">
        <f t="shared" si="45"/>
        <v>359.44117015812452</v>
      </c>
      <c r="BR57" s="47">
        <f t="shared" si="17"/>
        <v>50.169967250671618</v>
      </c>
      <c r="BS57" s="47">
        <f t="shared" si="18"/>
        <v>12.592934660374624</v>
      </c>
      <c r="BT57" s="48">
        <f t="shared" si="19"/>
        <v>2005.7913757805302</v>
      </c>
      <c r="BU57" s="47">
        <f t="shared" si="20"/>
        <v>505.2146273203673</v>
      </c>
      <c r="BV57" s="49">
        <f t="shared" si="21"/>
        <v>91.855458192864489</v>
      </c>
      <c r="BW57" s="44">
        <f t="shared" si="46"/>
        <v>5.5803050465759032</v>
      </c>
      <c r="BX57" s="44">
        <f t="shared" si="47"/>
        <v>0.72832809445986868</v>
      </c>
      <c r="BY57" s="44">
        <f t="shared" si="48"/>
        <v>6.222618179216699E-2</v>
      </c>
      <c r="BZ57" s="38">
        <f t="shared" si="49"/>
        <v>0.40696667462971814</v>
      </c>
      <c r="CA57" s="39">
        <f t="shared" si="50"/>
        <v>4.9211653313847692E-2</v>
      </c>
      <c r="CB57" s="50">
        <f t="shared" si="51"/>
        <v>3.3176442776904902E-3</v>
      </c>
    </row>
    <row r="58" spans="1:80" x14ac:dyDescent="0.25">
      <c r="A58" s="11" t="s">
        <v>158</v>
      </c>
      <c r="B58" s="32">
        <v>5635.4533200000005</v>
      </c>
      <c r="C58" s="33">
        <v>5356.1507199999996</v>
      </c>
      <c r="D58" s="34">
        <v>7924.9457400000001</v>
      </c>
      <c r="E58" s="32">
        <v>5339.7479999999996</v>
      </c>
      <c r="F58" s="33">
        <v>5010.9927200000002</v>
      </c>
      <c r="G58" s="34">
        <v>7549.3235199999999</v>
      </c>
      <c r="H58" s="35">
        <f t="shared" si="25"/>
        <v>1.0497557455320183</v>
      </c>
      <c r="I58" s="36">
        <f t="shared" si="26"/>
        <v>-5.6223959083643305E-3</v>
      </c>
      <c r="J58" s="37">
        <f t="shared" si="0"/>
        <v>-1.9124418396856635E-2</v>
      </c>
      <c r="K58" s="32">
        <v>3722.0819999999999</v>
      </c>
      <c r="L58" s="33">
        <v>3544.4290000000001</v>
      </c>
      <c r="M58" s="33">
        <v>5076.1779999999999</v>
      </c>
      <c r="N58" s="38">
        <f t="shared" si="1"/>
        <v>0.67240170414633393</v>
      </c>
      <c r="O58" s="39">
        <f t="shared" si="27"/>
        <v>-2.4650291565823323E-2</v>
      </c>
      <c r="P58" s="40">
        <f t="shared" si="2"/>
        <v>-3.49289981820462E-2</v>
      </c>
      <c r="Q58" s="32">
        <v>888.52799999999991</v>
      </c>
      <c r="R58" s="33">
        <v>648.93772000000001</v>
      </c>
      <c r="S58" s="34">
        <v>1196.6378</v>
      </c>
      <c r="T58" s="38">
        <f t="shared" si="28"/>
        <v>0.15850927527874709</v>
      </c>
      <c r="U58" s="39">
        <f t="shared" si="29"/>
        <v>-7.8895884878576183E-3</v>
      </c>
      <c r="V58" s="40">
        <f t="shared" si="30"/>
        <v>2.9006448940575913E-2</v>
      </c>
      <c r="W58" s="32">
        <v>729.13800000000003</v>
      </c>
      <c r="X58" s="33">
        <v>817.62599999999998</v>
      </c>
      <c r="Y58" s="34">
        <v>1276.5077200000001</v>
      </c>
      <c r="Z58" s="38">
        <f t="shared" si="3"/>
        <v>0.16908902057491901</v>
      </c>
      <c r="AA58" s="39">
        <f t="shared" si="31"/>
        <v>3.2539880053680914E-2</v>
      </c>
      <c r="AB58" s="40">
        <f t="shared" si="4"/>
        <v>5.9225492414703429E-3</v>
      </c>
      <c r="AC58" s="32">
        <v>2200.3506000000002</v>
      </c>
      <c r="AD58" s="33">
        <v>1943.51271</v>
      </c>
      <c r="AE58" s="33">
        <v>2136.3342599999996</v>
      </c>
      <c r="AF58" s="33">
        <f t="shared" si="32"/>
        <v>-64.016340000000582</v>
      </c>
      <c r="AG58" s="34">
        <f t="shared" si="33"/>
        <v>192.82154999999966</v>
      </c>
      <c r="AH58" s="32">
        <v>2200.3506000000002</v>
      </c>
      <c r="AI58" s="33">
        <v>1943.51271</v>
      </c>
      <c r="AJ58" s="33">
        <v>2136.3342599999996</v>
      </c>
      <c r="AK58" s="33">
        <f t="shared" si="5"/>
        <v>-64.016340000000582</v>
      </c>
      <c r="AL58" s="34">
        <f t="shared" si="6"/>
        <v>192.82154999999966</v>
      </c>
      <c r="AM58" s="38">
        <f t="shared" si="7"/>
        <v>0.26957083746544358</v>
      </c>
      <c r="AN58" s="39">
        <f t="shared" si="34"/>
        <v>-0.12087700675518781</v>
      </c>
      <c r="AO58" s="40">
        <f t="shared" si="35"/>
        <v>-9.3285402323118605E-2</v>
      </c>
      <c r="AP58" s="38">
        <f t="shared" si="36"/>
        <v>0.26957083746544358</v>
      </c>
      <c r="AQ58" s="39">
        <f t="shared" si="37"/>
        <v>-0.12087700675518781</v>
      </c>
      <c r="AR58" s="40">
        <f t="shared" si="8"/>
        <v>-9.3285402323118605E-2</v>
      </c>
      <c r="AS58" s="39">
        <f t="shared" si="9"/>
        <v>0.28298353545722726</v>
      </c>
      <c r="AT58" s="39">
        <f t="shared" si="38"/>
        <v>-0.1290865847057468</v>
      </c>
      <c r="AU58" s="39">
        <f t="shared" si="10"/>
        <v>-0.1048663016105863</v>
      </c>
      <c r="AV58" s="32">
        <v>5528</v>
      </c>
      <c r="AW58" s="33">
        <v>3979</v>
      </c>
      <c r="AX58" s="34">
        <v>5200</v>
      </c>
      <c r="AY58" s="41">
        <v>38</v>
      </c>
      <c r="AZ58" s="42">
        <v>37</v>
      </c>
      <c r="BA58" s="43">
        <v>38</v>
      </c>
      <c r="BB58" s="41">
        <v>78</v>
      </c>
      <c r="BC58" s="42">
        <v>74</v>
      </c>
      <c r="BD58" s="43">
        <v>71</v>
      </c>
      <c r="BE58" s="44">
        <f t="shared" si="39"/>
        <v>11.403508771929824</v>
      </c>
      <c r="BF58" s="44">
        <f t="shared" si="40"/>
        <v>-0.71929824561403777</v>
      </c>
      <c r="BG58" s="44">
        <f t="shared" si="41"/>
        <v>-0.54544017701912573</v>
      </c>
      <c r="BH58" s="45">
        <f t="shared" si="42"/>
        <v>6.1032863849765251</v>
      </c>
      <c r="BI58" s="44">
        <f t="shared" si="43"/>
        <v>0.19730347899361877</v>
      </c>
      <c r="BJ58" s="46">
        <f t="shared" si="44"/>
        <v>0.12881191050205043</v>
      </c>
      <c r="BK58" s="33">
        <v>115</v>
      </c>
      <c r="BL58" s="33">
        <v>115</v>
      </c>
      <c r="BM58" s="33">
        <v>115</v>
      </c>
      <c r="BN58" s="32">
        <v>25709</v>
      </c>
      <c r="BO58" s="33">
        <v>19305</v>
      </c>
      <c r="BP58" s="34">
        <v>26619</v>
      </c>
      <c r="BQ58" s="47">
        <f t="shared" si="45"/>
        <v>283.60657875953262</v>
      </c>
      <c r="BR58" s="47">
        <f t="shared" si="17"/>
        <v>75.907018294325894</v>
      </c>
      <c r="BS58" s="47">
        <f t="shared" si="18"/>
        <v>24.036896293850191</v>
      </c>
      <c r="BT58" s="48">
        <f t="shared" si="19"/>
        <v>1451.7929846153845</v>
      </c>
      <c r="BU58" s="47">
        <f t="shared" si="20"/>
        <v>485.84725379049303</v>
      </c>
      <c r="BV58" s="49">
        <f t="shared" si="21"/>
        <v>192.43316556537206</v>
      </c>
      <c r="BW58" s="44">
        <f t="shared" si="46"/>
        <v>5.1190384615384614</v>
      </c>
      <c r="BX58" s="44">
        <f t="shared" si="47"/>
        <v>0.46835105198708682</v>
      </c>
      <c r="BY58" s="44">
        <f t="shared" si="48"/>
        <v>0.26731692346356795</v>
      </c>
      <c r="BZ58" s="38">
        <f t="shared" si="49"/>
        <v>0.63590539894887721</v>
      </c>
      <c r="CA58" s="39">
        <f t="shared" si="50"/>
        <v>2.509523026272853E-2</v>
      </c>
      <c r="CB58" s="50">
        <f t="shared" si="51"/>
        <v>2.0998566650740513E-2</v>
      </c>
    </row>
    <row r="59" spans="1:80" x14ac:dyDescent="0.25">
      <c r="A59" s="11" t="s">
        <v>157</v>
      </c>
      <c r="B59" s="32">
        <v>2793.0329999999999</v>
      </c>
      <c r="C59" s="33">
        <v>2610.4949999999999</v>
      </c>
      <c r="D59" s="34">
        <v>3797.6849999999999</v>
      </c>
      <c r="E59" s="32">
        <v>2755.8209999999999</v>
      </c>
      <c r="F59" s="33">
        <v>2444.3989999999999</v>
      </c>
      <c r="G59" s="34">
        <v>3649.8449999999998</v>
      </c>
      <c r="H59" s="35">
        <f t="shared" si="25"/>
        <v>1.0405058296996175</v>
      </c>
      <c r="I59" s="36">
        <f t="shared" si="26"/>
        <v>2.7002775618819141E-2</v>
      </c>
      <c r="J59" s="37">
        <f t="shared" si="0"/>
        <v>-2.744379718208223E-2</v>
      </c>
      <c r="K59" s="32">
        <v>1875.42</v>
      </c>
      <c r="L59" s="33">
        <v>1669.681</v>
      </c>
      <c r="M59" s="33">
        <v>2351.5740000000001</v>
      </c>
      <c r="N59" s="38">
        <f t="shared" si="1"/>
        <v>0.64429420975411289</v>
      </c>
      <c r="O59" s="39">
        <f t="shared" si="27"/>
        <v>-3.6236202054201305E-2</v>
      </c>
      <c r="P59" s="40">
        <f t="shared" si="2"/>
        <v>-3.8769807208748008E-2</v>
      </c>
      <c r="Q59" s="32">
        <v>680.11400000000003</v>
      </c>
      <c r="R59" s="33">
        <v>615.39400000000001</v>
      </c>
      <c r="S59" s="34">
        <v>957.41399999999999</v>
      </c>
      <c r="T59" s="38">
        <f t="shared" si="28"/>
        <v>0.26231634494067557</v>
      </c>
      <c r="U59" s="39">
        <f t="shared" si="29"/>
        <v>1.5524554036984772E-2</v>
      </c>
      <c r="V59" s="40">
        <f t="shared" si="30"/>
        <v>1.0559573644336462E-2</v>
      </c>
      <c r="W59" s="32">
        <v>200.28700000000001</v>
      </c>
      <c r="X59" s="33">
        <v>159.32400000000001</v>
      </c>
      <c r="Y59" s="34">
        <v>340.85700000000003</v>
      </c>
      <c r="Z59" s="38">
        <f t="shared" si="3"/>
        <v>9.3389445305211607E-2</v>
      </c>
      <c r="AA59" s="39">
        <f t="shared" si="31"/>
        <v>2.0711648017216477E-2</v>
      </c>
      <c r="AB59" s="40">
        <f t="shared" si="4"/>
        <v>2.8210233564411505E-2</v>
      </c>
      <c r="AC59" s="32">
        <v>402.40199999999999</v>
      </c>
      <c r="AD59" s="33">
        <v>347.96300000000002</v>
      </c>
      <c r="AE59" s="33">
        <v>426.52600000000001</v>
      </c>
      <c r="AF59" s="33">
        <f t="shared" si="32"/>
        <v>24.124000000000024</v>
      </c>
      <c r="AG59" s="34">
        <f t="shared" si="33"/>
        <v>78.562999999999988</v>
      </c>
      <c r="AH59" s="32">
        <v>402.40199999999999</v>
      </c>
      <c r="AI59" s="33">
        <v>347.96300000000002</v>
      </c>
      <c r="AJ59" s="33">
        <v>426.52600000000001</v>
      </c>
      <c r="AK59" s="33">
        <f t="shared" si="5"/>
        <v>24.124000000000024</v>
      </c>
      <c r="AL59" s="34">
        <f t="shared" si="6"/>
        <v>78.562999999999988</v>
      </c>
      <c r="AM59" s="38">
        <f t="shared" si="7"/>
        <v>0.11231210592769016</v>
      </c>
      <c r="AN59" s="39">
        <f t="shared" si="34"/>
        <v>-3.1761379777634477E-2</v>
      </c>
      <c r="AO59" s="40">
        <f t="shared" si="35"/>
        <v>-2.0981771287167564E-2</v>
      </c>
      <c r="AP59" s="38">
        <f t="shared" si="36"/>
        <v>0.11231210592769016</v>
      </c>
      <c r="AQ59" s="39">
        <f t="shared" si="37"/>
        <v>-3.1761379777634477E-2</v>
      </c>
      <c r="AR59" s="40">
        <f t="shared" si="8"/>
        <v>-2.0981771287167564E-2</v>
      </c>
      <c r="AS59" s="39">
        <f t="shared" si="9"/>
        <v>0.11686140096360258</v>
      </c>
      <c r="AT59" s="39">
        <f t="shared" si="38"/>
        <v>-2.9157516810810205E-2</v>
      </c>
      <c r="AU59" s="39">
        <f t="shared" si="10"/>
        <v>-2.5489745473619832E-2</v>
      </c>
      <c r="AV59" s="32">
        <v>2301</v>
      </c>
      <c r="AW59" s="33">
        <v>1178</v>
      </c>
      <c r="AX59" s="34">
        <v>1558</v>
      </c>
      <c r="AY59" s="41">
        <v>18</v>
      </c>
      <c r="AZ59" s="42">
        <v>17</v>
      </c>
      <c r="BA59" s="43">
        <v>17</v>
      </c>
      <c r="BB59" s="41">
        <v>28</v>
      </c>
      <c r="BC59" s="42">
        <v>27</v>
      </c>
      <c r="BD59" s="43">
        <v>27</v>
      </c>
      <c r="BE59" s="44">
        <f t="shared" si="39"/>
        <v>7.6372549019607838</v>
      </c>
      <c r="BF59" s="44">
        <f t="shared" si="40"/>
        <v>-3.015522875816993</v>
      </c>
      <c r="BG59" s="44">
        <f t="shared" si="41"/>
        <v>-6.2091503267974524E-2</v>
      </c>
      <c r="BH59" s="45">
        <f t="shared" si="42"/>
        <v>4.8086419753086416</v>
      </c>
      <c r="BI59" s="44">
        <f t="shared" si="43"/>
        <v>-2.039572310405644</v>
      </c>
      <c r="BJ59" s="46">
        <f t="shared" si="44"/>
        <v>-3.9094650205761639E-2</v>
      </c>
      <c r="BK59" s="33">
        <v>75</v>
      </c>
      <c r="BL59" s="33">
        <v>75</v>
      </c>
      <c r="BM59" s="33">
        <v>75</v>
      </c>
      <c r="BN59" s="32">
        <v>12440</v>
      </c>
      <c r="BO59" s="33">
        <v>6981</v>
      </c>
      <c r="BP59" s="34">
        <v>9883</v>
      </c>
      <c r="BQ59" s="47">
        <f t="shared" si="45"/>
        <v>369.30537286249114</v>
      </c>
      <c r="BR59" s="47">
        <f t="shared" si="17"/>
        <v>147.77635356988665</v>
      </c>
      <c r="BS59" s="47">
        <f t="shared" si="18"/>
        <v>19.155107857477503</v>
      </c>
      <c r="BT59" s="48">
        <f t="shared" si="19"/>
        <v>2342.6476251604622</v>
      </c>
      <c r="BU59" s="47">
        <f t="shared" si="20"/>
        <v>1144.985304430345</v>
      </c>
      <c r="BV59" s="49">
        <f t="shared" si="21"/>
        <v>267.6060292351649</v>
      </c>
      <c r="BW59" s="44">
        <f t="shared" si="46"/>
        <v>6.3433889602053917</v>
      </c>
      <c r="BX59" s="44">
        <f t="shared" si="47"/>
        <v>0.9370438928433753</v>
      </c>
      <c r="BY59" s="44">
        <f t="shared" si="48"/>
        <v>0.41724295001863432</v>
      </c>
      <c r="BZ59" s="38">
        <f t="shared" si="49"/>
        <v>0.36201465201465205</v>
      </c>
      <c r="CA59" s="39">
        <f t="shared" si="50"/>
        <v>-9.1172961828699495E-2</v>
      </c>
      <c r="CB59" s="50">
        <f t="shared" si="51"/>
        <v>2.1062271062271098E-2</v>
      </c>
    </row>
    <row r="60" spans="1:80" x14ac:dyDescent="0.25">
      <c r="A60" s="11" t="s">
        <v>156</v>
      </c>
      <c r="B60" s="32">
        <v>3337.5990000000002</v>
      </c>
      <c r="C60" s="33">
        <v>3489.2139999999999</v>
      </c>
      <c r="D60" s="34">
        <v>4971.7190000000001</v>
      </c>
      <c r="E60" s="32">
        <v>3304.01</v>
      </c>
      <c r="F60" s="33">
        <v>3420.377</v>
      </c>
      <c r="G60" s="34">
        <v>4506.9629999999997</v>
      </c>
      <c r="H60" s="35">
        <f t="shared" si="25"/>
        <v>1.1031195507928511</v>
      </c>
      <c r="I60" s="36">
        <f t="shared" si="26"/>
        <v>9.2953419334411258E-2</v>
      </c>
      <c r="J60" s="37">
        <f t="shared" si="0"/>
        <v>8.2993991534324962E-2</v>
      </c>
      <c r="K60" s="32">
        <v>2533.7350000000001</v>
      </c>
      <c r="L60" s="33">
        <v>1985.413</v>
      </c>
      <c r="M60" s="33">
        <v>2756.558</v>
      </c>
      <c r="N60" s="38">
        <f t="shared" si="1"/>
        <v>0.61162206124168317</v>
      </c>
      <c r="O60" s="39">
        <f t="shared" si="27"/>
        <v>-0.15524456446465551</v>
      </c>
      <c r="P60" s="40">
        <f t="shared" si="2"/>
        <v>3.1155931338459064E-2</v>
      </c>
      <c r="Q60" s="32">
        <v>511.45</v>
      </c>
      <c r="R60" s="33">
        <v>1117.4690000000001</v>
      </c>
      <c r="S60" s="34">
        <v>1256.4320000000002</v>
      </c>
      <c r="T60" s="38">
        <f t="shared" si="28"/>
        <v>0.27877575209736588</v>
      </c>
      <c r="U60" s="39">
        <f t="shared" si="29"/>
        <v>0.12397900511415458</v>
      </c>
      <c r="V60" s="40">
        <f t="shared" si="30"/>
        <v>-4.793355509304037E-2</v>
      </c>
      <c r="W60" s="32">
        <v>258.82499999999999</v>
      </c>
      <c r="X60" s="33">
        <v>317.495</v>
      </c>
      <c r="Y60" s="34">
        <v>493.97300000000001</v>
      </c>
      <c r="Z60" s="38">
        <f t="shared" si="3"/>
        <v>0.10960218666095108</v>
      </c>
      <c r="AA60" s="39">
        <f t="shared" si="31"/>
        <v>3.1265559350501057E-2</v>
      </c>
      <c r="AB60" s="40">
        <f t="shared" si="4"/>
        <v>1.6777623754581389E-2</v>
      </c>
      <c r="AC60" s="32">
        <v>418.04177000000004</v>
      </c>
      <c r="AD60" s="33">
        <v>435.66899999999998</v>
      </c>
      <c r="AE60" s="33">
        <v>439.08</v>
      </c>
      <c r="AF60" s="33">
        <f t="shared" si="32"/>
        <v>21.038229999999942</v>
      </c>
      <c r="AG60" s="34">
        <f t="shared" si="33"/>
        <v>3.4110000000000014</v>
      </c>
      <c r="AH60" s="32">
        <v>418.04177000000004</v>
      </c>
      <c r="AI60" s="33">
        <v>435.66899999999998</v>
      </c>
      <c r="AJ60" s="33">
        <v>439.08</v>
      </c>
      <c r="AK60" s="33">
        <f t="shared" si="5"/>
        <v>21.038229999999942</v>
      </c>
      <c r="AL60" s="34">
        <f t="shared" si="6"/>
        <v>3.4110000000000014</v>
      </c>
      <c r="AM60" s="38">
        <f t="shared" si="7"/>
        <v>8.8315530302496975E-2</v>
      </c>
      <c r="AN60" s="39">
        <f t="shared" si="34"/>
        <v>-3.6936715398679237E-2</v>
      </c>
      <c r="AO60" s="40">
        <f t="shared" si="35"/>
        <v>-3.6546114755673723E-2</v>
      </c>
      <c r="AP60" s="38">
        <f t="shared" si="36"/>
        <v>8.8315530302496975E-2</v>
      </c>
      <c r="AQ60" s="39">
        <f t="shared" si="37"/>
        <v>-3.6936715398679237E-2</v>
      </c>
      <c r="AR60" s="40">
        <f t="shared" si="8"/>
        <v>-3.6546114755673723E-2</v>
      </c>
      <c r="AS60" s="39">
        <f t="shared" si="9"/>
        <v>9.7422588115322895E-2</v>
      </c>
      <c r="AT60" s="39">
        <f t="shared" si="38"/>
        <v>-2.9102988381116274E-2</v>
      </c>
      <c r="AU60" s="39">
        <f t="shared" si="10"/>
        <v>-2.9951967379583083E-2</v>
      </c>
      <c r="AV60" s="32">
        <v>2825</v>
      </c>
      <c r="AW60" s="33">
        <v>1912</v>
      </c>
      <c r="AX60" s="34">
        <v>2566</v>
      </c>
      <c r="AY60" s="41">
        <v>30</v>
      </c>
      <c r="AZ60" s="42">
        <v>32</v>
      </c>
      <c r="BA60" s="43">
        <v>31</v>
      </c>
      <c r="BB60" s="41">
        <v>52</v>
      </c>
      <c r="BC60" s="42">
        <v>48</v>
      </c>
      <c r="BD60" s="43">
        <v>47</v>
      </c>
      <c r="BE60" s="44">
        <f t="shared" si="39"/>
        <v>6.8978494623655919</v>
      </c>
      <c r="BF60" s="44">
        <f t="shared" si="40"/>
        <v>-0.94937275985663039</v>
      </c>
      <c r="BG60" s="44">
        <f t="shared" si="41"/>
        <v>0.25896057347670265</v>
      </c>
      <c r="BH60" s="45">
        <f t="shared" si="42"/>
        <v>4.5496453900709222</v>
      </c>
      <c r="BI60" s="44">
        <f t="shared" si="43"/>
        <v>2.2401800327331856E-2</v>
      </c>
      <c r="BJ60" s="46">
        <f t="shared" si="44"/>
        <v>0.12371946414499568</v>
      </c>
      <c r="BK60" s="33">
        <v>82</v>
      </c>
      <c r="BL60" s="33">
        <v>82</v>
      </c>
      <c r="BM60" s="33">
        <v>84</v>
      </c>
      <c r="BN60" s="32">
        <v>12581</v>
      </c>
      <c r="BO60" s="33">
        <v>9069</v>
      </c>
      <c r="BP60" s="34">
        <v>12648</v>
      </c>
      <c r="BQ60" s="47">
        <f t="shared" si="45"/>
        <v>356.33799810246677</v>
      </c>
      <c r="BR60" s="47">
        <f t="shared" si="17"/>
        <v>93.718969408404291</v>
      </c>
      <c r="BS60" s="47">
        <f t="shared" si="18"/>
        <v>-20.81240436748584</v>
      </c>
      <c r="BT60" s="48">
        <f t="shared" si="19"/>
        <v>1756.4158222915044</v>
      </c>
      <c r="BU60" s="47">
        <f t="shared" si="20"/>
        <v>586.8547603446018</v>
      </c>
      <c r="BV60" s="49">
        <f t="shared" si="21"/>
        <v>-32.484282311006154</v>
      </c>
      <c r="BW60" s="44">
        <f t="shared" si="46"/>
        <v>4.9290724863600932</v>
      </c>
      <c r="BX60" s="44">
        <f t="shared" si="47"/>
        <v>0.47562115892646517</v>
      </c>
      <c r="BY60" s="44">
        <f t="shared" si="48"/>
        <v>0.1858716495400099</v>
      </c>
      <c r="BZ60" s="38">
        <f t="shared" si="49"/>
        <v>0.41365777080062799</v>
      </c>
      <c r="CA60" s="39">
        <f t="shared" si="50"/>
        <v>-5.5412162712099589E-3</v>
      </c>
      <c r="CB60" s="50">
        <f t="shared" si="51"/>
        <v>8.538499827698498E-3</v>
      </c>
    </row>
    <row r="61" spans="1:80" x14ac:dyDescent="0.25">
      <c r="A61" s="11" t="s">
        <v>155</v>
      </c>
      <c r="B61" s="32">
        <v>3280.424</v>
      </c>
      <c r="C61" s="33">
        <v>3024.6923999999999</v>
      </c>
      <c r="D61" s="34">
        <v>4299.576</v>
      </c>
      <c r="E61" s="32">
        <v>2842.6880000000001</v>
      </c>
      <c r="F61" s="33">
        <v>3050.0830000000001</v>
      </c>
      <c r="G61" s="34">
        <v>4397.9319999999998</v>
      </c>
      <c r="H61" s="35">
        <f t="shared" si="25"/>
        <v>0.97763585248703255</v>
      </c>
      <c r="I61" s="36">
        <f t="shared" si="26"/>
        <v>-0.17635079676888288</v>
      </c>
      <c r="J61" s="37">
        <f t="shared" si="0"/>
        <v>-1.4039587164937473E-2</v>
      </c>
      <c r="K61" s="32">
        <v>2036.37</v>
      </c>
      <c r="L61" s="33">
        <v>2287.723</v>
      </c>
      <c r="M61" s="33">
        <v>3233.0369999999998</v>
      </c>
      <c r="N61" s="38">
        <f t="shared" si="1"/>
        <v>0.73512664588720333</v>
      </c>
      <c r="O61" s="39">
        <f t="shared" si="27"/>
        <v>1.8772969366952164E-2</v>
      </c>
      <c r="P61" s="40">
        <f t="shared" si="2"/>
        <v>-1.4926057596603481E-2</v>
      </c>
      <c r="Q61" s="32">
        <v>641.58299999999997</v>
      </c>
      <c r="R61" s="33">
        <v>487.13300000000004</v>
      </c>
      <c r="S61" s="34">
        <v>761.59300000000007</v>
      </c>
      <c r="T61" s="38">
        <f t="shared" si="28"/>
        <v>0.17317070841477314</v>
      </c>
      <c r="U61" s="39">
        <f t="shared" si="29"/>
        <v>-5.2525182235203194E-2</v>
      </c>
      <c r="V61" s="40">
        <f t="shared" si="30"/>
        <v>1.3459316954278461E-2</v>
      </c>
      <c r="W61" s="32">
        <v>164.73500000000001</v>
      </c>
      <c r="X61" s="33">
        <v>275.22699999999998</v>
      </c>
      <c r="Y61" s="34">
        <v>403.30199999999996</v>
      </c>
      <c r="Z61" s="38">
        <f t="shared" si="3"/>
        <v>9.1702645698023527E-2</v>
      </c>
      <c r="AA61" s="39">
        <f t="shared" si="31"/>
        <v>3.3752212868251141E-2</v>
      </c>
      <c r="AB61" s="40">
        <f t="shared" si="4"/>
        <v>1.4667406423250484E-3</v>
      </c>
      <c r="AC61" s="32">
        <v>467.67</v>
      </c>
      <c r="AD61" s="33">
        <v>255.15657999999999</v>
      </c>
      <c r="AE61" s="33">
        <v>373.58699999999999</v>
      </c>
      <c r="AF61" s="33">
        <f t="shared" si="32"/>
        <v>-94.083000000000027</v>
      </c>
      <c r="AG61" s="34">
        <f t="shared" si="33"/>
        <v>118.43042</v>
      </c>
      <c r="AH61" s="32">
        <v>467.67</v>
      </c>
      <c r="AI61" s="33">
        <v>255.15657999999999</v>
      </c>
      <c r="AJ61" s="33">
        <v>373.58699999999999</v>
      </c>
      <c r="AK61" s="33">
        <f t="shared" si="5"/>
        <v>-94.083000000000027</v>
      </c>
      <c r="AL61" s="34">
        <f t="shared" si="6"/>
        <v>118.43042</v>
      </c>
      <c r="AM61" s="38">
        <f t="shared" si="7"/>
        <v>8.6889265360119233E-2</v>
      </c>
      <c r="AN61" s="39">
        <f t="shared" si="34"/>
        <v>-5.5674622722640815E-2</v>
      </c>
      <c r="AO61" s="40">
        <f t="shared" si="35"/>
        <v>2.5314047062557216E-3</v>
      </c>
      <c r="AP61" s="38">
        <f t="shared" si="36"/>
        <v>8.6889265360119233E-2</v>
      </c>
      <c r="AQ61" s="39">
        <f t="shared" si="37"/>
        <v>-5.5674622722640815E-2</v>
      </c>
      <c r="AR61" s="40">
        <f t="shared" si="8"/>
        <v>2.5314047062557216E-3</v>
      </c>
      <c r="AS61" s="39">
        <f t="shared" si="9"/>
        <v>8.4946061012312155E-2</v>
      </c>
      <c r="AT61" s="39">
        <f t="shared" si="38"/>
        <v>-7.957076250120744E-2</v>
      </c>
      <c r="AU61" s="39">
        <f t="shared" si="10"/>
        <v>1.2904424602924319E-3</v>
      </c>
      <c r="AV61" s="32">
        <v>3103</v>
      </c>
      <c r="AW61" s="33">
        <v>2110</v>
      </c>
      <c r="AX61" s="34">
        <v>2789</v>
      </c>
      <c r="AY61" s="41">
        <v>27</v>
      </c>
      <c r="AZ61" s="42">
        <v>27.5</v>
      </c>
      <c r="BA61" s="43">
        <v>28</v>
      </c>
      <c r="BB61" s="41">
        <v>35</v>
      </c>
      <c r="BC61" s="42">
        <v>41.14</v>
      </c>
      <c r="BD61" s="43">
        <v>39</v>
      </c>
      <c r="BE61" s="44">
        <f t="shared" si="39"/>
        <v>8.300595238095239</v>
      </c>
      <c r="BF61" s="44">
        <f t="shared" si="40"/>
        <v>-1.2765652557319207</v>
      </c>
      <c r="BG61" s="44">
        <f t="shared" si="41"/>
        <v>-0.22465728715728694</v>
      </c>
      <c r="BH61" s="45">
        <f t="shared" si="42"/>
        <v>5.9594017094017095</v>
      </c>
      <c r="BI61" s="44">
        <f t="shared" si="43"/>
        <v>-1.4286935286935289</v>
      </c>
      <c r="BJ61" s="46">
        <f t="shared" si="44"/>
        <v>0.26070349733451348</v>
      </c>
      <c r="BK61" s="33">
        <v>84</v>
      </c>
      <c r="BL61" s="33">
        <v>84</v>
      </c>
      <c r="BM61" s="33">
        <v>84</v>
      </c>
      <c r="BN61" s="32">
        <v>12977</v>
      </c>
      <c r="BO61" s="33">
        <v>9503</v>
      </c>
      <c r="BP61" s="34">
        <v>12938</v>
      </c>
      <c r="BQ61" s="47">
        <f t="shared" si="45"/>
        <v>339.92363580151493</v>
      </c>
      <c r="BR61" s="47">
        <f t="shared" si="17"/>
        <v>120.86776772722965</v>
      </c>
      <c r="BS61" s="47">
        <f t="shared" si="18"/>
        <v>18.963623173923622</v>
      </c>
      <c r="BT61" s="48">
        <f t="shared" si="19"/>
        <v>1576.8849049838652</v>
      </c>
      <c r="BU61" s="47">
        <f t="shared" si="20"/>
        <v>660.77533360133225</v>
      </c>
      <c r="BV61" s="49">
        <f t="shared" si="21"/>
        <v>131.34793815922058</v>
      </c>
      <c r="BW61" s="44">
        <f t="shared" si="46"/>
        <v>4.6389386877016854</v>
      </c>
      <c r="BX61" s="44">
        <f t="shared" si="47"/>
        <v>0.45685683143355771</v>
      </c>
      <c r="BY61" s="44">
        <f t="shared" si="48"/>
        <v>0.13514721850737299</v>
      </c>
      <c r="BZ61" s="38">
        <f t="shared" si="49"/>
        <v>0.42314233385661953</v>
      </c>
      <c r="CA61" s="39">
        <f t="shared" si="50"/>
        <v>1.0437129875068285E-3</v>
      </c>
      <c r="CB61" s="50">
        <f t="shared" si="51"/>
        <v>8.7432408860980138E-3</v>
      </c>
    </row>
    <row r="62" spans="1:80" x14ac:dyDescent="0.25">
      <c r="A62" s="11" t="s">
        <v>154</v>
      </c>
      <c r="B62" s="12">
        <v>8144.9909800000005</v>
      </c>
      <c r="C62" s="13">
        <v>7466.6895000000022</v>
      </c>
      <c r="D62" s="14">
        <v>10542.388859999999</v>
      </c>
      <c r="E62" s="12">
        <v>8136.9802699999991</v>
      </c>
      <c r="F62" s="13">
        <v>6907.8591699999997</v>
      </c>
      <c r="G62" s="14">
        <v>10529.9905</v>
      </c>
      <c r="H62" s="15">
        <f t="shared" si="25"/>
        <v>1.001177433161027</v>
      </c>
      <c r="I62" s="16">
        <f t="shared" si="26"/>
        <v>1.9295123601414943E-4</v>
      </c>
      <c r="J62" s="17">
        <f t="shared" si="0"/>
        <v>-7.9720326368717842E-2</v>
      </c>
      <c r="K62" s="12">
        <v>4955.7762999999995</v>
      </c>
      <c r="L62" s="13">
        <v>4685.4120800000001</v>
      </c>
      <c r="M62" s="13">
        <v>6727.00432</v>
      </c>
      <c r="N62" s="18">
        <f t="shared" si="1"/>
        <v>0.63884239211801763</v>
      </c>
      <c r="O62" s="19">
        <f t="shared" si="27"/>
        <v>2.9798725357350841E-2</v>
      </c>
      <c r="P62" s="20">
        <f t="shared" si="2"/>
        <v>-3.9430277415863468E-2</v>
      </c>
      <c r="Q62" s="12">
        <v>1996.33959</v>
      </c>
      <c r="R62" s="13">
        <v>1236.9163799999999</v>
      </c>
      <c r="S62" s="14">
        <v>2003.2395399999998</v>
      </c>
      <c r="T62" s="18">
        <f t="shared" si="28"/>
        <v>0.1902413435225796</v>
      </c>
      <c r="U62" s="19">
        <f t="shared" si="29"/>
        <v>-5.5100235755945581E-2</v>
      </c>
      <c r="V62" s="20">
        <f t="shared" si="30"/>
        <v>1.1182050395733778E-2</v>
      </c>
      <c r="W62" s="12">
        <v>1184.86438</v>
      </c>
      <c r="X62" s="13">
        <v>985.53071</v>
      </c>
      <c r="Y62" s="14">
        <v>1799.7466400000001</v>
      </c>
      <c r="Z62" s="18">
        <f t="shared" si="3"/>
        <v>0.1709162643594028</v>
      </c>
      <c r="AA62" s="19">
        <f t="shared" si="31"/>
        <v>2.5301510398594657E-2</v>
      </c>
      <c r="AB62" s="20">
        <f t="shared" si="4"/>
        <v>2.824822702012969E-2</v>
      </c>
      <c r="AC62" s="12">
        <v>962.69230000000005</v>
      </c>
      <c r="AD62" s="13">
        <v>689.27629999999999</v>
      </c>
      <c r="AE62" s="13">
        <v>1102.0834399999999</v>
      </c>
      <c r="AF62" s="13">
        <f t="shared" si="32"/>
        <v>139.39113999999984</v>
      </c>
      <c r="AG62" s="14">
        <f t="shared" si="33"/>
        <v>412.80713999999989</v>
      </c>
      <c r="AH62" s="12">
        <v>962.69230000000005</v>
      </c>
      <c r="AI62" s="13">
        <v>689.27629999999999</v>
      </c>
      <c r="AJ62" s="13">
        <v>1102.0834399999999</v>
      </c>
      <c r="AK62" s="13">
        <f t="shared" si="5"/>
        <v>139.39113999999984</v>
      </c>
      <c r="AL62" s="14">
        <f t="shared" si="6"/>
        <v>412.80713999999989</v>
      </c>
      <c r="AM62" s="18">
        <f t="shared" si="7"/>
        <v>0.10453830290604553</v>
      </c>
      <c r="AN62" s="19">
        <f t="shared" si="34"/>
        <v>-1.365609440684136E-2</v>
      </c>
      <c r="AO62" s="20">
        <f t="shared" si="35"/>
        <v>1.2224795025478144E-2</v>
      </c>
      <c r="AP62" s="18">
        <f t="shared" si="36"/>
        <v>0.10453830290604553</v>
      </c>
      <c r="AQ62" s="19">
        <f t="shared" si="37"/>
        <v>-1.365609440684136E-2</v>
      </c>
      <c r="AR62" s="20">
        <f t="shared" si="8"/>
        <v>1.2224795025478144E-2</v>
      </c>
      <c r="AS62" s="19">
        <f t="shared" si="9"/>
        <v>0.10466138977048459</v>
      </c>
      <c r="AT62" s="19">
        <f t="shared" si="38"/>
        <v>-1.3649367790194641E-2</v>
      </c>
      <c r="AU62" s="19">
        <f t="shared" si="10"/>
        <v>4.8799259280478541E-3</v>
      </c>
      <c r="AV62" s="12">
        <v>7381</v>
      </c>
      <c r="AW62" s="13">
        <v>5444</v>
      </c>
      <c r="AX62" s="14">
        <v>7207</v>
      </c>
      <c r="AY62" s="21">
        <v>50</v>
      </c>
      <c r="AZ62" s="22">
        <v>51.5</v>
      </c>
      <c r="BA62" s="23">
        <v>50.71</v>
      </c>
      <c r="BB62" s="21">
        <v>53</v>
      </c>
      <c r="BC62" s="22">
        <v>48</v>
      </c>
      <c r="BD62" s="23">
        <v>48.12</v>
      </c>
      <c r="BE62" s="24">
        <f t="shared" si="39"/>
        <v>11.843489121146389</v>
      </c>
      <c r="BF62" s="24">
        <f t="shared" si="40"/>
        <v>-0.45817754552027878</v>
      </c>
      <c r="BG62" s="24">
        <f t="shared" si="41"/>
        <v>9.8073802915536135E-2</v>
      </c>
      <c r="BH62" s="25">
        <f t="shared" si="42"/>
        <v>12.480950401773343</v>
      </c>
      <c r="BI62" s="24">
        <f t="shared" si="43"/>
        <v>0.87560448982365813</v>
      </c>
      <c r="BJ62" s="26">
        <f t="shared" si="44"/>
        <v>-0.1209014500785095</v>
      </c>
      <c r="BK62" s="13">
        <v>216</v>
      </c>
      <c r="BL62" s="13">
        <v>216</v>
      </c>
      <c r="BM62" s="13">
        <v>216</v>
      </c>
      <c r="BN62" s="12">
        <v>38749</v>
      </c>
      <c r="BO62" s="13">
        <v>31590</v>
      </c>
      <c r="BP62" s="14">
        <v>43464</v>
      </c>
      <c r="BQ62" s="27">
        <f t="shared" si="45"/>
        <v>242.26924581262654</v>
      </c>
      <c r="BR62" s="27">
        <f t="shared" si="17"/>
        <v>32.277239051161729</v>
      </c>
      <c r="BS62" s="27">
        <f t="shared" si="18"/>
        <v>23.596907414399254</v>
      </c>
      <c r="BT62" s="28">
        <f t="shared" si="19"/>
        <v>1461.0781878729013</v>
      </c>
      <c r="BU62" s="27">
        <f t="shared" si="20"/>
        <v>358.65571530820807</v>
      </c>
      <c r="BV62" s="29">
        <f t="shared" si="21"/>
        <v>192.18414488980056</v>
      </c>
      <c r="BW62" s="24">
        <f t="shared" si="46"/>
        <v>6.030803385597336</v>
      </c>
      <c r="BX62" s="24">
        <f t="shared" si="47"/>
        <v>0.78097273934344091</v>
      </c>
      <c r="BY62" s="24">
        <f t="shared" si="48"/>
        <v>0.2280847963247421</v>
      </c>
      <c r="BZ62" s="18">
        <f t="shared" si="49"/>
        <v>0.55280830280830284</v>
      </c>
      <c r="CA62" s="19">
        <f t="shared" si="50"/>
        <v>6.2662077347869771E-2</v>
      </c>
      <c r="CB62" s="30">
        <f t="shared" si="51"/>
        <v>1.7094017094017144E-2</v>
      </c>
    </row>
    <row r="63" spans="1:80" x14ac:dyDescent="0.25">
      <c r="A63" s="11" t="s">
        <v>153</v>
      </c>
      <c r="B63" s="32">
        <v>2945.8879999999999</v>
      </c>
      <c r="C63" s="33">
        <v>2840.623</v>
      </c>
      <c r="D63" s="34">
        <v>3965.4279999999999</v>
      </c>
      <c r="E63" s="32">
        <v>2846.0340000000001</v>
      </c>
      <c r="F63" s="33">
        <v>2709.56</v>
      </c>
      <c r="G63" s="34">
        <v>4354.9610000000002</v>
      </c>
      <c r="H63" s="35">
        <f t="shared" si="25"/>
        <v>0.91055419325224718</v>
      </c>
      <c r="I63" s="36">
        <f t="shared" si="26"/>
        <v>-0.12453112196183658</v>
      </c>
      <c r="J63" s="37">
        <f t="shared" si="0"/>
        <v>-0.13781639090163766</v>
      </c>
      <c r="K63" s="32">
        <v>1895.5930000000001</v>
      </c>
      <c r="L63" s="33">
        <v>1857.23</v>
      </c>
      <c r="M63" s="33">
        <v>2632.6219999999998</v>
      </c>
      <c r="N63" s="38">
        <f t="shared" si="1"/>
        <v>0.60451103924926075</v>
      </c>
      <c r="O63" s="39">
        <f t="shared" si="27"/>
        <v>-6.1536168900747312E-2</v>
      </c>
      <c r="P63" s="40">
        <f t="shared" si="2"/>
        <v>-8.0924972501724701E-2</v>
      </c>
      <c r="Q63" s="32">
        <v>679.86299999999994</v>
      </c>
      <c r="R63" s="33">
        <v>555.24699999999996</v>
      </c>
      <c r="S63" s="34">
        <v>1307.1420000000001</v>
      </c>
      <c r="T63" s="38">
        <f t="shared" si="28"/>
        <v>0.30015010467372727</v>
      </c>
      <c r="U63" s="39">
        <f t="shared" si="29"/>
        <v>6.1269262069598179E-2</v>
      </c>
      <c r="V63" s="40">
        <f t="shared" si="30"/>
        <v>9.5228641410319198E-2</v>
      </c>
      <c r="W63" s="32">
        <v>270.57799999999997</v>
      </c>
      <c r="X63" s="33">
        <v>297.08299999999997</v>
      </c>
      <c r="Y63" s="34">
        <v>415.197</v>
      </c>
      <c r="Z63" s="38">
        <f t="shared" si="3"/>
        <v>9.5338856077011938E-2</v>
      </c>
      <c r="AA63" s="39">
        <f t="shared" si="31"/>
        <v>2.6690683114910518E-4</v>
      </c>
      <c r="AB63" s="40">
        <f t="shared" si="4"/>
        <v>-1.4303668908594566E-2</v>
      </c>
      <c r="AC63" s="32">
        <v>803.18100000000004</v>
      </c>
      <c r="AD63" s="33">
        <v>551.29499999999996</v>
      </c>
      <c r="AE63" s="33">
        <v>910.41899999999998</v>
      </c>
      <c r="AF63" s="33">
        <f t="shared" si="32"/>
        <v>107.23799999999994</v>
      </c>
      <c r="AG63" s="34">
        <f t="shared" si="33"/>
        <v>359.12400000000002</v>
      </c>
      <c r="AH63" s="32">
        <v>803.18100000000004</v>
      </c>
      <c r="AI63" s="33">
        <v>551.29499999999996</v>
      </c>
      <c r="AJ63" s="33">
        <v>910.41899999999998</v>
      </c>
      <c r="AK63" s="33">
        <f t="shared" si="5"/>
        <v>107.23799999999994</v>
      </c>
      <c r="AL63" s="34">
        <f t="shared" si="6"/>
        <v>359.12400000000002</v>
      </c>
      <c r="AM63" s="38">
        <f t="shared" si="7"/>
        <v>0.22958908849183493</v>
      </c>
      <c r="AN63" s="39">
        <f t="shared" si="34"/>
        <v>-4.3055696374392188E-2</v>
      </c>
      <c r="AO63" s="40">
        <f t="shared" si="35"/>
        <v>3.551370432434775E-2</v>
      </c>
      <c r="AP63" s="38">
        <f t="shared" si="36"/>
        <v>0.22958908849183493</v>
      </c>
      <c r="AQ63" s="39">
        <f t="shared" si="37"/>
        <v>-4.3055696374392188E-2</v>
      </c>
      <c r="AR63" s="40">
        <f t="shared" si="8"/>
        <v>3.551370432434775E-2</v>
      </c>
      <c r="AS63" s="39">
        <f t="shared" si="9"/>
        <v>0.20905330725120155</v>
      </c>
      <c r="AT63" s="39">
        <f t="shared" si="38"/>
        <v>-7.315730583353322E-2</v>
      </c>
      <c r="AU63" s="39">
        <f t="shared" si="10"/>
        <v>5.5903833816434156E-3</v>
      </c>
      <c r="AV63" s="32">
        <v>2934</v>
      </c>
      <c r="AW63" s="33">
        <v>1921</v>
      </c>
      <c r="AX63" s="34">
        <v>2457</v>
      </c>
      <c r="AY63" s="41">
        <v>26</v>
      </c>
      <c r="AZ63" s="42">
        <v>24</v>
      </c>
      <c r="BA63" s="43">
        <v>23.6</v>
      </c>
      <c r="BB63" s="41">
        <v>27.5</v>
      </c>
      <c r="BC63" s="42">
        <v>26</v>
      </c>
      <c r="BD63" s="43">
        <v>24.84</v>
      </c>
      <c r="BE63" s="24">
        <f t="shared" si="39"/>
        <v>8.6758474576271176</v>
      </c>
      <c r="BF63" s="24">
        <f t="shared" si="40"/>
        <v>-0.72799869621903568</v>
      </c>
      <c r="BG63" s="24">
        <f t="shared" si="41"/>
        <v>-0.21767106089140142</v>
      </c>
      <c r="BH63" s="25">
        <f t="shared" si="42"/>
        <v>8.2427536231884062</v>
      </c>
      <c r="BI63" s="24">
        <f t="shared" si="43"/>
        <v>-0.64815546772068444</v>
      </c>
      <c r="BJ63" s="26">
        <f t="shared" si="44"/>
        <v>3.3351913786695775E-2</v>
      </c>
      <c r="BK63" s="33">
        <v>85</v>
      </c>
      <c r="BL63" s="33">
        <v>85</v>
      </c>
      <c r="BM63" s="33">
        <v>85</v>
      </c>
      <c r="BN63" s="32">
        <v>15295</v>
      </c>
      <c r="BO63" s="33">
        <v>11162</v>
      </c>
      <c r="BP63" s="34">
        <v>15327</v>
      </c>
      <c r="BQ63" s="47">
        <f t="shared" si="45"/>
        <v>284.13655640373196</v>
      </c>
      <c r="BR63" s="47">
        <f t="shared" si="17"/>
        <v>98.060453101999371</v>
      </c>
      <c r="BS63" s="47">
        <f t="shared" si="18"/>
        <v>41.387945043760624</v>
      </c>
      <c r="BT63" s="48">
        <f t="shared" si="19"/>
        <v>1772.4708994708994</v>
      </c>
      <c r="BU63" s="47">
        <f t="shared" si="20"/>
        <v>802.45249456292402</v>
      </c>
      <c r="BV63" s="49">
        <f t="shared" si="21"/>
        <v>361.97636537407493</v>
      </c>
      <c r="BW63" s="44">
        <f t="shared" si="46"/>
        <v>6.2380952380952381</v>
      </c>
      <c r="BX63" s="44">
        <f t="shared" si="47"/>
        <v>1.025075469860746</v>
      </c>
      <c r="BY63" s="44">
        <f t="shared" si="48"/>
        <v>0.42757988151012594</v>
      </c>
      <c r="BZ63" s="18">
        <f t="shared" si="49"/>
        <v>0.49537815126050416</v>
      </c>
      <c r="CA63" s="19">
        <f t="shared" si="50"/>
        <v>3.7355925976947923E-3</v>
      </c>
      <c r="CB63" s="30">
        <f t="shared" si="51"/>
        <v>1.4361129067011424E-2</v>
      </c>
    </row>
    <row r="64" spans="1:80" x14ac:dyDescent="0.25">
      <c r="A64" s="11" t="s">
        <v>152</v>
      </c>
      <c r="B64" s="32">
        <v>3132.5079599999999</v>
      </c>
      <c r="C64" s="33">
        <v>3259.1884599999998</v>
      </c>
      <c r="D64" s="34">
        <v>4858.6995900000011</v>
      </c>
      <c r="E64" s="32">
        <v>3059.10941</v>
      </c>
      <c r="F64" s="33">
        <v>3221.377</v>
      </c>
      <c r="G64" s="34">
        <v>4734.5362200000009</v>
      </c>
      <c r="H64" s="35">
        <f t="shared" si="25"/>
        <v>1.0262250332937575</v>
      </c>
      <c r="I64" s="36">
        <f t="shared" si="26"/>
        <v>2.2315959357912529E-3</v>
      </c>
      <c r="J64" s="37">
        <f t="shared" si="0"/>
        <v>1.4487363347023496E-2</v>
      </c>
      <c r="K64" s="32">
        <v>2130.9972699999998</v>
      </c>
      <c r="L64" s="33">
        <v>2361.6460899999997</v>
      </c>
      <c r="M64" s="33">
        <v>3312.1715399999998</v>
      </c>
      <c r="N64" s="38">
        <f t="shared" si="1"/>
        <v>0.69957676657081302</v>
      </c>
      <c r="O64" s="39">
        <f t="shared" si="27"/>
        <v>2.969687715140501E-3</v>
      </c>
      <c r="P64" s="40">
        <f t="shared" si="2"/>
        <v>-3.3540186210559542E-2</v>
      </c>
      <c r="Q64" s="32">
        <v>668.37702999999999</v>
      </c>
      <c r="R64" s="33">
        <v>522.31707000000006</v>
      </c>
      <c r="S64" s="34">
        <v>885.33600999999999</v>
      </c>
      <c r="T64" s="38">
        <f t="shared" si="28"/>
        <v>0.18699529771471468</v>
      </c>
      <c r="U64" s="39">
        <f t="shared" si="29"/>
        <v>-3.1492157429951095E-2</v>
      </c>
      <c r="V64" s="40">
        <f t="shared" si="30"/>
        <v>2.4854365436375314E-2</v>
      </c>
      <c r="W64" s="32">
        <v>259.73510999999996</v>
      </c>
      <c r="X64" s="33">
        <v>337.41383999999999</v>
      </c>
      <c r="Y64" s="34">
        <v>537.02867000000003</v>
      </c>
      <c r="Z64" s="38">
        <f t="shared" si="3"/>
        <v>0.11342793571447214</v>
      </c>
      <c r="AA64" s="39">
        <f t="shared" si="31"/>
        <v>2.8522469714810511E-2</v>
      </c>
      <c r="AB64" s="40">
        <f t="shared" si="4"/>
        <v>8.6858207741841859E-3</v>
      </c>
      <c r="AC64" s="32">
        <v>3094.6417800000004</v>
      </c>
      <c r="AD64" s="33">
        <v>2910.6467299999999</v>
      </c>
      <c r="AE64" s="33">
        <v>3243.8674700000001</v>
      </c>
      <c r="AF64" s="33">
        <f t="shared" si="32"/>
        <v>149.22568999999976</v>
      </c>
      <c r="AG64" s="34">
        <f t="shared" si="33"/>
        <v>333.22074000000021</v>
      </c>
      <c r="AH64" s="32">
        <v>3094.6417800000004</v>
      </c>
      <c r="AI64" s="33">
        <v>2910.6467299999999</v>
      </c>
      <c r="AJ64" s="33">
        <v>3243.8674700000001</v>
      </c>
      <c r="AK64" s="33">
        <f t="shared" si="5"/>
        <v>149.22568999999976</v>
      </c>
      <c r="AL64" s="34">
        <f t="shared" si="6"/>
        <v>333.22074000000021</v>
      </c>
      <c r="AM64" s="38">
        <f t="shared" si="7"/>
        <v>0.66764108583218651</v>
      </c>
      <c r="AN64" s="39">
        <f t="shared" si="34"/>
        <v>-0.32027077888339439</v>
      </c>
      <c r="AO64" s="40">
        <f t="shared" si="35"/>
        <v>-0.22541765124986612</v>
      </c>
      <c r="AP64" s="38">
        <f t="shared" si="36"/>
        <v>0.66764108583218651</v>
      </c>
      <c r="AQ64" s="39">
        <f t="shared" si="37"/>
        <v>-0.32027077888339439</v>
      </c>
      <c r="AR64" s="40">
        <f t="shared" si="8"/>
        <v>-0.22541765124986612</v>
      </c>
      <c r="AS64" s="39">
        <f t="shared" si="9"/>
        <v>0.68514999553641598</v>
      </c>
      <c r="AT64" s="39">
        <f t="shared" si="38"/>
        <v>-0.32646527062040986</v>
      </c>
      <c r="AU64" s="39">
        <f t="shared" si="10"/>
        <v>-0.21839117024455279</v>
      </c>
      <c r="AV64" s="32">
        <v>2082</v>
      </c>
      <c r="AW64" s="33">
        <v>1413</v>
      </c>
      <c r="AX64" s="34">
        <v>1884</v>
      </c>
      <c r="AY64" s="41">
        <v>21.68</v>
      </c>
      <c r="AZ64" s="42">
        <v>22</v>
      </c>
      <c r="BA64" s="43">
        <v>22</v>
      </c>
      <c r="BB64" s="41">
        <v>34.200000000000003</v>
      </c>
      <c r="BC64" s="42">
        <v>34</v>
      </c>
      <c r="BD64" s="43">
        <v>35</v>
      </c>
      <c r="BE64" s="24">
        <f t="shared" si="39"/>
        <v>7.1363636363636367</v>
      </c>
      <c r="BF64" s="24">
        <f t="shared" si="40"/>
        <v>-0.86640389131163964</v>
      </c>
      <c r="BG64" s="24">
        <f t="shared" si="41"/>
        <v>0</v>
      </c>
      <c r="BH64" s="25">
        <f t="shared" si="42"/>
        <v>4.4857142857142858</v>
      </c>
      <c r="BI64" s="24">
        <f t="shared" si="43"/>
        <v>-0.58738512949039201</v>
      </c>
      <c r="BJ64" s="26">
        <f t="shared" si="44"/>
        <v>-0.13193277310924412</v>
      </c>
      <c r="BK64" s="33">
        <v>76</v>
      </c>
      <c r="BL64" s="33">
        <v>76</v>
      </c>
      <c r="BM64" s="33">
        <v>76</v>
      </c>
      <c r="BN64" s="32">
        <v>12142</v>
      </c>
      <c r="BO64" s="33">
        <v>9234</v>
      </c>
      <c r="BP64" s="34">
        <v>12402</v>
      </c>
      <c r="BQ64" s="47">
        <f t="shared" si="45"/>
        <v>381.75586357039191</v>
      </c>
      <c r="BR64" s="47">
        <f t="shared" si="17"/>
        <v>129.81142196274899</v>
      </c>
      <c r="BS64" s="47">
        <f t="shared" si="18"/>
        <v>32.895456379575364</v>
      </c>
      <c r="BT64" s="48">
        <f t="shared" si="19"/>
        <v>2513.0234713375798</v>
      </c>
      <c r="BU64" s="47">
        <f t="shared" si="20"/>
        <v>1043.7105942962733</v>
      </c>
      <c r="BV64" s="49">
        <f t="shared" si="21"/>
        <v>233.20960014154298</v>
      </c>
      <c r="BW64" s="44">
        <f t="shared" si="46"/>
        <v>6.5828025477707008</v>
      </c>
      <c r="BX64" s="44">
        <f t="shared" si="47"/>
        <v>0.750910136627569</v>
      </c>
      <c r="BY64" s="44">
        <f t="shared" si="48"/>
        <v>4.7770700636942998E-2</v>
      </c>
      <c r="BZ64" s="18">
        <f t="shared" si="49"/>
        <v>0.44830827067669171</v>
      </c>
      <c r="CA64" s="19">
        <f t="shared" si="50"/>
        <v>1.1796910308558228E-2</v>
      </c>
      <c r="CB64" s="30">
        <f t="shared" si="51"/>
        <v>3.2533256217466833E-3</v>
      </c>
    </row>
    <row r="65" spans="1:80" x14ac:dyDescent="0.25">
      <c r="A65" s="11" t="s">
        <v>151</v>
      </c>
      <c r="B65" s="32">
        <v>3886.4409999999998</v>
      </c>
      <c r="C65" s="33">
        <v>3968.7939999999999</v>
      </c>
      <c r="D65" s="34">
        <v>5572.5</v>
      </c>
      <c r="E65" s="32">
        <v>3873.15</v>
      </c>
      <c r="F65" s="33">
        <v>3683.27</v>
      </c>
      <c r="G65" s="34">
        <v>5537.3230000000003</v>
      </c>
      <c r="H65" s="35">
        <f t="shared" si="25"/>
        <v>1.0063527087005759</v>
      </c>
      <c r="I65" s="36">
        <f t="shared" si="26"/>
        <v>2.9211349169631085E-3</v>
      </c>
      <c r="J65" s="37">
        <f t="shared" si="0"/>
        <v>-7.1166452262372726E-2</v>
      </c>
      <c r="K65" s="32">
        <v>2901.3919999999998</v>
      </c>
      <c r="L65" s="33">
        <v>3053.9059999999999</v>
      </c>
      <c r="M65" s="33">
        <v>4417.2120000000004</v>
      </c>
      <c r="N65" s="38">
        <f t="shared" si="1"/>
        <v>0.79771615273300833</v>
      </c>
      <c r="O65" s="39">
        <f t="shared" si="27"/>
        <v>4.8612193423402505E-2</v>
      </c>
      <c r="P65" s="40">
        <f t="shared" si="2"/>
        <v>-3.1412854915086941E-2</v>
      </c>
      <c r="Q65" s="32">
        <v>585.9910000000001</v>
      </c>
      <c r="R65" s="33">
        <v>368.04</v>
      </c>
      <c r="S65" s="34">
        <v>629.77100000000007</v>
      </c>
      <c r="T65" s="38">
        <f t="shared" si="28"/>
        <v>0.11373203260853666</v>
      </c>
      <c r="U65" s="39">
        <f t="shared" si="29"/>
        <v>-3.7563682765254722E-2</v>
      </c>
      <c r="V65" s="40">
        <f t="shared" si="30"/>
        <v>1.3809952500371897E-2</v>
      </c>
      <c r="W65" s="32">
        <v>385.767</v>
      </c>
      <c r="X65" s="33">
        <v>261.32400000000001</v>
      </c>
      <c r="Y65" s="34">
        <v>490.34</v>
      </c>
      <c r="Z65" s="38">
        <f t="shared" si="3"/>
        <v>8.8551814658454991E-2</v>
      </c>
      <c r="AA65" s="39">
        <f t="shared" si="31"/>
        <v>-1.104851065814777E-2</v>
      </c>
      <c r="AB65" s="40">
        <f t="shared" si="4"/>
        <v>1.7602902414715044E-2</v>
      </c>
      <c r="AC65" s="32">
        <v>529.66099999999994</v>
      </c>
      <c r="AD65" s="33">
        <v>479.08199999999999</v>
      </c>
      <c r="AE65" s="33">
        <v>601.12300000000005</v>
      </c>
      <c r="AF65" s="33">
        <f t="shared" si="32"/>
        <v>71.462000000000103</v>
      </c>
      <c r="AG65" s="34">
        <f t="shared" si="33"/>
        <v>122.04100000000005</v>
      </c>
      <c r="AH65" s="32">
        <v>529.66099999999994</v>
      </c>
      <c r="AI65" s="33">
        <v>479.08199999999999</v>
      </c>
      <c r="AJ65" s="33">
        <v>601.12300000000005</v>
      </c>
      <c r="AK65" s="33">
        <f t="shared" si="5"/>
        <v>71.462000000000103</v>
      </c>
      <c r="AL65" s="34">
        <f t="shared" si="6"/>
        <v>122.04100000000005</v>
      </c>
      <c r="AM65" s="38">
        <f t="shared" si="7"/>
        <v>0.10787312696276358</v>
      </c>
      <c r="AN65" s="39">
        <f t="shared" si="34"/>
        <v>-2.841120103809891E-2</v>
      </c>
      <c r="AO65" s="40">
        <f t="shared" si="35"/>
        <v>-1.2839109550393829E-2</v>
      </c>
      <c r="AP65" s="38">
        <f t="shared" si="36"/>
        <v>0.10787312696276358</v>
      </c>
      <c r="AQ65" s="39">
        <f t="shared" si="37"/>
        <v>-2.841120103809891E-2</v>
      </c>
      <c r="AR65" s="40">
        <f t="shared" si="8"/>
        <v>-1.2839109550393829E-2</v>
      </c>
      <c r="AS65" s="39">
        <f t="shared" si="9"/>
        <v>0.10855841351497827</v>
      </c>
      <c r="AT65" s="39">
        <f t="shared" si="38"/>
        <v>-2.8193584212969247E-2</v>
      </c>
      <c r="AU65" s="39">
        <f t="shared" si="10"/>
        <v>-2.1511334290640088E-2</v>
      </c>
      <c r="AV65" s="32">
        <v>3456</v>
      </c>
      <c r="AW65" s="33">
        <v>2635</v>
      </c>
      <c r="AX65" s="34">
        <v>3416</v>
      </c>
      <c r="AY65" s="41">
        <v>25</v>
      </c>
      <c r="AZ65" s="42">
        <v>24.7</v>
      </c>
      <c r="BA65" s="43">
        <v>24</v>
      </c>
      <c r="BB65" s="41">
        <v>55</v>
      </c>
      <c r="BC65" s="42">
        <v>54</v>
      </c>
      <c r="BD65" s="43">
        <v>54</v>
      </c>
      <c r="BE65" s="24">
        <f t="shared" si="39"/>
        <v>11.861111111111112</v>
      </c>
      <c r="BF65" s="24">
        <f t="shared" si="40"/>
        <v>0.34111111111111114</v>
      </c>
      <c r="BG65" s="24">
        <f t="shared" si="41"/>
        <v>7.7597840755743164E-3</v>
      </c>
      <c r="BH65" s="25">
        <f t="shared" si="42"/>
        <v>5.2716049382716053</v>
      </c>
      <c r="BI65" s="24">
        <f t="shared" si="43"/>
        <v>3.5241301907968925E-2</v>
      </c>
      <c r="BJ65" s="26">
        <f t="shared" si="44"/>
        <v>-0.15020576131687235</v>
      </c>
      <c r="BK65" s="33">
        <v>102</v>
      </c>
      <c r="BL65" s="33">
        <v>101</v>
      </c>
      <c r="BM65" s="33">
        <v>102</v>
      </c>
      <c r="BN65" s="32">
        <v>17287</v>
      </c>
      <c r="BO65" s="33">
        <v>14612</v>
      </c>
      <c r="BP65" s="34">
        <v>19550</v>
      </c>
      <c r="BQ65" s="47">
        <f t="shared" si="45"/>
        <v>283.2390281329923</v>
      </c>
      <c r="BR65" s="47">
        <f t="shared" si="17"/>
        <v>59.189164073294251</v>
      </c>
      <c r="BS65" s="47">
        <f t="shared" si="18"/>
        <v>31.167443134361037</v>
      </c>
      <c r="BT65" s="48">
        <f t="shared" si="19"/>
        <v>1620.996194379391</v>
      </c>
      <c r="BU65" s="47">
        <f t="shared" si="20"/>
        <v>500.293069379391</v>
      </c>
      <c r="BV65" s="49">
        <f t="shared" si="21"/>
        <v>223.17076743441953</v>
      </c>
      <c r="BW65" s="44">
        <f t="shared" si="46"/>
        <v>5.7230679156908666</v>
      </c>
      <c r="BX65" s="44">
        <f t="shared" si="47"/>
        <v>0.72104245272790379</v>
      </c>
      <c r="BY65" s="44">
        <f t="shared" si="48"/>
        <v>0.17771687204760322</v>
      </c>
      <c r="BZ65" s="18">
        <f t="shared" si="49"/>
        <v>0.52655677655677657</v>
      </c>
      <c r="CA65" s="19">
        <f t="shared" si="50"/>
        <v>6.3495595800320992E-2</v>
      </c>
      <c r="CB65" s="30">
        <f t="shared" si="51"/>
        <v>-3.3819315997534183E-3</v>
      </c>
    </row>
    <row r="66" spans="1:80" x14ac:dyDescent="0.25">
      <c r="A66" s="11" t="s">
        <v>150</v>
      </c>
      <c r="B66" s="32">
        <v>9781.1163099999994</v>
      </c>
      <c r="C66" s="33">
        <v>10396.214480000001</v>
      </c>
      <c r="D66" s="34">
        <v>15037.553</v>
      </c>
      <c r="E66" s="32">
        <v>10057.489</v>
      </c>
      <c r="F66" s="33">
        <v>10608.692419999999</v>
      </c>
      <c r="G66" s="34">
        <v>15049.314</v>
      </c>
      <c r="H66" s="35">
        <f t="shared" si="25"/>
        <v>0.99921850258423739</v>
      </c>
      <c r="I66" s="36">
        <f t="shared" si="26"/>
        <v>2.6697795875037955E-2</v>
      </c>
      <c r="J66" s="37">
        <f t="shared" si="0"/>
        <v>1.9247166965101647E-2</v>
      </c>
      <c r="K66" s="32">
        <v>7029.5870000000004</v>
      </c>
      <c r="L66" s="33">
        <v>8081.0654199999999</v>
      </c>
      <c r="M66" s="33">
        <v>11297.084999999999</v>
      </c>
      <c r="N66" s="38">
        <f t="shared" si="1"/>
        <v>0.75067109371231133</v>
      </c>
      <c r="O66" s="39">
        <f t="shared" si="27"/>
        <v>5.1730533101208453E-2</v>
      </c>
      <c r="P66" s="40">
        <f t="shared" si="2"/>
        <v>-1.1068911565360828E-2</v>
      </c>
      <c r="Q66" s="32">
        <v>1852.9859999999999</v>
      </c>
      <c r="R66" s="33">
        <v>1393.8909999999998</v>
      </c>
      <c r="S66" s="34">
        <v>2176.2840000000001</v>
      </c>
      <c r="T66" s="38">
        <f t="shared" si="28"/>
        <v>0.14461017957363373</v>
      </c>
      <c r="U66" s="39">
        <f t="shared" si="29"/>
        <v>-3.9629246390441408E-2</v>
      </c>
      <c r="V66" s="40">
        <f t="shared" si="30"/>
        <v>1.3218774788236076E-2</v>
      </c>
      <c r="W66" s="32">
        <v>1174.9159999999999</v>
      </c>
      <c r="X66" s="33">
        <v>1133.7359999999999</v>
      </c>
      <c r="Y66" s="34">
        <v>1575.9450000000002</v>
      </c>
      <c r="Z66" s="38">
        <f t="shared" si="3"/>
        <v>0.10471872671405488</v>
      </c>
      <c r="AA66" s="39">
        <f t="shared" si="31"/>
        <v>-1.2101286710767156E-2</v>
      </c>
      <c r="AB66" s="40">
        <f t="shared" si="4"/>
        <v>-2.149863222875345E-3</v>
      </c>
      <c r="AC66" s="32">
        <v>3545.2056399999997</v>
      </c>
      <c r="AD66" s="33">
        <v>3253.1705800000004</v>
      </c>
      <c r="AE66" s="33">
        <v>3674.2269999999999</v>
      </c>
      <c r="AF66" s="33">
        <f t="shared" si="32"/>
        <v>129.02136000000019</v>
      </c>
      <c r="AG66" s="34">
        <f t="shared" si="33"/>
        <v>421.05641999999943</v>
      </c>
      <c r="AH66" s="32">
        <v>3545.2056399999997</v>
      </c>
      <c r="AI66" s="33">
        <v>3253.1705800000004</v>
      </c>
      <c r="AJ66" s="33">
        <v>3674.2269999999999</v>
      </c>
      <c r="AK66" s="33">
        <f t="shared" si="5"/>
        <v>129.02136000000019</v>
      </c>
      <c r="AL66" s="34">
        <f t="shared" si="6"/>
        <v>421.05641999999943</v>
      </c>
      <c r="AM66" s="38">
        <f t="shared" si="7"/>
        <v>0.24433676143984329</v>
      </c>
      <c r="AN66" s="39">
        <f t="shared" si="34"/>
        <v>-0.11811733149180492</v>
      </c>
      <c r="AO66" s="40">
        <f t="shared" si="35"/>
        <v>-6.8582002044536128E-2</v>
      </c>
      <c r="AP66" s="38">
        <f t="shared" si="36"/>
        <v>0.24433676143984329</v>
      </c>
      <c r="AQ66" s="39">
        <f t="shared" si="37"/>
        <v>-0.11811733149180492</v>
      </c>
      <c r="AR66" s="40">
        <f t="shared" si="8"/>
        <v>-6.8582002044536128E-2</v>
      </c>
      <c r="AS66" s="39">
        <f t="shared" si="9"/>
        <v>0.24414581289220225</v>
      </c>
      <c r="AT66" s="39">
        <f t="shared" si="38"/>
        <v>-0.10834829771532614</v>
      </c>
      <c r="AU66" s="39">
        <f t="shared" si="10"/>
        <v>-6.2505605699873484E-2</v>
      </c>
      <c r="AV66" s="32">
        <v>8866</v>
      </c>
      <c r="AW66" s="33">
        <v>6230</v>
      </c>
      <c r="AX66" s="34">
        <v>7903</v>
      </c>
      <c r="AY66" s="41">
        <v>66</v>
      </c>
      <c r="AZ66" s="42">
        <v>77</v>
      </c>
      <c r="BA66" s="43">
        <v>77</v>
      </c>
      <c r="BB66" s="41">
        <v>127</v>
      </c>
      <c r="BC66" s="42">
        <v>136</v>
      </c>
      <c r="BD66" s="43">
        <v>136</v>
      </c>
      <c r="BE66" s="24">
        <f t="shared" si="39"/>
        <v>8.5530303030303028</v>
      </c>
      <c r="BF66" s="24">
        <f t="shared" si="40"/>
        <v>-2.6414141414141419</v>
      </c>
      <c r="BG66" s="24">
        <f t="shared" si="41"/>
        <v>-0.43686868686868685</v>
      </c>
      <c r="BH66" s="25">
        <f t="shared" si="42"/>
        <v>4.8425245098039218</v>
      </c>
      <c r="BI66" s="24">
        <f t="shared" si="43"/>
        <v>-0.97506079203334828</v>
      </c>
      <c r="BJ66" s="26">
        <f t="shared" si="44"/>
        <v>-0.24734477124183041</v>
      </c>
      <c r="BK66" s="33">
        <v>238</v>
      </c>
      <c r="BL66" s="33">
        <v>204</v>
      </c>
      <c r="BM66" s="33">
        <v>212</v>
      </c>
      <c r="BN66" s="32">
        <v>40345</v>
      </c>
      <c r="BO66" s="33">
        <v>30980</v>
      </c>
      <c r="BP66" s="34">
        <v>39596</v>
      </c>
      <c r="BQ66" s="47">
        <f t="shared" si="45"/>
        <v>380.07157288615014</v>
      </c>
      <c r="BR66" s="47">
        <f t="shared" si="17"/>
        <v>130.78444932684911</v>
      </c>
      <c r="BS66" s="47">
        <f t="shared" si="18"/>
        <v>37.63476139486545</v>
      </c>
      <c r="BT66" s="48">
        <f t="shared" si="19"/>
        <v>1904.2533215234721</v>
      </c>
      <c r="BU66" s="47">
        <f t="shared" si="20"/>
        <v>769.86475847361862</v>
      </c>
      <c r="BV66" s="49">
        <f t="shared" si="21"/>
        <v>201.41344672411424</v>
      </c>
      <c r="BW66" s="44">
        <f t="shared" si="46"/>
        <v>5.010249272428192</v>
      </c>
      <c r="BX66" s="44">
        <f t="shared" si="47"/>
        <v>0.45971915738194813</v>
      </c>
      <c r="BY66" s="44">
        <f t="shared" si="48"/>
        <v>3.7536591850343193E-2</v>
      </c>
      <c r="BZ66" s="18">
        <f t="shared" si="49"/>
        <v>0.5131142442463198</v>
      </c>
      <c r="CA66" s="19">
        <f t="shared" si="50"/>
        <v>4.9953570140611969E-2</v>
      </c>
      <c r="CB66" s="30">
        <f t="shared" si="51"/>
        <v>-4.3159547321589442E-2</v>
      </c>
    </row>
    <row r="67" spans="1:80" x14ac:dyDescent="0.25">
      <c r="A67" s="11" t="s">
        <v>149</v>
      </c>
      <c r="B67" s="32">
        <v>2957</v>
      </c>
      <c r="C67" s="33">
        <v>2649.95</v>
      </c>
      <c r="D67" s="34">
        <v>4275</v>
      </c>
      <c r="E67" s="32">
        <v>2590</v>
      </c>
      <c r="F67" s="33">
        <v>2251.056</v>
      </c>
      <c r="G67" s="34">
        <v>4031</v>
      </c>
      <c r="H67" s="35">
        <f t="shared" si="25"/>
        <v>1.0605308856363185</v>
      </c>
      <c r="I67" s="36">
        <f t="shared" si="26"/>
        <v>-8.1167956062523139E-2</v>
      </c>
      <c r="J67" s="37">
        <f t="shared" ref="J67:J122" si="52">H67-IF(F67=0,"0",(C67/F67))</f>
        <v>-0.11667216928546043</v>
      </c>
      <c r="K67" s="32">
        <v>1699</v>
      </c>
      <c r="L67" s="33">
        <v>1959.3119999999999</v>
      </c>
      <c r="M67" s="33">
        <v>2836</v>
      </c>
      <c r="N67" s="38">
        <f t="shared" ref="N67:N122" si="53">IF(G67=0,"0",(M67/G67))</f>
        <v>0.70354750682212852</v>
      </c>
      <c r="O67" s="39">
        <f t="shared" si="27"/>
        <v>4.756295083757256E-2</v>
      </c>
      <c r="P67" s="40">
        <f t="shared" ref="P67:P122" si="54">N67-IF(F67=0,"0",(L67/F67))</f>
        <v>-0.16684932026702426</v>
      </c>
      <c r="Q67" s="32">
        <v>802</v>
      </c>
      <c r="R67" s="33">
        <v>213.74400000000003</v>
      </c>
      <c r="S67" s="34">
        <v>427.48</v>
      </c>
      <c r="T67" s="38">
        <f t="shared" si="28"/>
        <v>0.10604812701562888</v>
      </c>
      <c r="U67" s="39">
        <f t="shared" si="29"/>
        <v>-0.2036043826368808</v>
      </c>
      <c r="V67" s="40">
        <f t="shared" si="30"/>
        <v>1.1095358181801546E-2</v>
      </c>
      <c r="W67" s="32">
        <v>89</v>
      </c>
      <c r="X67" s="33">
        <v>78</v>
      </c>
      <c r="Y67" s="34">
        <v>767.52</v>
      </c>
      <c r="Z67" s="38">
        <f t="shared" ref="Z67:Z122" si="55">Y67/G67</f>
        <v>0.19040436616224263</v>
      </c>
      <c r="AA67" s="39">
        <f t="shared" si="31"/>
        <v>0.15604143179930827</v>
      </c>
      <c r="AB67" s="40">
        <f t="shared" ref="AB67:AB122" si="56">Z67-X67/F67</f>
        <v>0.15575396208522277</v>
      </c>
      <c r="AC67" s="32">
        <v>926.72500000000002</v>
      </c>
      <c r="AD67" s="33">
        <v>799.00400000000002</v>
      </c>
      <c r="AE67" s="33">
        <v>969.00046999999995</v>
      </c>
      <c r="AF67" s="33">
        <f t="shared" si="32"/>
        <v>42.275469999999927</v>
      </c>
      <c r="AG67" s="34">
        <f t="shared" si="33"/>
        <v>169.99646999999993</v>
      </c>
      <c r="AH67" s="32">
        <v>926.72500000000002</v>
      </c>
      <c r="AI67" s="33">
        <v>799.00400000000002</v>
      </c>
      <c r="AJ67" s="33">
        <v>969.00046999999995</v>
      </c>
      <c r="AK67" s="33">
        <f t="shared" ref="AK67:AK122" si="57">AJ67-AH67</f>
        <v>42.275469999999927</v>
      </c>
      <c r="AL67" s="34">
        <f t="shared" ref="AL67:AL122" si="58">AJ67-AI67</f>
        <v>169.99646999999993</v>
      </c>
      <c r="AM67" s="38">
        <f t="shared" ref="AM67:AM122" si="59">IF(D67=0,"0",(AE67/D67))</f>
        <v>0.22666677660818713</v>
      </c>
      <c r="AN67" s="39">
        <f t="shared" si="34"/>
        <v>-8.6733629208519014E-2</v>
      </c>
      <c r="AO67" s="40">
        <f t="shared" si="35"/>
        <v>-7.4849855781103258E-2</v>
      </c>
      <c r="AP67" s="38">
        <f t="shared" si="36"/>
        <v>0.22666677660818713</v>
      </c>
      <c r="AQ67" s="39">
        <f t="shared" si="37"/>
        <v>-8.6733629208519014E-2</v>
      </c>
      <c r="AR67" s="40">
        <f t="shared" ref="AR67:AR122" si="60">AP67-IF(C67=0,"0",(AI67/C67))</f>
        <v>-7.4849855781103258E-2</v>
      </c>
      <c r="AS67" s="39">
        <f t="shared" ref="AS67:AS122" si="61">AJ67/G67</f>
        <v>0.24038711734061025</v>
      </c>
      <c r="AT67" s="39">
        <f t="shared" si="38"/>
        <v>-0.11742176296827006</v>
      </c>
      <c r="AU67" s="39">
        <f t="shared" ref="AU67:AU122" si="62">AS67-AI67/F67</f>
        <v>-0.11455918341778937</v>
      </c>
      <c r="AV67" s="32">
        <v>2403</v>
      </c>
      <c r="AW67" s="33">
        <v>1757</v>
      </c>
      <c r="AX67" s="34">
        <v>2481</v>
      </c>
      <c r="AY67" s="41">
        <v>23</v>
      </c>
      <c r="AZ67" s="42">
        <v>24</v>
      </c>
      <c r="BA67" s="43">
        <v>24</v>
      </c>
      <c r="BB67" s="41">
        <v>28</v>
      </c>
      <c r="BC67" s="42">
        <v>33</v>
      </c>
      <c r="BD67" s="43">
        <v>33</v>
      </c>
      <c r="BE67" s="24">
        <f t="shared" si="39"/>
        <v>8.6145833333333339</v>
      </c>
      <c r="BF67" s="24">
        <f t="shared" si="40"/>
        <v>-9.1938405797101552E-2</v>
      </c>
      <c r="BG67" s="24">
        <f t="shared" si="41"/>
        <v>0.4803240740740744</v>
      </c>
      <c r="BH67" s="25">
        <f t="shared" si="42"/>
        <v>6.2651515151515156</v>
      </c>
      <c r="BI67" s="24">
        <f t="shared" si="43"/>
        <v>-0.88663419913419883</v>
      </c>
      <c r="BJ67" s="26">
        <f t="shared" si="44"/>
        <v>0.34932659932659949</v>
      </c>
      <c r="BK67" s="33">
        <v>100</v>
      </c>
      <c r="BL67" s="33">
        <v>100</v>
      </c>
      <c r="BM67" s="33">
        <v>100</v>
      </c>
      <c r="BN67" s="32">
        <v>11398</v>
      </c>
      <c r="BO67" s="33">
        <v>9190</v>
      </c>
      <c r="BP67" s="34">
        <v>13519</v>
      </c>
      <c r="BQ67" s="47">
        <f t="shared" si="45"/>
        <v>298.17294178563503</v>
      </c>
      <c r="BR67" s="47">
        <f t="shared" ref="BR67:BR122" si="63">BQ67-E67*1000/BN67</f>
        <v>70.940093917588001</v>
      </c>
      <c r="BS67" s="47">
        <f t="shared" ref="BS67:BS122" si="64">BQ67-F67*1000/BO67</f>
        <v>53.226695866157343</v>
      </c>
      <c r="BT67" s="48">
        <f t="shared" ref="BT67:BT122" si="65">G67*1000/AX67</f>
        <v>1624.7480854494156</v>
      </c>
      <c r="BU67" s="47">
        <f t="shared" ref="BU67:BU122" si="66">BT67-E67*1000/AV67</f>
        <v>546.92869302328154</v>
      </c>
      <c r="BV67" s="49">
        <f t="shared" ref="BV67:BV122" si="67">BT67-F67*1000/AW67</f>
        <v>343.55514293376405</v>
      </c>
      <c r="BW67" s="44">
        <f t="shared" si="46"/>
        <v>5.4490124949617087</v>
      </c>
      <c r="BX67" s="44">
        <f t="shared" si="47"/>
        <v>0.70577487531959449</v>
      </c>
      <c r="BY67" s="44">
        <f t="shared" si="48"/>
        <v>0.21850594971412729</v>
      </c>
      <c r="BZ67" s="18">
        <f t="shared" si="49"/>
        <v>0.3714010989010989</v>
      </c>
      <c r="CA67" s="19">
        <f t="shared" si="50"/>
        <v>5.9980333873776492E-2</v>
      </c>
      <c r="CB67" s="30">
        <f t="shared" si="51"/>
        <v>3.4771062271062247E-2</v>
      </c>
    </row>
    <row r="68" spans="1:80" x14ac:dyDescent="0.25">
      <c r="A68" s="11" t="s">
        <v>148</v>
      </c>
      <c r="B68" s="32">
        <v>4624.1660000000002</v>
      </c>
      <c r="C68" s="33">
        <v>4556.4428100000005</v>
      </c>
      <c r="D68" s="34">
        <v>6339.0835499999994</v>
      </c>
      <c r="E68" s="32">
        <v>4504.5619999999999</v>
      </c>
      <c r="F68" s="33">
        <v>4318.2039999999997</v>
      </c>
      <c r="G68" s="34">
        <v>6084.76757</v>
      </c>
      <c r="H68" s="35">
        <f t="shared" ref="H68:H122" si="68">IF(G68=0,"0",(D68/G68))</f>
        <v>1.0417955126591629</v>
      </c>
      <c r="I68" s="36">
        <f t="shared" ref="I68:I122" si="69">H68-IF(E68=0,"0",(B68/E68))</f>
        <v>1.5243763565688351E-2</v>
      </c>
      <c r="J68" s="37">
        <f t="shared" si="52"/>
        <v>-1.337529677920557E-2</v>
      </c>
      <c r="K68" s="32">
        <v>3082.7510000000002</v>
      </c>
      <c r="L68" s="33">
        <v>2897.9609999999998</v>
      </c>
      <c r="M68" s="33">
        <v>4057.8498100000002</v>
      </c>
      <c r="N68" s="38">
        <f t="shared" si="53"/>
        <v>0.66688657591566802</v>
      </c>
      <c r="O68" s="39">
        <f t="shared" ref="O68:O122" si="70">N68-IF(E68=0,"0",(K68/E68))</f>
        <v>-1.7475410887932474E-2</v>
      </c>
      <c r="P68" s="40">
        <f t="shared" si="54"/>
        <v>-4.2167346273261908E-3</v>
      </c>
      <c r="Q68" s="32">
        <v>755.38600000000008</v>
      </c>
      <c r="R68" s="33">
        <v>774.41699999999992</v>
      </c>
      <c r="S68" s="34">
        <v>1097.2767600000002</v>
      </c>
      <c r="T68" s="38">
        <f t="shared" ref="T68:T122" si="71">S68/G68</f>
        <v>0.18033174601606025</v>
      </c>
      <c r="U68" s="39">
        <f t="shared" ref="U68:U122" si="72">T68-Q68/E68</f>
        <v>1.2638194456552343E-2</v>
      </c>
      <c r="V68" s="40">
        <f t="shared" ref="V68:V122" si="73">T68-R68/F68</f>
        <v>9.9399356156759655E-4</v>
      </c>
      <c r="W68" s="32">
        <v>666.42499999999995</v>
      </c>
      <c r="X68" s="33">
        <v>645.82600000000002</v>
      </c>
      <c r="Y68" s="34">
        <v>929.64099999999996</v>
      </c>
      <c r="Z68" s="38">
        <f t="shared" si="55"/>
        <v>0.15278167806827173</v>
      </c>
      <c r="AA68" s="39">
        <f t="shared" ref="AA68:AA122" si="74">Z68-W68/E68</f>
        <v>4.8372164313800758E-3</v>
      </c>
      <c r="AB68" s="40">
        <f t="shared" si="56"/>
        <v>3.222741065758622E-3</v>
      </c>
      <c r="AC68" s="32">
        <v>1508.6079999999999</v>
      </c>
      <c r="AD68" s="33">
        <v>1498.373</v>
      </c>
      <c r="AE68" s="33">
        <v>1589.0440000000001</v>
      </c>
      <c r="AF68" s="33">
        <f t="shared" ref="AF68:AF122" si="75">AE68-AC68</f>
        <v>80.436000000000149</v>
      </c>
      <c r="AG68" s="34">
        <f t="shared" ref="AG68:AG122" si="76">AE68-AD68</f>
        <v>90.671000000000049</v>
      </c>
      <c r="AH68" s="32">
        <v>1508.6079999999999</v>
      </c>
      <c r="AI68" s="33">
        <v>1498.373</v>
      </c>
      <c r="AJ68" s="33">
        <v>1589.0440000000001</v>
      </c>
      <c r="AK68" s="33">
        <f t="shared" si="57"/>
        <v>80.436000000000149</v>
      </c>
      <c r="AL68" s="34">
        <f t="shared" si="58"/>
        <v>90.671000000000049</v>
      </c>
      <c r="AM68" s="38">
        <f t="shared" si="59"/>
        <v>0.25067408994790741</v>
      </c>
      <c r="AN68" s="39">
        <f t="shared" ref="AN68:AN122" si="77">AM68-IF(B68=0,"0",(AC68/B68))</f>
        <v>-7.5570253356377071E-2</v>
      </c>
      <c r="AO68" s="40">
        <f t="shared" ref="AO68:AO122" si="78">AM68-IF(C68=0,"0",(AD68/C68))</f>
        <v>-7.8173009089861467E-2</v>
      </c>
      <c r="AP68" s="38">
        <f t="shared" ref="AP68:AP122" si="79">IF(D68=0,"0",(AJ68/D68))</f>
        <v>0.25067408994790741</v>
      </c>
      <c r="AQ68" s="39">
        <f t="shared" ref="AQ68:AQ122" si="80">AP68-IF(B68=0,"0",(AH68/B68))</f>
        <v>-7.5570253356377071E-2</v>
      </c>
      <c r="AR68" s="40">
        <f t="shared" si="60"/>
        <v>-7.8173009089861467E-2</v>
      </c>
      <c r="AS68" s="39">
        <f t="shared" si="61"/>
        <v>0.26115114204764933</v>
      </c>
      <c r="AT68" s="39">
        <f t="shared" ref="AT68:AT122" si="81">AS68-AH68/E68</f>
        <v>-7.3755559203215915E-2</v>
      </c>
      <c r="AU68" s="39">
        <f t="shared" si="62"/>
        <v>-8.5838717625492611E-2</v>
      </c>
      <c r="AV68" s="32">
        <v>3222</v>
      </c>
      <c r="AW68" s="33">
        <v>2317</v>
      </c>
      <c r="AX68" s="34">
        <v>2961</v>
      </c>
      <c r="AY68" s="41">
        <v>34</v>
      </c>
      <c r="AZ68" s="42">
        <v>32</v>
      </c>
      <c r="BA68" s="43">
        <v>33</v>
      </c>
      <c r="BB68" s="41">
        <v>51</v>
      </c>
      <c r="BC68" s="42">
        <v>50</v>
      </c>
      <c r="BD68" s="43">
        <v>50</v>
      </c>
      <c r="BE68" s="24">
        <f t="shared" ref="BE68:BE122" si="82">AX68/BA68/(RIGHT(curr,1)*3)</f>
        <v>7.4772727272727275</v>
      </c>
      <c r="BF68" s="24">
        <f t="shared" ref="BF68:BF122" si="83">BE68-AV68/AY68/(RIGHT(lasty,1)*3)</f>
        <v>-0.41978609625668462</v>
      </c>
      <c r="BG68" s="24">
        <f t="shared" ref="BG68:BG122" si="84">BE68-AW68/AZ68/(RIGHT(lastq,1)*3)</f>
        <v>-0.56786616161616177</v>
      </c>
      <c r="BH68" s="25">
        <f t="shared" ref="BH68:BH122" si="85">AX68/BD68/(RIGHT(curr,1)*3)</f>
        <v>4.9349999999999996</v>
      </c>
      <c r="BI68" s="24">
        <f t="shared" ref="BI68:BI122" si="86">BH68-AV68/BB68/(RIGHT(lasty,1)*3)</f>
        <v>-0.32970588235294152</v>
      </c>
      <c r="BJ68" s="26">
        <f t="shared" ref="BJ68:BJ122" si="87">BH68-AW68/BC68/(RIGHT(lastq,1)*3)</f>
        <v>-0.21388888888888946</v>
      </c>
      <c r="BK68" s="33">
        <v>67</v>
      </c>
      <c r="BL68" s="33">
        <v>65</v>
      </c>
      <c r="BM68" s="33">
        <v>67</v>
      </c>
      <c r="BN68" s="32">
        <v>13703</v>
      </c>
      <c r="BO68" s="33">
        <v>10332</v>
      </c>
      <c r="BP68" s="34">
        <v>13851</v>
      </c>
      <c r="BQ68" s="47">
        <f t="shared" ref="BQ68:BQ122" si="88">G68*1000/BP68</f>
        <v>439.30168002310307</v>
      </c>
      <c r="BR68" s="47">
        <f t="shared" si="63"/>
        <v>110.57351830669063</v>
      </c>
      <c r="BS68" s="47">
        <f t="shared" si="64"/>
        <v>21.357042005294318</v>
      </c>
      <c r="BT68" s="48">
        <f t="shared" si="65"/>
        <v>2054.9704728132388</v>
      </c>
      <c r="BU68" s="47">
        <f t="shared" si="66"/>
        <v>656.90653736941499</v>
      </c>
      <c r="BV68" s="49">
        <f t="shared" si="67"/>
        <v>191.26568213563837</v>
      </c>
      <c r="BW68" s="44">
        <f t="shared" ref="BW68:BW122" si="89">BP68/AX68</f>
        <v>4.6778115501519757</v>
      </c>
      <c r="BX68" s="44">
        <f t="shared" ref="BX68:BX122" si="90">BW68-BN68/AV68</f>
        <v>0.42486307094651288</v>
      </c>
      <c r="BY68" s="44">
        <f t="shared" ref="BY68:BY122" si="91">BW68-BO68/AW68</f>
        <v>0.21859704864140195</v>
      </c>
      <c r="BZ68" s="18">
        <f t="shared" ref="BZ68:BZ122" si="92">(BP68/BM68)/_xlfn.DAYS(DATE(LEFT(curr,4),MID(VLOOKUP(RIGHT(curr,2),q,3,0),4,2),LEFT(VLOOKUP(RIGHT(curr,2),q,3,0),2)),DATE(LEFT(curr,4),1,1))</f>
        <v>0.5679432507790716</v>
      </c>
      <c r="CA68" s="19">
        <f t="shared" ref="CA68:CA122" si="93">BZ68-(BN68/BK68)/(_xlfn.DAYS(DATE(LEFT(lasty,4),MID(VLOOKUP(RIGHT(lasty,2),q,3,0),4,2),LEFT(VLOOKUP(RIGHT(lasty,2),q,3,0),2)),DATE(LEFT(lasty,4),1,1))+1)</f>
        <v>9.1389118181385287E-3</v>
      </c>
      <c r="CB68" s="30">
        <f t="shared" ref="CB68:CB122" si="94">BZ68-(BO68/BL68)/(_xlfn.DAYS(DATE(LEFT(lastq,4),MID(VLOOKUP(RIGHT(lastq,2),q,3,0),4,2),LEFT(VLOOKUP(RIGHT(lastq,2),q,3,0),2)),DATE(LEFT(lastq,4),1,1))+1)</f>
        <v>-1.4305269930987574E-2</v>
      </c>
    </row>
    <row r="69" spans="1:80" x14ac:dyDescent="0.25">
      <c r="A69" s="11" t="s">
        <v>147</v>
      </c>
      <c r="B69" s="32">
        <v>4036.6439999999998</v>
      </c>
      <c r="C69" s="33">
        <v>4529.4639999999999</v>
      </c>
      <c r="D69" s="34">
        <v>7150.7079999999996</v>
      </c>
      <c r="E69" s="32">
        <v>4264.7759999999998</v>
      </c>
      <c r="F69" s="33">
        <v>4566.8779999999997</v>
      </c>
      <c r="G69" s="34">
        <v>7042.2740000000003</v>
      </c>
      <c r="H69" s="35">
        <f t="shared" si="68"/>
        <v>1.0153975832238278</v>
      </c>
      <c r="I69" s="36">
        <f t="shared" si="69"/>
        <v>6.888972442889929E-2</v>
      </c>
      <c r="J69" s="37">
        <f t="shared" si="52"/>
        <v>2.3590050813283803E-2</v>
      </c>
      <c r="K69" s="32">
        <v>3335.9949999999999</v>
      </c>
      <c r="L69" s="33">
        <v>3566.4479999999999</v>
      </c>
      <c r="M69" s="33">
        <v>5264.2169999999996</v>
      </c>
      <c r="N69" s="38">
        <f t="shared" si="53"/>
        <v>0.74751664022161013</v>
      </c>
      <c r="O69" s="39">
        <f t="shared" si="70"/>
        <v>-3.4703809340101865E-2</v>
      </c>
      <c r="P69" s="40">
        <f t="shared" si="54"/>
        <v>-3.3421234624181673E-2</v>
      </c>
      <c r="Q69" s="32">
        <v>629.57299999999998</v>
      </c>
      <c r="R69" s="33">
        <v>490.14300000000003</v>
      </c>
      <c r="S69" s="34">
        <v>1030.3229999999999</v>
      </c>
      <c r="T69" s="38">
        <f t="shared" si="71"/>
        <v>0.14630544054377886</v>
      </c>
      <c r="U69" s="39">
        <f t="shared" si="72"/>
        <v>-1.3161461468234048E-3</v>
      </c>
      <c r="V69" s="40">
        <f t="shared" si="73"/>
        <v>3.8979823349713227E-2</v>
      </c>
      <c r="W69" s="32">
        <v>299.20799999999997</v>
      </c>
      <c r="X69" s="33">
        <v>510.28699999999998</v>
      </c>
      <c r="Y69" s="34">
        <v>747.73400000000004</v>
      </c>
      <c r="Z69" s="38">
        <f t="shared" si="55"/>
        <v>0.10617791923461087</v>
      </c>
      <c r="AA69" s="39">
        <f t="shared" si="74"/>
        <v>3.6019955486925173E-2</v>
      </c>
      <c r="AB69" s="40">
        <f t="shared" si="56"/>
        <v>-5.5585887255317074E-3</v>
      </c>
      <c r="AC69" s="32">
        <v>1238.171</v>
      </c>
      <c r="AD69" s="33">
        <v>1100.29</v>
      </c>
      <c r="AE69" s="33">
        <v>1228.597</v>
      </c>
      <c r="AF69" s="33">
        <f t="shared" si="75"/>
        <v>-9.5740000000000691</v>
      </c>
      <c r="AG69" s="34">
        <f t="shared" si="76"/>
        <v>128.30700000000002</v>
      </c>
      <c r="AH69" s="32">
        <v>1238.171</v>
      </c>
      <c r="AI69" s="33">
        <v>1100.29</v>
      </c>
      <c r="AJ69" s="33">
        <v>1228.597</v>
      </c>
      <c r="AK69" s="33">
        <f t="shared" si="57"/>
        <v>-9.5740000000000691</v>
      </c>
      <c r="AL69" s="34">
        <f t="shared" si="58"/>
        <v>128.30700000000002</v>
      </c>
      <c r="AM69" s="38">
        <f t="shared" si="59"/>
        <v>0.17181473498847946</v>
      </c>
      <c r="AN69" s="39">
        <f t="shared" si="77"/>
        <v>-0.13491803609561911</v>
      </c>
      <c r="AO69" s="40">
        <f t="shared" si="78"/>
        <v>-7.1103632394504485E-2</v>
      </c>
      <c r="AP69" s="38">
        <f t="shared" si="79"/>
        <v>0.17181473498847946</v>
      </c>
      <c r="AQ69" s="39">
        <f t="shared" si="80"/>
        <v>-0.13491803609561911</v>
      </c>
      <c r="AR69" s="40">
        <f t="shared" si="60"/>
        <v>-7.1103632394504485E-2</v>
      </c>
      <c r="AS69" s="39">
        <f t="shared" si="61"/>
        <v>0.17446026666954451</v>
      </c>
      <c r="AT69" s="39">
        <f t="shared" si="81"/>
        <v>-0.11586471171150059</v>
      </c>
      <c r="AU69" s="39">
        <f t="shared" si="62"/>
        <v>-6.6467999861770766E-2</v>
      </c>
      <c r="AV69" s="32">
        <v>3861</v>
      </c>
      <c r="AW69" s="33">
        <v>2977</v>
      </c>
      <c r="AX69" s="34">
        <v>4190</v>
      </c>
      <c r="AY69" s="41">
        <v>40</v>
      </c>
      <c r="AZ69" s="42">
        <v>42</v>
      </c>
      <c r="BA69" s="43">
        <v>42</v>
      </c>
      <c r="BB69" s="41">
        <v>75</v>
      </c>
      <c r="BC69" s="42">
        <v>70</v>
      </c>
      <c r="BD69" s="43">
        <v>70</v>
      </c>
      <c r="BE69" s="24">
        <f t="shared" si="82"/>
        <v>8.3134920634920633</v>
      </c>
      <c r="BF69" s="24">
        <f t="shared" si="83"/>
        <v>0.2697420634920622</v>
      </c>
      <c r="BG69" s="24">
        <f t="shared" si="84"/>
        <v>0.43783068783068746</v>
      </c>
      <c r="BH69" s="25">
        <f t="shared" si="85"/>
        <v>4.9880952380952381</v>
      </c>
      <c r="BI69" s="24">
        <f t="shared" si="86"/>
        <v>0.6980952380952381</v>
      </c>
      <c r="BJ69" s="26">
        <f t="shared" si="87"/>
        <v>0.26269841269841265</v>
      </c>
      <c r="BK69" s="33">
        <v>119</v>
      </c>
      <c r="BL69" s="33">
        <v>119</v>
      </c>
      <c r="BM69" s="33">
        <v>116</v>
      </c>
      <c r="BN69" s="32">
        <v>27575</v>
      </c>
      <c r="BO69" s="33">
        <v>19623</v>
      </c>
      <c r="BP69" s="34">
        <v>24562</v>
      </c>
      <c r="BQ69" s="47">
        <f t="shared" si="88"/>
        <v>286.71419265532126</v>
      </c>
      <c r="BR69" s="47">
        <f t="shared" si="63"/>
        <v>132.05323163990874</v>
      </c>
      <c r="BS69" s="47">
        <f t="shared" si="64"/>
        <v>53.983315623267032</v>
      </c>
      <c r="BT69" s="48">
        <f t="shared" si="65"/>
        <v>1680.7336515513127</v>
      </c>
      <c r="BU69" s="47">
        <f t="shared" si="66"/>
        <v>576.15556297322405</v>
      </c>
      <c r="BV69" s="49">
        <f t="shared" si="67"/>
        <v>146.67990617005648</v>
      </c>
      <c r="BW69" s="44">
        <f t="shared" si="89"/>
        <v>5.8620525059665871</v>
      </c>
      <c r="BX69" s="44">
        <f t="shared" si="90"/>
        <v>-1.2798796359655551</v>
      </c>
      <c r="BY69" s="44">
        <f t="shared" si="91"/>
        <v>-0.72948259648554625</v>
      </c>
      <c r="BZ69" s="18">
        <f t="shared" si="92"/>
        <v>0.58170708601743082</v>
      </c>
      <c r="CA69" s="19">
        <f t="shared" si="93"/>
        <v>-5.1415015282105347E-2</v>
      </c>
      <c r="CB69" s="30">
        <f t="shared" si="94"/>
        <v>-2.2319139857534531E-2</v>
      </c>
    </row>
    <row r="70" spans="1:80" x14ac:dyDescent="0.25">
      <c r="A70" s="11" t="s">
        <v>146</v>
      </c>
      <c r="B70" s="32">
        <v>4215.4930000000004</v>
      </c>
      <c r="C70" s="33">
        <v>4219.3440000000001</v>
      </c>
      <c r="D70" s="34">
        <v>6168.3230000000003</v>
      </c>
      <c r="E70" s="32">
        <v>4450.4560000000001</v>
      </c>
      <c r="F70" s="33">
        <v>4358.308</v>
      </c>
      <c r="G70" s="34">
        <v>6277.4859999999999</v>
      </c>
      <c r="H70" s="35">
        <f t="shared" si="68"/>
        <v>0.98261039530793071</v>
      </c>
      <c r="I70" s="36">
        <f t="shared" si="69"/>
        <v>3.540565943367413E-2</v>
      </c>
      <c r="J70" s="37">
        <f t="shared" si="52"/>
        <v>1.4495246034405329E-2</v>
      </c>
      <c r="K70" s="32">
        <v>3405.6060000000002</v>
      </c>
      <c r="L70" s="33">
        <v>3540.1320000000001</v>
      </c>
      <c r="M70" s="33">
        <v>4091.65</v>
      </c>
      <c r="N70" s="38">
        <f t="shared" si="53"/>
        <v>0.65179755080298074</v>
      </c>
      <c r="O70" s="39">
        <f t="shared" si="70"/>
        <v>-0.11342875409701159</v>
      </c>
      <c r="P70" s="40">
        <f t="shared" si="54"/>
        <v>-0.1604745511228125</v>
      </c>
      <c r="Q70" s="32">
        <v>595.577</v>
      </c>
      <c r="R70" s="33">
        <v>521.22699999999998</v>
      </c>
      <c r="S70" s="34">
        <v>1789.9380000000001</v>
      </c>
      <c r="T70" s="38">
        <f t="shared" si="71"/>
        <v>0.28513611977788561</v>
      </c>
      <c r="U70" s="39">
        <f t="shared" si="72"/>
        <v>0.15131230486993011</v>
      </c>
      <c r="V70" s="40">
        <f t="shared" si="73"/>
        <v>0.16554223150748343</v>
      </c>
      <c r="W70" s="32">
        <v>449.27300000000002</v>
      </c>
      <c r="X70" s="33">
        <v>296.94900000000001</v>
      </c>
      <c r="Y70" s="34">
        <v>395.89800000000002</v>
      </c>
      <c r="Z70" s="38">
        <f t="shared" si="55"/>
        <v>6.3066329419133718E-2</v>
      </c>
      <c r="AA70" s="39">
        <f t="shared" si="74"/>
        <v>-3.7883550772918509E-2</v>
      </c>
      <c r="AB70" s="40">
        <f t="shared" si="56"/>
        <v>-5.0676803846708834E-3</v>
      </c>
      <c r="AC70" s="32">
        <v>858.09</v>
      </c>
      <c r="AD70" s="33">
        <v>1316.885</v>
      </c>
      <c r="AE70" s="33">
        <v>1111.452</v>
      </c>
      <c r="AF70" s="33">
        <f t="shared" si="75"/>
        <v>253.36199999999997</v>
      </c>
      <c r="AG70" s="34">
        <f t="shared" si="76"/>
        <v>-205.43299999999999</v>
      </c>
      <c r="AH70" s="32">
        <v>858.09</v>
      </c>
      <c r="AI70" s="33">
        <v>1316.885</v>
      </c>
      <c r="AJ70" s="33">
        <v>1111.452</v>
      </c>
      <c r="AK70" s="33">
        <f t="shared" si="57"/>
        <v>253.36199999999997</v>
      </c>
      <c r="AL70" s="34">
        <f t="shared" si="58"/>
        <v>-205.43299999999999</v>
      </c>
      <c r="AM70" s="38">
        <f t="shared" si="59"/>
        <v>0.18018706218853972</v>
      </c>
      <c r="AN70" s="39">
        <f t="shared" si="77"/>
        <v>-2.3369200388577593E-2</v>
      </c>
      <c r="AO70" s="40">
        <f t="shared" si="78"/>
        <v>-0.13191951172437186</v>
      </c>
      <c r="AP70" s="38">
        <f t="shared" si="79"/>
        <v>0.18018706218853972</v>
      </c>
      <c r="AQ70" s="39">
        <f t="shared" si="80"/>
        <v>-2.3369200388577593E-2</v>
      </c>
      <c r="AR70" s="40">
        <f t="shared" si="60"/>
        <v>-0.13191951172437186</v>
      </c>
      <c r="AS70" s="39">
        <f t="shared" si="61"/>
        <v>0.17705368040645572</v>
      </c>
      <c r="AT70" s="39">
        <f t="shared" si="81"/>
        <v>-1.5755775523453475E-2</v>
      </c>
      <c r="AU70" s="39">
        <f t="shared" si="62"/>
        <v>-0.12510142198649124</v>
      </c>
      <c r="AV70" s="32">
        <v>3803</v>
      </c>
      <c r="AW70" s="33">
        <v>2408</v>
      </c>
      <c r="AX70" s="34">
        <v>3045</v>
      </c>
      <c r="AY70" s="41">
        <v>44</v>
      </c>
      <c r="AZ70" s="42">
        <v>43</v>
      </c>
      <c r="BA70" s="43">
        <v>41</v>
      </c>
      <c r="BB70" s="41">
        <v>66</v>
      </c>
      <c r="BC70" s="42">
        <v>62</v>
      </c>
      <c r="BD70" s="43">
        <v>62</v>
      </c>
      <c r="BE70" s="24">
        <f t="shared" si="82"/>
        <v>6.1890243902439019</v>
      </c>
      <c r="BF70" s="24">
        <f t="shared" si="83"/>
        <v>-1.0136271249076136</v>
      </c>
      <c r="BG70" s="24">
        <f t="shared" si="84"/>
        <v>-3.319783197832038E-2</v>
      </c>
      <c r="BH70" s="25">
        <f t="shared" si="85"/>
        <v>4.092741935483871</v>
      </c>
      <c r="BI70" s="24">
        <f t="shared" si="86"/>
        <v>-0.70902574128380635</v>
      </c>
      <c r="BJ70" s="26">
        <f t="shared" si="87"/>
        <v>-0.22267025089605674</v>
      </c>
      <c r="BK70" s="33">
        <v>104</v>
      </c>
      <c r="BL70" s="33">
        <v>104</v>
      </c>
      <c r="BM70" s="33">
        <v>104</v>
      </c>
      <c r="BN70" s="32">
        <v>16470</v>
      </c>
      <c r="BO70" s="33">
        <v>11723</v>
      </c>
      <c r="BP70" s="34">
        <v>15496</v>
      </c>
      <c r="BQ70" s="47">
        <f t="shared" si="88"/>
        <v>405.10363964894168</v>
      </c>
      <c r="BR70" s="47">
        <f t="shared" si="63"/>
        <v>134.88773193795203</v>
      </c>
      <c r="BS70" s="47">
        <f t="shared" si="64"/>
        <v>33.329520396190674</v>
      </c>
      <c r="BT70" s="48">
        <f t="shared" si="65"/>
        <v>2061.5717569786534</v>
      </c>
      <c r="BU70" s="47">
        <f t="shared" si="66"/>
        <v>891.32300599258974</v>
      </c>
      <c r="BV70" s="49">
        <f t="shared" si="67"/>
        <v>251.64318555008208</v>
      </c>
      <c r="BW70" s="44">
        <f t="shared" si="89"/>
        <v>5.0889983579638756</v>
      </c>
      <c r="BX70" s="44">
        <f t="shared" si="90"/>
        <v>0.75820687755367278</v>
      </c>
      <c r="BY70" s="44">
        <f t="shared" si="91"/>
        <v>0.22064287623630108</v>
      </c>
      <c r="BZ70" s="18">
        <f t="shared" si="92"/>
        <v>0.40934065934065933</v>
      </c>
      <c r="CA70" s="19">
        <f t="shared" si="93"/>
        <v>-2.335164835164838E-2</v>
      </c>
      <c r="CB70" s="30">
        <f t="shared" si="94"/>
        <v>-3.5573400958016088E-3</v>
      </c>
    </row>
    <row r="71" spans="1:80" x14ac:dyDescent="0.25">
      <c r="A71" s="11" t="s">
        <v>145</v>
      </c>
      <c r="B71" s="32">
        <v>4046.634</v>
      </c>
      <c r="C71" s="33">
        <v>4186.8090000000002</v>
      </c>
      <c r="D71" s="34">
        <v>5922.692</v>
      </c>
      <c r="E71" s="32">
        <v>4126.5749999999998</v>
      </c>
      <c r="F71" s="33">
        <v>4333.8180000000002</v>
      </c>
      <c r="G71" s="34">
        <v>5938.4139999999998</v>
      </c>
      <c r="H71" s="35">
        <f t="shared" si="68"/>
        <v>0.99735249175958429</v>
      </c>
      <c r="I71" s="36">
        <f t="shared" si="69"/>
        <v>1.6724731449884289E-2</v>
      </c>
      <c r="J71" s="37">
        <f t="shared" si="52"/>
        <v>3.1273851632103167E-2</v>
      </c>
      <c r="K71" s="32">
        <v>3165.942</v>
      </c>
      <c r="L71" s="33">
        <v>3437.8359999999998</v>
      </c>
      <c r="M71" s="33">
        <v>3934.5430000000001</v>
      </c>
      <c r="N71" s="38">
        <f t="shared" si="53"/>
        <v>0.66255788161620266</v>
      </c>
      <c r="O71" s="39">
        <f t="shared" si="70"/>
        <v>-0.10465027526935011</v>
      </c>
      <c r="P71" s="40">
        <f t="shared" si="54"/>
        <v>-0.13070016475307256</v>
      </c>
      <c r="Q71" s="32">
        <v>612.80999999999995</v>
      </c>
      <c r="R71" s="33">
        <v>500.3</v>
      </c>
      <c r="S71" s="34">
        <v>1460.473</v>
      </c>
      <c r="T71" s="38">
        <f t="shared" si="71"/>
        <v>0.24593654130547316</v>
      </c>
      <c r="U71" s="39">
        <f t="shared" si="72"/>
        <v>9.7433242564992251E-2</v>
      </c>
      <c r="V71" s="40">
        <f t="shared" si="73"/>
        <v>0.13049560677615052</v>
      </c>
      <c r="W71" s="32">
        <v>347.82299999999998</v>
      </c>
      <c r="X71" s="33">
        <v>395.68200000000002</v>
      </c>
      <c r="Y71" s="34">
        <v>543.39799999999991</v>
      </c>
      <c r="Z71" s="38">
        <f t="shared" si="55"/>
        <v>9.1505577078324268E-2</v>
      </c>
      <c r="AA71" s="39">
        <f t="shared" si="74"/>
        <v>7.2170327043579591E-3</v>
      </c>
      <c r="AB71" s="40">
        <f t="shared" si="56"/>
        <v>2.0455797692223165E-4</v>
      </c>
      <c r="AC71" s="32">
        <v>4062.5970000000002</v>
      </c>
      <c r="AD71" s="33">
        <v>4387.4359999999997</v>
      </c>
      <c r="AE71" s="33">
        <v>4323.7950000000001</v>
      </c>
      <c r="AF71" s="33">
        <f t="shared" si="75"/>
        <v>261.19799999999987</v>
      </c>
      <c r="AG71" s="34">
        <f t="shared" si="76"/>
        <v>-63.640999999999622</v>
      </c>
      <c r="AH71" s="32">
        <v>4062.5970000000002</v>
      </c>
      <c r="AI71" s="33">
        <v>4387.4359999999997</v>
      </c>
      <c r="AJ71" s="33">
        <v>4323.7950000000001</v>
      </c>
      <c r="AK71" s="33">
        <f t="shared" si="57"/>
        <v>261.19799999999987</v>
      </c>
      <c r="AL71" s="34">
        <f t="shared" si="58"/>
        <v>-63.640999999999622</v>
      </c>
      <c r="AM71" s="38">
        <f t="shared" si="59"/>
        <v>0.73003880667777421</v>
      </c>
      <c r="AN71" s="39">
        <f t="shared" si="77"/>
        <v>-0.27390595333758683</v>
      </c>
      <c r="AO71" s="40">
        <f t="shared" si="78"/>
        <v>-0.31788002601796117</v>
      </c>
      <c r="AP71" s="38">
        <f t="shared" si="79"/>
        <v>0.73003880667777421</v>
      </c>
      <c r="AQ71" s="39">
        <f t="shared" si="80"/>
        <v>-0.27390595333758683</v>
      </c>
      <c r="AR71" s="40">
        <f t="shared" si="60"/>
        <v>-0.31788002601796117</v>
      </c>
      <c r="AS71" s="39">
        <f t="shared" si="61"/>
        <v>0.72810602292127158</v>
      </c>
      <c r="AT71" s="39">
        <f t="shared" si="81"/>
        <v>-0.25639007856725105</v>
      </c>
      <c r="AU71" s="39">
        <f t="shared" si="62"/>
        <v>-0.28426597793340191</v>
      </c>
      <c r="AV71" s="32">
        <v>3792</v>
      </c>
      <c r="AW71" s="33">
        <v>2812</v>
      </c>
      <c r="AX71" s="34">
        <v>3706</v>
      </c>
      <c r="AY71" s="41">
        <v>44</v>
      </c>
      <c r="AZ71" s="42">
        <v>40.270000000000003</v>
      </c>
      <c r="BA71" s="43">
        <v>40.53</v>
      </c>
      <c r="BB71" s="41">
        <v>62</v>
      </c>
      <c r="BC71" s="42">
        <v>61.83</v>
      </c>
      <c r="BD71" s="43">
        <v>61.72</v>
      </c>
      <c r="BE71" s="24">
        <f t="shared" si="82"/>
        <v>7.6198700551032159</v>
      </c>
      <c r="BF71" s="24">
        <f t="shared" si="83"/>
        <v>0.43805187328503337</v>
      </c>
      <c r="BG71" s="24">
        <f t="shared" si="84"/>
        <v>-0.13886956358177205</v>
      </c>
      <c r="BH71" s="25">
        <f t="shared" si="85"/>
        <v>5.0037805141499243</v>
      </c>
      <c r="BI71" s="24">
        <f t="shared" si="86"/>
        <v>-9.2993679398462703E-2</v>
      </c>
      <c r="BJ71" s="26">
        <f t="shared" si="87"/>
        <v>-4.950178318865639E-2</v>
      </c>
      <c r="BK71" s="33">
        <v>125</v>
      </c>
      <c r="BL71" s="33">
        <v>125</v>
      </c>
      <c r="BM71" s="33">
        <v>125</v>
      </c>
      <c r="BN71" s="32">
        <v>15070</v>
      </c>
      <c r="BO71" s="33">
        <v>12031</v>
      </c>
      <c r="BP71" s="34">
        <v>16592</v>
      </c>
      <c r="BQ71" s="47">
        <f t="shared" si="88"/>
        <v>357.90826904532304</v>
      </c>
      <c r="BR71" s="47">
        <f t="shared" si="63"/>
        <v>84.081129032051649</v>
      </c>
      <c r="BS71" s="47">
        <f t="shared" si="64"/>
        <v>-2.3126602207396445</v>
      </c>
      <c r="BT71" s="48">
        <f t="shared" si="65"/>
        <v>1602.3783054506207</v>
      </c>
      <c r="BU71" s="47">
        <f t="shared" si="66"/>
        <v>514.14650165315243</v>
      </c>
      <c r="BV71" s="49">
        <f t="shared" si="67"/>
        <v>61.191249974091534</v>
      </c>
      <c r="BW71" s="44">
        <f t="shared" si="89"/>
        <v>4.477064220183486</v>
      </c>
      <c r="BX71" s="44">
        <f t="shared" si="90"/>
        <v>0.50290810204002634</v>
      </c>
      <c r="BY71" s="44">
        <f t="shared" si="91"/>
        <v>0.19861471804977349</v>
      </c>
      <c r="BZ71" s="18">
        <f t="shared" si="92"/>
        <v>0.36465934065934064</v>
      </c>
      <c r="CA71" s="19">
        <f t="shared" si="93"/>
        <v>3.5260433555515502E-2</v>
      </c>
      <c r="CB71" s="30">
        <f t="shared" si="94"/>
        <v>1.2102564102564051E-2</v>
      </c>
    </row>
    <row r="72" spans="1:80" x14ac:dyDescent="0.25">
      <c r="A72" s="11" t="s">
        <v>144</v>
      </c>
      <c r="B72" s="32">
        <v>9261.6329999999998</v>
      </c>
      <c r="C72" s="33">
        <v>8424.3583700000017</v>
      </c>
      <c r="D72" s="34">
        <v>11872.585999999999</v>
      </c>
      <c r="E72" s="32">
        <v>8152.6940000000004</v>
      </c>
      <c r="F72" s="33">
        <v>7937.34</v>
      </c>
      <c r="G72" s="34">
        <v>11502.391</v>
      </c>
      <c r="H72" s="35">
        <f t="shared" si="68"/>
        <v>1.0321841780548062</v>
      </c>
      <c r="I72" s="36">
        <f t="shared" si="69"/>
        <v>-0.10383699482375386</v>
      </c>
      <c r="J72" s="37">
        <f t="shared" si="52"/>
        <v>-2.9173703804859841E-2</v>
      </c>
      <c r="K72" s="32">
        <v>5629.183</v>
      </c>
      <c r="L72" s="33">
        <v>5229.71</v>
      </c>
      <c r="M72" s="33">
        <v>7351.8059999999996</v>
      </c>
      <c r="N72" s="38">
        <f t="shared" si="53"/>
        <v>0.63915458968487504</v>
      </c>
      <c r="O72" s="39">
        <f t="shared" si="70"/>
        <v>-5.131447489672214E-2</v>
      </c>
      <c r="P72" s="40">
        <f t="shared" si="54"/>
        <v>-1.971979392474732E-2</v>
      </c>
      <c r="Q72" s="32">
        <v>1414.703</v>
      </c>
      <c r="R72" s="33">
        <v>1132.0989999999999</v>
      </c>
      <c r="S72" s="34">
        <v>2017.471</v>
      </c>
      <c r="T72" s="38">
        <f t="shared" si="71"/>
        <v>0.17539579379626374</v>
      </c>
      <c r="U72" s="39">
        <f t="shared" si="72"/>
        <v>1.8699629482029911E-3</v>
      </c>
      <c r="V72" s="40">
        <f t="shared" si="73"/>
        <v>3.2766273075216151E-2</v>
      </c>
      <c r="W72" s="32">
        <v>1108.808</v>
      </c>
      <c r="X72" s="33">
        <v>1575.5309999999999</v>
      </c>
      <c r="Y72" s="34">
        <v>2133.114</v>
      </c>
      <c r="Z72" s="38">
        <f t="shared" si="55"/>
        <v>0.18544961651886119</v>
      </c>
      <c r="AA72" s="39">
        <f t="shared" si="74"/>
        <v>4.9444511948519176E-2</v>
      </c>
      <c r="AB72" s="40">
        <f t="shared" si="56"/>
        <v>-1.3046479150468832E-2</v>
      </c>
      <c r="AC72" s="32">
        <v>106.349</v>
      </c>
      <c r="AD72" s="33">
        <v>514.99599999999998</v>
      </c>
      <c r="AE72" s="33">
        <v>347.11700000000002</v>
      </c>
      <c r="AF72" s="33">
        <f t="shared" si="75"/>
        <v>240.76800000000003</v>
      </c>
      <c r="AG72" s="34">
        <f t="shared" si="76"/>
        <v>-167.87899999999996</v>
      </c>
      <c r="AH72" s="32">
        <v>106.349</v>
      </c>
      <c r="AI72" s="33">
        <v>514.99599999999998</v>
      </c>
      <c r="AJ72" s="33">
        <v>347.11700000000002</v>
      </c>
      <c r="AK72" s="33">
        <f t="shared" si="57"/>
        <v>240.76800000000003</v>
      </c>
      <c r="AL72" s="34">
        <f t="shared" si="58"/>
        <v>-167.87899999999996</v>
      </c>
      <c r="AM72" s="38">
        <f t="shared" si="59"/>
        <v>2.9236848652854572E-2</v>
      </c>
      <c r="AN72" s="39">
        <f t="shared" si="77"/>
        <v>1.7754100416123533E-2</v>
      </c>
      <c r="AO72" s="40">
        <f t="shared" si="78"/>
        <v>-3.1894928674419773E-2</v>
      </c>
      <c r="AP72" s="38">
        <f t="shared" si="79"/>
        <v>2.9236848652854572E-2</v>
      </c>
      <c r="AQ72" s="39">
        <f t="shared" si="80"/>
        <v>1.7754100416123533E-2</v>
      </c>
      <c r="AR72" s="40">
        <f t="shared" si="60"/>
        <v>-3.1894928674419773E-2</v>
      </c>
      <c r="AS72" s="39">
        <f t="shared" si="61"/>
        <v>3.0177812595659461E-2</v>
      </c>
      <c r="AT72" s="39">
        <f t="shared" si="81"/>
        <v>1.7133167475899047E-2</v>
      </c>
      <c r="AU72" s="39">
        <f t="shared" si="62"/>
        <v>-3.470488110273319E-2</v>
      </c>
      <c r="AV72" s="32">
        <v>8865</v>
      </c>
      <c r="AW72" s="33">
        <v>5702</v>
      </c>
      <c r="AX72" s="34">
        <v>7163</v>
      </c>
      <c r="AY72" s="41">
        <v>45</v>
      </c>
      <c r="AZ72" s="42">
        <v>47</v>
      </c>
      <c r="BA72" s="43">
        <v>45</v>
      </c>
      <c r="BB72" s="41">
        <v>74</v>
      </c>
      <c r="BC72" s="42">
        <v>73</v>
      </c>
      <c r="BD72" s="43">
        <v>73</v>
      </c>
      <c r="BE72" s="24">
        <f t="shared" si="82"/>
        <v>13.264814814814814</v>
      </c>
      <c r="BF72" s="24">
        <f t="shared" si="83"/>
        <v>-3.1518518518518537</v>
      </c>
      <c r="BG72" s="24">
        <f t="shared" si="84"/>
        <v>-0.21509062253743139</v>
      </c>
      <c r="BH72" s="25">
        <f t="shared" si="85"/>
        <v>8.1769406392694055</v>
      </c>
      <c r="BI72" s="24">
        <f t="shared" si="86"/>
        <v>-1.8061674688387015</v>
      </c>
      <c r="BJ72" s="26">
        <f t="shared" si="87"/>
        <v>-0.50190258751902661</v>
      </c>
      <c r="BK72" s="33">
        <v>153</v>
      </c>
      <c r="BL72" s="33">
        <v>153</v>
      </c>
      <c r="BM72" s="33">
        <v>153</v>
      </c>
      <c r="BN72" s="32">
        <v>37919</v>
      </c>
      <c r="BO72" s="33">
        <v>27583</v>
      </c>
      <c r="BP72" s="34">
        <v>36004</v>
      </c>
      <c r="BQ72" s="47">
        <f t="shared" si="88"/>
        <v>319.47536384846126</v>
      </c>
      <c r="BR72" s="47">
        <f t="shared" si="63"/>
        <v>104.4724893000818</v>
      </c>
      <c r="BS72" s="47">
        <f t="shared" si="64"/>
        <v>31.713336512783485</v>
      </c>
      <c r="BT72" s="48">
        <f t="shared" si="65"/>
        <v>1605.8063660477453</v>
      </c>
      <c r="BU72" s="47">
        <f t="shared" si="66"/>
        <v>686.15673265801036</v>
      </c>
      <c r="BV72" s="49">
        <f t="shared" si="67"/>
        <v>213.77900722627919</v>
      </c>
      <c r="BW72" s="44">
        <f t="shared" si="89"/>
        <v>5.0263855926287873</v>
      </c>
      <c r="BX72" s="44">
        <f t="shared" si="90"/>
        <v>0.7490026259057192</v>
      </c>
      <c r="BY72" s="44">
        <f t="shared" si="91"/>
        <v>0.18896012787957606</v>
      </c>
      <c r="BZ72" s="18">
        <f t="shared" si="92"/>
        <v>0.64648423471952887</v>
      </c>
      <c r="CA72" s="19">
        <f t="shared" si="93"/>
        <v>-3.066494917989615E-2</v>
      </c>
      <c r="CB72" s="30">
        <f t="shared" si="94"/>
        <v>-1.3885896238837403E-2</v>
      </c>
    </row>
    <row r="73" spans="1:80" x14ac:dyDescent="0.25">
      <c r="A73" s="11" t="s">
        <v>143</v>
      </c>
      <c r="B73" s="32">
        <v>1800.33392</v>
      </c>
      <c r="C73" s="33">
        <v>1376.4422</v>
      </c>
      <c r="D73" s="34">
        <v>1918.652</v>
      </c>
      <c r="E73" s="32">
        <v>1498.826</v>
      </c>
      <c r="F73" s="33">
        <v>1232.729</v>
      </c>
      <c r="G73" s="34">
        <v>1763.1569999999999</v>
      </c>
      <c r="H73" s="35">
        <f t="shared" si="68"/>
        <v>1.0881912387836137</v>
      </c>
      <c r="I73" s="36">
        <f t="shared" si="69"/>
        <v>-0.11297148457453465</v>
      </c>
      <c r="J73" s="37">
        <f t="shared" si="52"/>
        <v>-2.8390102289728381E-2</v>
      </c>
      <c r="K73" s="32">
        <v>1252.7339999999999</v>
      </c>
      <c r="L73" s="33">
        <v>1042.2560000000001</v>
      </c>
      <c r="M73" s="33">
        <v>1465.5840000000001</v>
      </c>
      <c r="N73" s="38">
        <f t="shared" si="53"/>
        <v>0.83122716808542862</v>
      </c>
      <c r="O73" s="39">
        <f t="shared" si="70"/>
        <v>-4.5829926670536425E-3</v>
      </c>
      <c r="P73" s="40">
        <f t="shared" si="54"/>
        <v>-1.4259552840257483E-2</v>
      </c>
      <c r="Q73" s="32">
        <v>201.77099999999999</v>
      </c>
      <c r="R73" s="33">
        <v>160.77000000000001</v>
      </c>
      <c r="S73" s="34">
        <v>276.89299999999997</v>
      </c>
      <c r="T73" s="38">
        <f t="shared" si="71"/>
        <v>0.15704387073868067</v>
      </c>
      <c r="U73" s="39">
        <f t="shared" si="72"/>
        <v>2.2424508651286951E-2</v>
      </c>
      <c r="V73" s="40">
        <f t="shared" si="73"/>
        <v>2.6625911884788217E-2</v>
      </c>
      <c r="W73" s="32">
        <v>44.320999999999998</v>
      </c>
      <c r="X73" s="33">
        <v>29.702999999999999</v>
      </c>
      <c r="Y73" s="34">
        <v>20.68</v>
      </c>
      <c r="Z73" s="38">
        <f t="shared" si="55"/>
        <v>1.1728961175890746E-2</v>
      </c>
      <c r="AA73" s="39">
        <f t="shared" si="74"/>
        <v>-1.7841515984233242E-2</v>
      </c>
      <c r="AB73" s="40">
        <f t="shared" si="56"/>
        <v>-1.2366359044530772E-2</v>
      </c>
      <c r="AC73" s="32">
        <v>144.67802000000003</v>
      </c>
      <c r="AD73" s="33">
        <v>164.73764000000003</v>
      </c>
      <c r="AE73" s="33">
        <v>252.57926999999998</v>
      </c>
      <c r="AF73" s="33">
        <f t="shared" si="75"/>
        <v>107.90124999999995</v>
      </c>
      <c r="AG73" s="34">
        <f t="shared" si="76"/>
        <v>87.841629999999952</v>
      </c>
      <c r="AH73" s="32">
        <v>144.67802000000003</v>
      </c>
      <c r="AI73" s="33">
        <v>164.73764000000003</v>
      </c>
      <c r="AJ73" s="33">
        <v>252.57926999999998</v>
      </c>
      <c r="AK73" s="33">
        <f t="shared" si="57"/>
        <v>107.90124999999995</v>
      </c>
      <c r="AL73" s="34">
        <f t="shared" si="58"/>
        <v>87.841629999999952</v>
      </c>
      <c r="AM73" s="38">
        <f t="shared" si="59"/>
        <v>0.13164412827339192</v>
      </c>
      <c r="AN73" s="39">
        <f t="shared" si="77"/>
        <v>5.1282358496816227E-2</v>
      </c>
      <c r="AO73" s="40">
        <f t="shared" si="78"/>
        <v>1.1960468472784216E-2</v>
      </c>
      <c r="AP73" s="38">
        <f t="shared" si="79"/>
        <v>0.13164412827339192</v>
      </c>
      <c r="AQ73" s="39">
        <f t="shared" si="80"/>
        <v>5.1282358496816227E-2</v>
      </c>
      <c r="AR73" s="40">
        <f t="shared" si="60"/>
        <v>1.1960468472784216E-2</v>
      </c>
      <c r="AS73" s="39">
        <f t="shared" si="61"/>
        <v>0.14325398702441133</v>
      </c>
      <c r="AT73" s="39">
        <f t="shared" si="81"/>
        <v>4.6726424785699147E-2</v>
      </c>
      <c r="AU73" s="39">
        <f t="shared" si="62"/>
        <v>9.6174456596831437E-3</v>
      </c>
      <c r="AV73" s="32">
        <v>1515</v>
      </c>
      <c r="AW73" s="33">
        <v>880</v>
      </c>
      <c r="AX73" s="34">
        <v>1148</v>
      </c>
      <c r="AY73" s="41">
        <v>17</v>
      </c>
      <c r="AZ73" s="42">
        <v>16</v>
      </c>
      <c r="BA73" s="43">
        <v>15</v>
      </c>
      <c r="BB73" s="41">
        <v>34</v>
      </c>
      <c r="BC73" s="42">
        <v>30</v>
      </c>
      <c r="BD73" s="43">
        <v>30</v>
      </c>
      <c r="BE73" s="24">
        <f t="shared" si="82"/>
        <v>6.3777777777777773</v>
      </c>
      <c r="BF73" s="24">
        <f t="shared" si="83"/>
        <v>-1.0486928104575171</v>
      </c>
      <c r="BG73" s="24">
        <f t="shared" si="84"/>
        <v>0.26666666666666661</v>
      </c>
      <c r="BH73" s="25">
        <f t="shared" si="85"/>
        <v>3.1888888888888887</v>
      </c>
      <c r="BI73" s="24">
        <f t="shared" si="86"/>
        <v>-0.52434640522875853</v>
      </c>
      <c r="BJ73" s="26">
        <f t="shared" si="87"/>
        <v>-7.0370370370370416E-2</v>
      </c>
      <c r="BK73" s="33">
        <v>85</v>
      </c>
      <c r="BL73" s="33">
        <v>85</v>
      </c>
      <c r="BM73" s="33">
        <v>85</v>
      </c>
      <c r="BN73" s="32">
        <v>13268</v>
      </c>
      <c r="BO73" s="33">
        <v>8780</v>
      </c>
      <c r="BP73" s="34">
        <v>11775</v>
      </c>
      <c r="BQ73" s="47">
        <f t="shared" si="88"/>
        <v>149.73732484076433</v>
      </c>
      <c r="BR73" s="47">
        <f t="shared" si="63"/>
        <v>36.771843984568974</v>
      </c>
      <c r="BS73" s="47">
        <f t="shared" si="64"/>
        <v>9.3353886220855031</v>
      </c>
      <c r="BT73" s="48">
        <f t="shared" si="65"/>
        <v>1535.8510452961673</v>
      </c>
      <c r="BU73" s="47">
        <f t="shared" si="66"/>
        <v>546.52695288692632</v>
      </c>
      <c r="BV73" s="49">
        <f t="shared" si="67"/>
        <v>135.0226362052581</v>
      </c>
      <c r="BW73" s="44">
        <f t="shared" si="89"/>
        <v>10.256968641114982</v>
      </c>
      <c r="BX73" s="44">
        <f t="shared" si="90"/>
        <v>1.4992128655374248</v>
      </c>
      <c r="BY73" s="44">
        <f t="shared" si="91"/>
        <v>0.27969591384225545</v>
      </c>
      <c r="BZ73" s="18">
        <f t="shared" si="92"/>
        <v>0.38057530704589526</v>
      </c>
      <c r="CA73" s="19">
        <f t="shared" si="93"/>
        <v>-4.5911353191970372E-2</v>
      </c>
      <c r="CB73" s="30">
        <f t="shared" si="94"/>
        <v>2.2085757379874948E-3</v>
      </c>
    </row>
    <row r="74" spans="1:80" x14ac:dyDescent="0.25">
      <c r="A74" s="11" t="s">
        <v>142</v>
      </c>
      <c r="B74" s="32">
        <v>2272.3249999999998</v>
      </c>
      <c r="C74" s="33">
        <v>2009.5540000000001</v>
      </c>
      <c r="D74" s="34">
        <v>2924.5909999999999</v>
      </c>
      <c r="E74" s="32">
        <v>2158.6210000000001</v>
      </c>
      <c r="F74" s="33">
        <v>1951.377</v>
      </c>
      <c r="G74" s="34">
        <v>2769.6120000000001</v>
      </c>
      <c r="H74" s="35">
        <f t="shared" si="68"/>
        <v>1.0559569354841039</v>
      </c>
      <c r="I74" s="36">
        <f t="shared" si="69"/>
        <v>3.2825660602913143E-3</v>
      </c>
      <c r="J74" s="37">
        <f t="shared" si="52"/>
        <v>2.6143629290579895E-2</v>
      </c>
      <c r="K74" s="32">
        <v>1635.855</v>
      </c>
      <c r="L74" s="33">
        <v>1617.383</v>
      </c>
      <c r="M74" s="33">
        <v>2275.587</v>
      </c>
      <c r="N74" s="38">
        <f t="shared" si="53"/>
        <v>0.82162663939930936</v>
      </c>
      <c r="O74" s="39">
        <f t="shared" si="70"/>
        <v>6.38025470736997E-2</v>
      </c>
      <c r="P74" s="40">
        <f t="shared" si="54"/>
        <v>-7.2152501996763929E-3</v>
      </c>
      <c r="Q74" s="32">
        <v>378.58</v>
      </c>
      <c r="R74" s="33">
        <v>226.572</v>
      </c>
      <c r="S74" s="34">
        <v>350.79900000000004</v>
      </c>
      <c r="T74" s="38">
        <f t="shared" si="71"/>
        <v>0.12665997980944624</v>
      </c>
      <c r="U74" s="39">
        <f t="shared" si="72"/>
        <v>-4.8720506158215521E-2</v>
      </c>
      <c r="V74" s="40">
        <f t="shared" si="73"/>
        <v>1.0551201239236585E-2</v>
      </c>
      <c r="W74" s="32">
        <v>144.18599999999998</v>
      </c>
      <c r="X74" s="33">
        <v>107.422</v>
      </c>
      <c r="Y74" s="34">
        <v>143.226</v>
      </c>
      <c r="Z74" s="38">
        <f t="shared" si="55"/>
        <v>5.1713380791244407E-2</v>
      </c>
      <c r="AA74" s="39">
        <f t="shared" si="74"/>
        <v>-1.5082040915484082E-2</v>
      </c>
      <c r="AB74" s="40">
        <f t="shared" si="56"/>
        <v>-3.3359510395601991E-3</v>
      </c>
      <c r="AC74" s="32">
        <v>198.05799999999999</v>
      </c>
      <c r="AD74" s="33">
        <v>217.97</v>
      </c>
      <c r="AE74" s="33">
        <v>303.80200000000002</v>
      </c>
      <c r="AF74" s="33">
        <f t="shared" si="75"/>
        <v>105.74400000000003</v>
      </c>
      <c r="AG74" s="34">
        <f t="shared" si="76"/>
        <v>85.832000000000022</v>
      </c>
      <c r="AH74" s="32">
        <v>198.05799999999999</v>
      </c>
      <c r="AI74" s="33">
        <v>217.97</v>
      </c>
      <c r="AJ74" s="33">
        <v>303.80200000000002</v>
      </c>
      <c r="AK74" s="33">
        <f t="shared" si="57"/>
        <v>105.74400000000003</v>
      </c>
      <c r="AL74" s="34">
        <f t="shared" si="58"/>
        <v>85.832000000000022</v>
      </c>
      <c r="AM74" s="38">
        <f t="shared" si="59"/>
        <v>0.10387845685088959</v>
      </c>
      <c r="AN74" s="39">
        <f t="shared" si="77"/>
        <v>1.6717509363184266E-2</v>
      </c>
      <c r="AO74" s="40">
        <f t="shared" si="78"/>
        <v>-4.5883969883205034E-3</v>
      </c>
      <c r="AP74" s="38">
        <f t="shared" si="79"/>
        <v>0.10387845685088959</v>
      </c>
      <c r="AQ74" s="39">
        <f t="shared" si="80"/>
        <v>1.6717509363184266E-2</v>
      </c>
      <c r="AR74" s="40">
        <f t="shared" si="60"/>
        <v>-4.5883969883205034E-3</v>
      </c>
      <c r="AS74" s="39">
        <f t="shared" si="61"/>
        <v>0.10969117695908308</v>
      </c>
      <c r="AT74" s="39">
        <f t="shared" si="81"/>
        <v>1.793908152408083E-2</v>
      </c>
      <c r="AU74" s="39">
        <f t="shared" si="62"/>
        <v>-2.0094324054835827E-3</v>
      </c>
      <c r="AV74" s="32">
        <v>1237</v>
      </c>
      <c r="AW74" s="33">
        <v>715</v>
      </c>
      <c r="AX74" s="34">
        <v>941</v>
      </c>
      <c r="AY74" s="41">
        <v>19</v>
      </c>
      <c r="AZ74" s="42">
        <v>19</v>
      </c>
      <c r="BA74" s="43">
        <v>19</v>
      </c>
      <c r="BB74" s="41">
        <v>27</v>
      </c>
      <c r="BC74" s="42">
        <v>28</v>
      </c>
      <c r="BD74" s="43">
        <v>28</v>
      </c>
      <c r="BE74" s="24">
        <f t="shared" si="82"/>
        <v>4.1271929824561404</v>
      </c>
      <c r="BF74" s="24">
        <f t="shared" si="83"/>
        <v>-1.2982456140350882</v>
      </c>
      <c r="BG74" s="24">
        <f t="shared" si="84"/>
        <v>-5.4093567251461749E-2</v>
      </c>
      <c r="BH74" s="25">
        <f t="shared" si="85"/>
        <v>2.8005952380952377</v>
      </c>
      <c r="BI74" s="24">
        <f t="shared" si="86"/>
        <v>-1.0173059964726638</v>
      </c>
      <c r="BJ74" s="26">
        <f t="shared" si="87"/>
        <v>-3.6706349206349298E-2</v>
      </c>
      <c r="BK74" s="33">
        <v>55</v>
      </c>
      <c r="BL74" s="33">
        <v>55</v>
      </c>
      <c r="BM74" s="33">
        <v>55</v>
      </c>
      <c r="BN74" s="32">
        <v>6429</v>
      </c>
      <c r="BO74" s="33">
        <v>3811</v>
      </c>
      <c r="BP74" s="34">
        <v>5084</v>
      </c>
      <c r="BQ74" s="47">
        <f t="shared" si="88"/>
        <v>544.77025963808023</v>
      </c>
      <c r="BR74" s="47">
        <f t="shared" si="63"/>
        <v>209.00715495617015</v>
      </c>
      <c r="BS74" s="47">
        <f t="shared" si="64"/>
        <v>32.73221188158584</v>
      </c>
      <c r="BT74" s="48">
        <f t="shared" si="65"/>
        <v>2943.2646121147714</v>
      </c>
      <c r="BU74" s="47">
        <f t="shared" si="66"/>
        <v>1198.2193412982799</v>
      </c>
      <c r="BV74" s="49">
        <f t="shared" si="67"/>
        <v>214.06601071616979</v>
      </c>
      <c r="BW74" s="44">
        <f t="shared" si="89"/>
        <v>5.4027630180658877</v>
      </c>
      <c r="BX74" s="44">
        <f t="shared" si="90"/>
        <v>0.20551160335287211</v>
      </c>
      <c r="BY74" s="44">
        <f t="shared" si="91"/>
        <v>7.2693087995957306E-2</v>
      </c>
      <c r="BZ74" s="18">
        <f t="shared" si="92"/>
        <v>0.25394605394605396</v>
      </c>
      <c r="CA74" s="19">
        <f t="shared" si="93"/>
        <v>-6.5428014608342466E-2</v>
      </c>
      <c r="CB74" s="30">
        <f t="shared" si="94"/>
        <v>1.3320013320011759E-4</v>
      </c>
    </row>
    <row r="75" spans="1:80" x14ac:dyDescent="0.25">
      <c r="A75" s="11" t="s">
        <v>141</v>
      </c>
      <c r="B75" s="32">
        <v>8152.5119999999997</v>
      </c>
      <c r="C75" s="33">
        <v>6953.0958799999999</v>
      </c>
      <c r="D75" s="34">
        <v>10803.538</v>
      </c>
      <c r="E75" s="32">
        <v>6971.585</v>
      </c>
      <c r="F75" s="33">
        <v>6605.0611200000003</v>
      </c>
      <c r="G75" s="34">
        <v>11464.255999999999</v>
      </c>
      <c r="H75" s="35">
        <f t="shared" si="68"/>
        <v>0.94236712787990784</v>
      </c>
      <c r="I75" s="36">
        <f t="shared" si="69"/>
        <v>-0.22702433761897078</v>
      </c>
      <c r="J75" s="37">
        <f t="shared" si="52"/>
        <v>-0.11032500527025435</v>
      </c>
      <c r="K75" s="32">
        <v>1872.78</v>
      </c>
      <c r="L75" s="33">
        <v>2079.8362400000001</v>
      </c>
      <c r="M75" s="33">
        <v>3377.7240000000002</v>
      </c>
      <c r="N75" s="38">
        <f t="shared" si="53"/>
        <v>0.29463089449502877</v>
      </c>
      <c r="O75" s="39">
        <f t="shared" si="70"/>
        <v>2.6000446756099971E-2</v>
      </c>
      <c r="P75" s="40">
        <f t="shared" si="54"/>
        <v>-2.0254343084725845E-2</v>
      </c>
      <c r="Q75" s="32">
        <v>62.750999999999998</v>
      </c>
      <c r="R75" s="33">
        <v>116.11388000000001</v>
      </c>
      <c r="S75" s="34">
        <v>2208.4859999999999</v>
      </c>
      <c r="T75" s="38">
        <f t="shared" si="71"/>
        <v>0.19264102267081265</v>
      </c>
      <c r="U75" s="39">
        <f t="shared" si="72"/>
        <v>0.18364005660642413</v>
      </c>
      <c r="V75" s="40">
        <f t="shared" si="73"/>
        <v>0.17506149117360828</v>
      </c>
      <c r="W75" s="32">
        <v>5036.0540000000001</v>
      </c>
      <c r="X75" s="33">
        <v>4409.1109999999999</v>
      </c>
      <c r="Y75" s="34">
        <v>5878.0460000000003</v>
      </c>
      <c r="Z75" s="38">
        <f t="shared" si="55"/>
        <v>0.51272808283415872</v>
      </c>
      <c r="AA75" s="39">
        <f t="shared" si="74"/>
        <v>-0.20964050336252393</v>
      </c>
      <c r="AB75" s="40">
        <f t="shared" si="56"/>
        <v>-0.1548071480888823</v>
      </c>
      <c r="AC75" s="32">
        <v>2478.9583800000005</v>
      </c>
      <c r="AD75" s="33">
        <v>2950.0839000000001</v>
      </c>
      <c r="AE75" s="33">
        <v>4522.8857299999981</v>
      </c>
      <c r="AF75" s="33">
        <f t="shared" si="75"/>
        <v>2043.9273499999977</v>
      </c>
      <c r="AG75" s="34">
        <f t="shared" si="76"/>
        <v>1572.8018299999981</v>
      </c>
      <c r="AH75" s="32">
        <v>2478.9583800000005</v>
      </c>
      <c r="AI75" s="33">
        <v>2950.0839000000001</v>
      </c>
      <c r="AJ75" s="33">
        <v>4522.8857299999981</v>
      </c>
      <c r="AK75" s="33">
        <f t="shared" si="57"/>
        <v>2043.9273499999977</v>
      </c>
      <c r="AL75" s="34">
        <f t="shared" si="58"/>
        <v>1572.8018299999981</v>
      </c>
      <c r="AM75" s="38">
        <f t="shared" si="59"/>
        <v>0.41864856957044977</v>
      </c>
      <c r="AN75" s="39">
        <f t="shared" si="77"/>
        <v>0.11457561880386391</v>
      </c>
      <c r="AO75" s="40">
        <f t="shared" si="78"/>
        <v>-5.6349367861460165E-3</v>
      </c>
      <c r="AP75" s="38">
        <f t="shared" si="79"/>
        <v>0.41864856957044977</v>
      </c>
      <c r="AQ75" s="39">
        <f t="shared" si="80"/>
        <v>0.11457561880386391</v>
      </c>
      <c r="AR75" s="40">
        <f t="shared" si="60"/>
        <v>-5.6349367861460165E-3</v>
      </c>
      <c r="AS75" s="39">
        <f t="shared" si="61"/>
        <v>0.39452065009713655</v>
      </c>
      <c r="AT75" s="39">
        <f t="shared" si="81"/>
        <v>3.8940336581630319E-2</v>
      </c>
      <c r="AU75" s="39">
        <f t="shared" si="62"/>
        <v>-5.2119259269818696E-2</v>
      </c>
      <c r="AV75" s="32">
        <v>5998</v>
      </c>
      <c r="AW75" s="33">
        <v>4652</v>
      </c>
      <c r="AX75" s="34">
        <v>6179</v>
      </c>
      <c r="AY75" s="41">
        <v>28</v>
      </c>
      <c r="AZ75" s="42">
        <v>30</v>
      </c>
      <c r="BA75" s="43">
        <v>29.25</v>
      </c>
      <c r="BB75" s="41">
        <v>53</v>
      </c>
      <c r="BC75" s="42">
        <v>55</v>
      </c>
      <c r="BD75" s="43">
        <v>55</v>
      </c>
      <c r="BE75" s="24">
        <f t="shared" si="82"/>
        <v>17.603988603988604</v>
      </c>
      <c r="BF75" s="24">
        <f t="shared" si="83"/>
        <v>-0.24720187220187384</v>
      </c>
      <c r="BG75" s="24">
        <f t="shared" si="84"/>
        <v>0.37435897435897658</v>
      </c>
      <c r="BH75" s="25">
        <f t="shared" si="85"/>
        <v>9.3621212121212114</v>
      </c>
      <c r="BI75" s="24">
        <f t="shared" si="86"/>
        <v>-6.8696397941682363E-2</v>
      </c>
      <c r="BJ75" s="26">
        <f t="shared" si="87"/>
        <v>-3.5858585858585812E-2</v>
      </c>
      <c r="BK75" s="33">
        <v>109</v>
      </c>
      <c r="BL75" s="33">
        <v>108</v>
      </c>
      <c r="BM75" s="33">
        <v>111</v>
      </c>
      <c r="BN75" s="32">
        <v>16008</v>
      </c>
      <c r="BO75" s="33">
        <v>10880</v>
      </c>
      <c r="BP75" s="34">
        <v>17707</v>
      </c>
      <c r="BQ75" s="47">
        <f t="shared" si="88"/>
        <v>647.44202857626931</v>
      </c>
      <c r="BR75" s="47">
        <f t="shared" si="63"/>
        <v>211.93571923094197</v>
      </c>
      <c r="BS75" s="47">
        <f t="shared" si="64"/>
        <v>40.359205046857483</v>
      </c>
      <c r="BT75" s="48">
        <f t="shared" si="65"/>
        <v>1855.357824890759</v>
      </c>
      <c r="BU75" s="47">
        <f t="shared" si="66"/>
        <v>693.03955213317317</v>
      </c>
      <c r="BV75" s="49">
        <f t="shared" si="67"/>
        <v>435.52525395352768</v>
      </c>
      <c r="BW75" s="44">
        <f t="shared" si="89"/>
        <v>2.8656740572908239</v>
      </c>
      <c r="BX75" s="44">
        <f t="shared" si="90"/>
        <v>0.19678442741419833</v>
      </c>
      <c r="BY75" s="44">
        <f t="shared" si="91"/>
        <v>0.52689503751438371</v>
      </c>
      <c r="BZ75" s="18">
        <f t="shared" si="92"/>
        <v>0.43824868824868829</v>
      </c>
      <c r="CA75" s="19">
        <f t="shared" si="93"/>
        <v>3.6985340376827824E-2</v>
      </c>
      <c r="CB75" s="30">
        <f t="shared" si="94"/>
        <v>6.9234985901652557E-2</v>
      </c>
    </row>
    <row r="76" spans="1:80" x14ac:dyDescent="0.25">
      <c r="A76" s="11" t="s">
        <v>140</v>
      </c>
      <c r="B76" s="32">
        <v>1840.0893500000002</v>
      </c>
      <c r="C76" s="33">
        <v>1354.9940699999997</v>
      </c>
      <c r="D76" s="34">
        <v>2027.38392</v>
      </c>
      <c r="E76" s="32">
        <v>1790.61483</v>
      </c>
      <c r="F76" s="33">
        <v>1344.66904</v>
      </c>
      <c r="G76" s="34">
        <v>2005.1750400000001</v>
      </c>
      <c r="H76" s="35">
        <f t="shared" si="68"/>
        <v>1.0110757811946431</v>
      </c>
      <c r="I76" s="36">
        <f t="shared" si="69"/>
        <v>-1.6554125120831875E-2</v>
      </c>
      <c r="J76" s="37">
        <f t="shared" si="52"/>
        <v>3.3972895414109416E-3</v>
      </c>
      <c r="K76" s="32">
        <v>1342.77772</v>
      </c>
      <c r="L76" s="33">
        <v>1013.2110300000001</v>
      </c>
      <c r="M76" s="33">
        <v>1495.2168300000001</v>
      </c>
      <c r="N76" s="38">
        <f t="shared" si="53"/>
        <v>0.74567895578831866</v>
      </c>
      <c r="O76" s="39">
        <f t="shared" si="70"/>
        <v>-4.2186198952246512E-3</v>
      </c>
      <c r="P76" s="40">
        <f t="shared" si="54"/>
        <v>-7.8232070933373921E-3</v>
      </c>
      <c r="Q76" s="32">
        <v>275.50432999999998</v>
      </c>
      <c r="R76" s="33">
        <v>184.42065000000002</v>
      </c>
      <c r="S76" s="34">
        <v>287.22827000000001</v>
      </c>
      <c r="T76" s="38">
        <f t="shared" si="71"/>
        <v>0.14324348960577526</v>
      </c>
      <c r="U76" s="39">
        <f t="shared" si="72"/>
        <v>-1.0616695948479304E-2</v>
      </c>
      <c r="V76" s="40">
        <f t="shared" si="73"/>
        <v>6.0940167511016607E-3</v>
      </c>
      <c r="W76" s="32">
        <v>172.33278000000001</v>
      </c>
      <c r="X76" s="33">
        <v>147.03735999999998</v>
      </c>
      <c r="Y76" s="34">
        <v>222.72994</v>
      </c>
      <c r="Z76" s="38">
        <f t="shared" si="55"/>
        <v>0.11107755460590613</v>
      </c>
      <c r="AA76" s="39">
        <f t="shared" si="74"/>
        <v>1.4835315843703969E-2</v>
      </c>
      <c r="AB76" s="40">
        <f t="shared" si="56"/>
        <v>1.7291903422357313E-3</v>
      </c>
      <c r="AC76" s="32">
        <v>181.33982</v>
      </c>
      <c r="AD76" s="33">
        <v>186.72495000000001</v>
      </c>
      <c r="AE76" s="33">
        <v>217.26310000000001</v>
      </c>
      <c r="AF76" s="33">
        <f t="shared" si="75"/>
        <v>35.923280000000005</v>
      </c>
      <c r="AG76" s="34">
        <f t="shared" si="76"/>
        <v>30.538150000000002</v>
      </c>
      <c r="AH76" s="32">
        <v>181.33982</v>
      </c>
      <c r="AI76" s="33">
        <v>186.72495000000001</v>
      </c>
      <c r="AJ76" s="33">
        <v>217.26310000000001</v>
      </c>
      <c r="AK76" s="33">
        <f t="shared" si="57"/>
        <v>35.923280000000005</v>
      </c>
      <c r="AL76" s="34">
        <f t="shared" si="58"/>
        <v>30.538150000000002</v>
      </c>
      <c r="AM76" s="38">
        <f t="shared" si="59"/>
        <v>0.10716426122191992</v>
      </c>
      <c r="AN76" s="39">
        <f t="shared" si="77"/>
        <v>8.6147967624902871E-3</v>
      </c>
      <c r="AO76" s="40">
        <f t="shared" si="78"/>
        <v>-3.0640733009530866E-2</v>
      </c>
      <c r="AP76" s="38">
        <f t="shared" si="79"/>
        <v>0.10716426122191992</v>
      </c>
      <c r="AQ76" s="39">
        <f t="shared" si="80"/>
        <v>8.6147967624902871E-3</v>
      </c>
      <c r="AR76" s="40">
        <f t="shared" si="60"/>
        <v>-3.0640733009530866E-2</v>
      </c>
      <c r="AS76" s="39">
        <f t="shared" si="61"/>
        <v>0.10835118913109949</v>
      </c>
      <c r="AT76" s="39">
        <f t="shared" si="81"/>
        <v>7.0788122012155758E-3</v>
      </c>
      <c r="AU76" s="39">
        <f t="shared" si="62"/>
        <v>-3.051193959833122E-2</v>
      </c>
      <c r="AV76" s="32">
        <v>1466</v>
      </c>
      <c r="AW76" s="33">
        <v>790</v>
      </c>
      <c r="AX76" s="34">
        <v>1114</v>
      </c>
      <c r="AY76" s="41">
        <v>6.5</v>
      </c>
      <c r="AZ76" s="42">
        <v>6.5</v>
      </c>
      <c r="BA76" s="43">
        <v>6.5</v>
      </c>
      <c r="BB76" s="41">
        <v>12</v>
      </c>
      <c r="BC76" s="42">
        <v>13</v>
      </c>
      <c r="BD76" s="43">
        <v>13</v>
      </c>
      <c r="BE76" s="24">
        <f t="shared" si="82"/>
        <v>14.282051282051283</v>
      </c>
      <c r="BF76" s="24">
        <f t="shared" si="83"/>
        <v>-4.5128205128205128</v>
      </c>
      <c r="BG76" s="24">
        <f t="shared" si="84"/>
        <v>0.77777777777777857</v>
      </c>
      <c r="BH76" s="25">
        <f t="shared" si="85"/>
        <v>7.1410256410256414</v>
      </c>
      <c r="BI76" s="24">
        <f t="shared" si="86"/>
        <v>-3.0395299145299139</v>
      </c>
      <c r="BJ76" s="26">
        <f t="shared" si="87"/>
        <v>0.38888888888888928</v>
      </c>
      <c r="BK76" s="33">
        <v>45</v>
      </c>
      <c r="BL76" s="33">
        <v>45</v>
      </c>
      <c r="BM76" s="33">
        <v>45</v>
      </c>
      <c r="BN76" s="32">
        <v>13811</v>
      </c>
      <c r="BO76" s="33">
        <v>0</v>
      </c>
      <c r="BP76" s="34">
        <v>10474</v>
      </c>
      <c r="BQ76" s="47">
        <f t="shared" si="88"/>
        <v>191.44310101202979</v>
      </c>
      <c r="BR76" s="47">
        <f t="shared" si="63"/>
        <v>61.791748466957017</v>
      </c>
      <c r="BS76" s="47">
        <v>0</v>
      </c>
      <c r="BT76" s="48">
        <f t="shared" si="65"/>
        <v>1799.9775942549372</v>
      </c>
      <c r="BU76" s="47">
        <f t="shared" si="66"/>
        <v>578.54865155370931</v>
      </c>
      <c r="BV76" s="49">
        <f t="shared" si="67"/>
        <v>97.864885394177691</v>
      </c>
      <c r="BW76" s="44">
        <f t="shared" si="89"/>
        <v>9.4021543985637344</v>
      </c>
      <c r="BX76" s="44">
        <f t="shared" si="90"/>
        <v>-1.8718725583605433E-2</v>
      </c>
      <c r="BY76" s="44">
        <f t="shared" si="91"/>
        <v>9.4021543985637344</v>
      </c>
      <c r="BZ76" s="18">
        <f t="shared" si="92"/>
        <v>0.6394383394383395</v>
      </c>
      <c r="CA76" s="19">
        <f t="shared" si="93"/>
        <v>-0.19911660895267447</v>
      </c>
      <c r="CB76" s="30">
        <f t="shared" si="94"/>
        <v>0.6394383394383395</v>
      </c>
    </row>
    <row r="77" spans="1:80" x14ac:dyDescent="0.25">
      <c r="A77" s="11" t="s">
        <v>139</v>
      </c>
      <c r="B77" s="32">
        <v>2457.2543200000005</v>
      </c>
      <c r="C77" s="33">
        <v>2218.74935</v>
      </c>
      <c r="D77" s="34">
        <v>3130.16</v>
      </c>
      <c r="E77" s="32">
        <v>2480.0364900000004</v>
      </c>
      <c r="F77" s="33">
        <v>2209.3608100000001</v>
      </c>
      <c r="G77" s="34">
        <v>3134.5</v>
      </c>
      <c r="H77" s="35">
        <f t="shared" si="68"/>
        <v>0.9986154091561652</v>
      </c>
      <c r="I77" s="36">
        <f t="shared" si="69"/>
        <v>7.8016328637042776E-3</v>
      </c>
      <c r="J77" s="37">
        <f t="shared" si="52"/>
        <v>-5.6340280373912144E-3</v>
      </c>
      <c r="K77" s="32">
        <v>1656.2984299999998</v>
      </c>
      <c r="L77" s="33">
        <v>1395.4639999999999</v>
      </c>
      <c r="M77" s="33">
        <v>2058.5859999999998</v>
      </c>
      <c r="N77" s="38">
        <f t="shared" si="53"/>
        <v>0.65675099696921357</v>
      </c>
      <c r="O77" s="39">
        <f t="shared" si="70"/>
        <v>-1.1101446605114473E-2</v>
      </c>
      <c r="P77" s="40">
        <f t="shared" si="54"/>
        <v>2.5136643313687368E-2</v>
      </c>
      <c r="Q77" s="32">
        <v>557.56506000000002</v>
      </c>
      <c r="R77" s="33">
        <v>550.97930999999994</v>
      </c>
      <c r="S77" s="34">
        <v>684.37900000000002</v>
      </c>
      <c r="T77" s="38">
        <f t="shared" si="71"/>
        <v>0.21833753389695326</v>
      </c>
      <c r="U77" s="39">
        <f t="shared" si="72"/>
        <v>-6.4837791152596858E-3</v>
      </c>
      <c r="V77" s="40">
        <f t="shared" si="73"/>
        <v>-3.1046499487797474E-2</v>
      </c>
      <c r="W77" s="32">
        <v>266.173</v>
      </c>
      <c r="X77" s="33">
        <v>262.91750000000002</v>
      </c>
      <c r="Y77" s="34">
        <v>391.53499999999997</v>
      </c>
      <c r="Z77" s="38">
        <f t="shared" si="55"/>
        <v>0.12491146913383314</v>
      </c>
      <c r="AA77" s="39">
        <f t="shared" si="74"/>
        <v>1.758522572037434E-2</v>
      </c>
      <c r="AB77" s="40">
        <f t="shared" si="56"/>
        <v>5.9098561741101757E-3</v>
      </c>
      <c r="AC77" s="32">
        <v>634.58746999999994</v>
      </c>
      <c r="AD77" s="33">
        <v>411.42244000000005</v>
      </c>
      <c r="AE77" s="33">
        <v>379.87599999999998</v>
      </c>
      <c r="AF77" s="33">
        <f t="shared" si="75"/>
        <v>-254.71146999999996</v>
      </c>
      <c r="AG77" s="34">
        <f t="shared" si="76"/>
        <v>-31.546440000000075</v>
      </c>
      <c r="AH77" s="32">
        <v>634.58746999999994</v>
      </c>
      <c r="AI77" s="33">
        <v>411.42244000000005</v>
      </c>
      <c r="AJ77" s="33">
        <v>379.87599999999998</v>
      </c>
      <c r="AK77" s="33">
        <f t="shared" si="57"/>
        <v>-254.71146999999996</v>
      </c>
      <c r="AL77" s="34">
        <f t="shared" si="58"/>
        <v>-31.546440000000075</v>
      </c>
      <c r="AM77" s="38">
        <f t="shared" si="59"/>
        <v>0.12135993048278682</v>
      </c>
      <c r="AN77" s="39">
        <f t="shared" si="77"/>
        <v>-0.13689069698991196</v>
      </c>
      <c r="AO77" s="40">
        <f t="shared" si="78"/>
        <v>-6.4069955953010932E-2</v>
      </c>
      <c r="AP77" s="38">
        <f t="shared" si="79"/>
        <v>0.12135993048278682</v>
      </c>
      <c r="AQ77" s="39">
        <f t="shared" si="80"/>
        <v>-0.13689069698991196</v>
      </c>
      <c r="AR77" s="40">
        <f t="shared" si="60"/>
        <v>-6.4069955953010932E-2</v>
      </c>
      <c r="AS77" s="39">
        <f t="shared" si="61"/>
        <v>0.12119189663423192</v>
      </c>
      <c r="AT77" s="39">
        <f t="shared" si="81"/>
        <v>-0.13468638280189033</v>
      </c>
      <c r="AU77" s="39">
        <f t="shared" si="62"/>
        <v>-6.502596245778304E-2</v>
      </c>
      <c r="AV77" s="32">
        <v>1877</v>
      </c>
      <c r="AW77" s="33">
        <v>1348</v>
      </c>
      <c r="AX77" s="34">
        <v>1740</v>
      </c>
      <c r="AY77" s="41">
        <v>14</v>
      </c>
      <c r="AZ77" s="42">
        <v>12</v>
      </c>
      <c r="BA77" s="43">
        <v>11</v>
      </c>
      <c r="BB77" s="41">
        <v>28</v>
      </c>
      <c r="BC77" s="42">
        <v>24</v>
      </c>
      <c r="BD77" s="43">
        <v>26</v>
      </c>
      <c r="BE77" s="24">
        <f t="shared" si="82"/>
        <v>13.181818181818182</v>
      </c>
      <c r="BF77" s="24">
        <f t="shared" si="83"/>
        <v>2.0091991341991324</v>
      </c>
      <c r="BG77" s="24">
        <f t="shared" si="84"/>
        <v>0.7003367003367007</v>
      </c>
      <c r="BH77" s="25">
        <f t="shared" si="85"/>
        <v>5.5769230769230766</v>
      </c>
      <c r="BI77" s="24">
        <f t="shared" si="86"/>
        <v>-9.3864468864479633E-3</v>
      </c>
      <c r="BJ77" s="26">
        <f t="shared" si="87"/>
        <v>-0.66381766381766383</v>
      </c>
      <c r="BK77" s="33">
        <v>80</v>
      </c>
      <c r="BL77" s="33">
        <v>70</v>
      </c>
      <c r="BM77" s="33">
        <v>71</v>
      </c>
      <c r="BN77" s="32">
        <v>19838</v>
      </c>
      <c r="BO77" s="33">
        <v>13154</v>
      </c>
      <c r="BP77" s="34">
        <v>16840</v>
      </c>
      <c r="BQ77" s="47">
        <f t="shared" si="88"/>
        <v>186.13420427553444</v>
      </c>
      <c r="BR77" s="47">
        <f t="shared" si="63"/>
        <v>61.119762799579192</v>
      </c>
      <c r="BS77" s="47">
        <f t="shared" si="64"/>
        <v>18.173066218669618</v>
      </c>
      <c r="BT77" s="48">
        <f t="shared" si="65"/>
        <v>1801.4367816091954</v>
      </c>
      <c r="BU77" s="47">
        <f t="shared" si="66"/>
        <v>480.16001549305247</v>
      </c>
      <c r="BV77" s="49">
        <f t="shared" si="67"/>
        <v>162.44508279613888</v>
      </c>
      <c r="BW77" s="44">
        <f t="shared" si="89"/>
        <v>9.6781609195402307</v>
      </c>
      <c r="BX77" s="44">
        <f t="shared" si="90"/>
        <v>-0.89083215451411135</v>
      </c>
      <c r="BY77" s="44">
        <f t="shared" si="91"/>
        <v>-7.9999317848493234E-2</v>
      </c>
      <c r="BZ77" s="18">
        <f t="shared" si="92"/>
        <v>0.65160191920755295</v>
      </c>
      <c r="CA77" s="19">
        <f t="shared" si="93"/>
        <v>-2.5925403196818575E-2</v>
      </c>
      <c r="CB77" s="30">
        <f t="shared" si="94"/>
        <v>-3.6728797694592474E-2</v>
      </c>
    </row>
    <row r="78" spans="1:80" x14ac:dyDescent="0.25">
      <c r="A78" s="11" t="s">
        <v>138</v>
      </c>
      <c r="B78" s="32">
        <v>6681.0845999999992</v>
      </c>
      <c r="C78" s="33">
        <v>5959.6950799999995</v>
      </c>
      <c r="D78" s="34">
        <v>7785.4498400000002</v>
      </c>
      <c r="E78" s="32">
        <v>6632.820573</v>
      </c>
      <c r="F78" s="33">
        <v>5945.0140599999995</v>
      </c>
      <c r="G78" s="34">
        <v>7845.3222300000007</v>
      </c>
      <c r="H78" s="35">
        <f t="shared" si="68"/>
        <v>0.99236839632015972</v>
      </c>
      <c r="I78" s="36">
        <f t="shared" si="69"/>
        <v>-1.4908150130752196E-2</v>
      </c>
      <c r="J78" s="37">
        <f t="shared" si="52"/>
        <v>-1.0101071346666934E-2</v>
      </c>
      <c r="K78" s="32">
        <v>4855.4008400000002</v>
      </c>
      <c r="L78" s="33">
        <v>4400.9162800000004</v>
      </c>
      <c r="M78" s="33">
        <v>6034.0263099999993</v>
      </c>
      <c r="N78" s="38">
        <f t="shared" si="53"/>
        <v>0.7691240886099332</v>
      </c>
      <c r="O78" s="39">
        <f t="shared" si="70"/>
        <v>3.7097526672660641E-2</v>
      </c>
      <c r="P78" s="40">
        <f t="shared" si="54"/>
        <v>2.8853967196628916E-2</v>
      </c>
      <c r="Q78" s="32">
        <v>1358.7988929999999</v>
      </c>
      <c r="R78" s="33">
        <v>1342.0176599999995</v>
      </c>
      <c r="S78" s="34">
        <v>1313.7041800000002</v>
      </c>
      <c r="T78" s="38">
        <f t="shared" si="71"/>
        <v>0.16745063382820416</v>
      </c>
      <c r="U78" s="39">
        <f t="shared" si="72"/>
        <v>-3.7409256175637784E-2</v>
      </c>
      <c r="V78" s="40">
        <f t="shared" si="73"/>
        <v>-5.8287715392789874E-2</v>
      </c>
      <c r="W78" s="32">
        <v>418.62084000000004</v>
      </c>
      <c r="X78" s="33">
        <v>328.17750000000001</v>
      </c>
      <c r="Y78" s="34">
        <v>497.59174000000002</v>
      </c>
      <c r="Z78" s="38">
        <f t="shared" si="55"/>
        <v>6.3425277561862489E-2</v>
      </c>
      <c r="AA78" s="39">
        <f t="shared" si="74"/>
        <v>3.1172950297697621E-4</v>
      </c>
      <c r="AB78" s="40">
        <f t="shared" si="56"/>
        <v>8.2231372998090094E-3</v>
      </c>
      <c r="AC78" s="32">
        <v>3536.6873999999998</v>
      </c>
      <c r="AD78" s="33">
        <v>1349.33401</v>
      </c>
      <c r="AE78" s="33">
        <v>1386.8917900000001</v>
      </c>
      <c r="AF78" s="33">
        <f t="shared" si="75"/>
        <v>-2149.7956099999997</v>
      </c>
      <c r="AG78" s="34">
        <f t="shared" si="76"/>
        <v>37.557780000000093</v>
      </c>
      <c r="AH78" s="32">
        <v>3536.6873999999998</v>
      </c>
      <c r="AI78" s="33">
        <v>1349.33401</v>
      </c>
      <c r="AJ78" s="33">
        <v>1386.8917900000001</v>
      </c>
      <c r="AK78" s="33">
        <f t="shared" si="57"/>
        <v>-2149.7956099999997</v>
      </c>
      <c r="AL78" s="34">
        <f t="shared" si="58"/>
        <v>37.557780000000093</v>
      </c>
      <c r="AM78" s="38">
        <f t="shared" si="59"/>
        <v>0.17813894103773459</v>
      </c>
      <c r="AN78" s="39">
        <f t="shared" si="77"/>
        <v>-0.35121933112065123</v>
      </c>
      <c r="AO78" s="40">
        <f t="shared" si="78"/>
        <v>-4.8270966161745837E-2</v>
      </c>
      <c r="AP78" s="38">
        <f t="shared" si="79"/>
        <v>0.17813894103773459</v>
      </c>
      <c r="AQ78" s="39">
        <f t="shared" si="80"/>
        <v>-0.35121933112065123</v>
      </c>
      <c r="AR78" s="40">
        <f t="shared" si="60"/>
        <v>-4.8270966161745837E-2</v>
      </c>
      <c r="AS78" s="39">
        <f t="shared" si="61"/>
        <v>0.17677945523978816</v>
      </c>
      <c r="AT78" s="39">
        <f t="shared" si="81"/>
        <v>-0.35643071697513268</v>
      </c>
      <c r="AU78" s="39">
        <f t="shared" si="62"/>
        <v>-5.0189563904970619E-2</v>
      </c>
      <c r="AV78" s="32">
        <v>6114</v>
      </c>
      <c r="AW78" s="33">
        <v>4586</v>
      </c>
      <c r="AX78" s="34">
        <v>5936</v>
      </c>
      <c r="AY78" s="41">
        <v>39.908333333333339</v>
      </c>
      <c r="AZ78" s="42">
        <v>42.434444444444438</v>
      </c>
      <c r="BA78" s="43">
        <v>42.638333333333328</v>
      </c>
      <c r="BB78" s="41">
        <v>132.50833333333335</v>
      </c>
      <c r="BC78" s="42">
        <v>137.68333333333334</v>
      </c>
      <c r="BD78" s="43">
        <v>137.81416666666669</v>
      </c>
      <c r="BE78" s="24">
        <f t="shared" si="82"/>
        <v>11.601454090607044</v>
      </c>
      <c r="BF78" s="24">
        <f t="shared" si="83"/>
        <v>-1.1653030611991753</v>
      </c>
      <c r="BG78" s="24">
        <f t="shared" si="84"/>
        <v>-0.40661063668472863</v>
      </c>
      <c r="BH78" s="25">
        <f t="shared" si="85"/>
        <v>3.589374580503939</v>
      </c>
      <c r="BI78" s="24">
        <f t="shared" si="86"/>
        <v>-0.25566661187389794</v>
      </c>
      <c r="BJ78" s="26">
        <f t="shared" si="87"/>
        <v>-0.11154943999398315</v>
      </c>
      <c r="BK78" s="33">
        <v>140</v>
      </c>
      <c r="BL78" s="33">
        <v>140</v>
      </c>
      <c r="BM78" s="33">
        <v>140</v>
      </c>
      <c r="BN78" s="32">
        <v>26314</v>
      </c>
      <c r="BO78" s="33">
        <v>19337</v>
      </c>
      <c r="BP78" s="34">
        <v>26708</v>
      </c>
      <c r="BQ78" s="47">
        <f t="shared" si="88"/>
        <v>293.74427999101397</v>
      </c>
      <c r="BR78" s="47">
        <f t="shared" si="63"/>
        <v>41.679957843107928</v>
      </c>
      <c r="BS78" s="47">
        <f t="shared" si="64"/>
        <v>-13.698139205345342</v>
      </c>
      <c r="BT78" s="48">
        <f t="shared" si="65"/>
        <v>1321.6513190700809</v>
      </c>
      <c r="BU78" s="47">
        <f t="shared" si="66"/>
        <v>236.79352171973756</v>
      </c>
      <c r="BV78" s="49">
        <f t="shared" si="67"/>
        <v>25.311576374921742</v>
      </c>
      <c r="BW78" s="44">
        <f t="shared" si="89"/>
        <v>4.4993261455525611</v>
      </c>
      <c r="BX78" s="44">
        <f t="shared" si="90"/>
        <v>0.1954334402859601</v>
      </c>
      <c r="BY78" s="44">
        <f t="shared" si="91"/>
        <v>0.28279758035413138</v>
      </c>
      <c r="BZ78" s="18">
        <f t="shared" si="92"/>
        <v>0.52409733124018842</v>
      </c>
      <c r="CA78" s="19">
        <f t="shared" si="93"/>
        <v>1.0553225073131389E-2</v>
      </c>
      <c r="CB78" s="30">
        <f t="shared" si="94"/>
        <v>1.8158032443746808E-2</v>
      </c>
    </row>
    <row r="79" spans="1:80" x14ac:dyDescent="0.25">
      <c r="A79" s="11" t="s">
        <v>137</v>
      </c>
      <c r="B79" s="32">
        <v>375.93608</v>
      </c>
      <c r="C79" s="33">
        <v>180.63615999999999</v>
      </c>
      <c r="D79" s="34">
        <v>257.88851</v>
      </c>
      <c r="E79" s="32">
        <v>736.67899999999997</v>
      </c>
      <c r="F79" s="33">
        <v>585.26957000000004</v>
      </c>
      <c r="G79" s="34">
        <v>767.02207999999996</v>
      </c>
      <c r="H79" s="35">
        <f t="shared" si="68"/>
        <v>0.3362204514373302</v>
      </c>
      <c r="I79" s="36">
        <f t="shared" si="69"/>
        <v>-0.174091475467061</v>
      </c>
      <c r="J79" s="37">
        <f t="shared" si="52"/>
        <v>2.7582911986919367E-2</v>
      </c>
      <c r="K79" s="32">
        <v>480.69299999999998</v>
      </c>
      <c r="L79" s="33">
        <v>397.23613</v>
      </c>
      <c r="M79" s="33">
        <v>508.31594000000001</v>
      </c>
      <c r="N79" s="38">
        <f t="shared" si="53"/>
        <v>0.66271356881929666</v>
      </c>
      <c r="O79" s="39">
        <f t="shared" si="70"/>
        <v>1.0200058864485939E-2</v>
      </c>
      <c r="P79" s="40">
        <f t="shared" si="54"/>
        <v>-1.6009792793370115E-2</v>
      </c>
      <c r="Q79" s="32">
        <v>237.29499999999999</v>
      </c>
      <c r="R79" s="33">
        <v>176.59342999999998</v>
      </c>
      <c r="S79" s="34">
        <v>240.53667000000002</v>
      </c>
      <c r="T79" s="38">
        <f t="shared" si="71"/>
        <v>0.3135981039815699</v>
      </c>
      <c r="U79" s="39">
        <f t="shared" si="72"/>
        <v>-8.5164126532194517E-3</v>
      </c>
      <c r="V79" s="40">
        <f t="shared" si="73"/>
        <v>1.1868031119589451E-2</v>
      </c>
      <c r="W79" s="32">
        <v>18.690999999999999</v>
      </c>
      <c r="X79" s="33">
        <v>11.440010000000001</v>
      </c>
      <c r="Y79" s="34">
        <v>18.16947</v>
      </c>
      <c r="Z79" s="38">
        <f t="shared" si="55"/>
        <v>2.3688327199133566E-2</v>
      </c>
      <c r="AA79" s="39">
        <f t="shared" si="74"/>
        <v>-1.6836462112663486E-3</v>
      </c>
      <c r="AB79" s="40">
        <f t="shared" si="56"/>
        <v>4.1417616737808652E-3</v>
      </c>
      <c r="AC79" s="32">
        <v>1043.58449</v>
      </c>
      <c r="AD79" s="33">
        <v>1413.8908000000001</v>
      </c>
      <c r="AE79" s="33">
        <v>1526.8093200000001</v>
      </c>
      <c r="AF79" s="33">
        <f t="shared" si="75"/>
        <v>483.22483000000011</v>
      </c>
      <c r="AG79" s="34">
        <f t="shared" si="76"/>
        <v>112.91851999999994</v>
      </c>
      <c r="AH79" s="32">
        <v>1043.58449</v>
      </c>
      <c r="AI79" s="33">
        <v>1413.8908000000001</v>
      </c>
      <c r="AJ79" s="33">
        <v>1526.8093200000001</v>
      </c>
      <c r="AK79" s="33">
        <f t="shared" si="57"/>
        <v>483.22483000000011</v>
      </c>
      <c r="AL79" s="34">
        <f t="shared" si="58"/>
        <v>112.91851999999994</v>
      </c>
      <c r="AM79" s="38">
        <f t="shared" si="59"/>
        <v>5.9204239847676812</v>
      </c>
      <c r="AN79" s="39">
        <f t="shared" si="77"/>
        <v>3.1444614062357137</v>
      </c>
      <c r="AO79" s="40">
        <f t="shared" si="78"/>
        <v>-1.9068615376880675</v>
      </c>
      <c r="AP79" s="38">
        <f t="shared" si="79"/>
        <v>5.9204239847676812</v>
      </c>
      <c r="AQ79" s="39">
        <f t="shared" si="80"/>
        <v>3.1444614062357137</v>
      </c>
      <c r="AR79" s="40">
        <f t="shared" si="60"/>
        <v>-1.9068615376880675</v>
      </c>
      <c r="AS79" s="39">
        <f t="shared" si="61"/>
        <v>1.9905676248589874</v>
      </c>
      <c r="AT79" s="39">
        <f t="shared" si="81"/>
        <v>0.57396081239385666</v>
      </c>
      <c r="AU79" s="39">
        <f t="shared" si="62"/>
        <v>-0.42522651936757838</v>
      </c>
      <c r="AV79" s="32">
        <v>82</v>
      </c>
      <c r="AW79" s="33">
        <v>55</v>
      </c>
      <c r="AX79" s="34">
        <v>65</v>
      </c>
      <c r="AY79" s="41">
        <v>12</v>
      </c>
      <c r="AZ79" s="42">
        <v>3.5</v>
      </c>
      <c r="BA79" s="43">
        <v>3.75</v>
      </c>
      <c r="BB79" s="41">
        <v>8</v>
      </c>
      <c r="BC79" s="42">
        <v>10.5</v>
      </c>
      <c r="BD79" s="43">
        <v>10.5</v>
      </c>
      <c r="BE79" s="24">
        <f t="shared" si="82"/>
        <v>1.4444444444444444</v>
      </c>
      <c r="BF79" s="24">
        <f t="shared" si="83"/>
        <v>0.875</v>
      </c>
      <c r="BG79" s="24">
        <f t="shared" si="84"/>
        <v>-0.30158730158730163</v>
      </c>
      <c r="BH79" s="25">
        <f t="shared" si="85"/>
        <v>0.51587301587301593</v>
      </c>
      <c r="BI79" s="24">
        <f t="shared" si="86"/>
        <v>-0.3382936507936507</v>
      </c>
      <c r="BJ79" s="26">
        <f t="shared" si="87"/>
        <v>-6.6137566137566051E-2</v>
      </c>
      <c r="BK79" s="33">
        <v>30</v>
      </c>
      <c r="BL79" s="33">
        <v>30</v>
      </c>
      <c r="BM79" s="33">
        <v>30</v>
      </c>
      <c r="BN79" s="32">
        <v>5201</v>
      </c>
      <c r="BO79" s="33">
        <v>2724</v>
      </c>
      <c r="BP79" s="34">
        <v>3713</v>
      </c>
      <c r="BQ79" s="47">
        <f t="shared" si="88"/>
        <v>206.57745219499057</v>
      </c>
      <c r="BR79" s="47">
        <f t="shared" si="63"/>
        <v>64.935652541077872</v>
      </c>
      <c r="BS79" s="47">
        <f t="shared" si="64"/>
        <v>-8.2792181427480784</v>
      </c>
      <c r="BT79" s="48">
        <f t="shared" si="65"/>
        <v>11800.339692307693</v>
      </c>
      <c r="BU79" s="47">
        <f t="shared" si="66"/>
        <v>2816.4494484052539</v>
      </c>
      <c r="BV79" s="49">
        <f t="shared" si="67"/>
        <v>1159.0747832167817</v>
      </c>
      <c r="BW79" s="44">
        <f t="shared" si="89"/>
        <v>57.123076923076923</v>
      </c>
      <c r="BX79" s="44">
        <f t="shared" si="90"/>
        <v>-6.3037523452157629</v>
      </c>
      <c r="BY79" s="44">
        <f t="shared" si="91"/>
        <v>7.5958041958041989</v>
      </c>
      <c r="BZ79" s="18">
        <f t="shared" si="92"/>
        <v>0.34001831501831503</v>
      </c>
      <c r="CA79" s="19">
        <f t="shared" si="93"/>
        <v>-0.13366110210372506</v>
      </c>
      <c r="CB79" s="30">
        <f t="shared" si="94"/>
        <v>7.4175824175824467E-3</v>
      </c>
    </row>
    <row r="80" spans="1:80" x14ac:dyDescent="0.25">
      <c r="A80" s="11" t="s">
        <v>136</v>
      </c>
      <c r="B80" s="32">
        <v>40048.894039999999</v>
      </c>
      <c r="C80" s="33">
        <v>33395.765139999996</v>
      </c>
      <c r="D80" s="34">
        <v>45950.642999999996</v>
      </c>
      <c r="E80" s="32">
        <v>39867.144840000001</v>
      </c>
      <c r="F80" s="33">
        <v>33290.839739999996</v>
      </c>
      <c r="G80" s="34">
        <v>46195.924829999996</v>
      </c>
      <c r="H80" s="35">
        <f t="shared" si="68"/>
        <v>0.99469040113597396</v>
      </c>
      <c r="I80" s="36">
        <f t="shared" si="69"/>
        <v>-9.868470604889823E-3</v>
      </c>
      <c r="J80" s="37">
        <f t="shared" si="52"/>
        <v>-8.4613787776438576E-3</v>
      </c>
      <c r="K80" s="32">
        <v>7144.8294299999998</v>
      </c>
      <c r="L80" s="33">
        <v>6353.8055800000002</v>
      </c>
      <c r="M80" s="33">
        <v>8805.2915499999999</v>
      </c>
      <c r="N80" s="38">
        <f t="shared" si="53"/>
        <v>0.1906075391369105</v>
      </c>
      <c r="O80" s="39">
        <f t="shared" si="70"/>
        <v>1.1391559194665918E-2</v>
      </c>
      <c r="P80" s="40">
        <f t="shared" si="54"/>
        <v>-2.4993485962862549E-4</v>
      </c>
      <c r="Q80" s="32">
        <v>3115.0652699999969</v>
      </c>
      <c r="R80" s="33">
        <v>2039.0591599999998</v>
      </c>
      <c r="S80" s="34">
        <v>2974.8724799999986</v>
      </c>
      <c r="T80" s="38">
        <f t="shared" si="71"/>
        <v>6.4396859483763239E-2</v>
      </c>
      <c r="U80" s="39">
        <f t="shared" si="72"/>
        <v>-1.373929203904535E-2</v>
      </c>
      <c r="V80" s="40">
        <f t="shared" si="73"/>
        <v>3.1470028888271329E-3</v>
      </c>
      <c r="W80" s="32">
        <v>29607.25014</v>
      </c>
      <c r="X80" s="33">
        <v>24897.974999999999</v>
      </c>
      <c r="Y80" s="34">
        <v>34415.760800000004</v>
      </c>
      <c r="Z80" s="38">
        <f t="shared" si="55"/>
        <v>0.74499560137932641</v>
      </c>
      <c r="AA80" s="39">
        <f t="shared" si="74"/>
        <v>2.3477328443797241E-3</v>
      </c>
      <c r="AB80" s="40">
        <f t="shared" si="56"/>
        <v>-2.8970680291984241E-3</v>
      </c>
      <c r="AC80" s="32">
        <v>8033.8137600000018</v>
      </c>
      <c r="AD80" s="33">
        <v>7487.4507400000002</v>
      </c>
      <c r="AE80" s="33">
        <v>9225.37608</v>
      </c>
      <c r="AF80" s="33">
        <f t="shared" si="75"/>
        <v>1191.5623199999982</v>
      </c>
      <c r="AG80" s="34">
        <f t="shared" si="76"/>
        <v>1737.9253399999998</v>
      </c>
      <c r="AH80" s="32">
        <v>8033.8137600000018</v>
      </c>
      <c r="AI80" s="33">
        <v>7487.4507400000002</v>
      </c>
      <c r="AJ80" s="33">
        <v>9225.37608</v>
      </c>
      <c r="AK80" s="33">
        <f t="shared" si="57"/>
        <v>1191.5623199999982</v>
      </c>
      <c r="AL80" s="34">
        <f t="shared" si="58"/>
        <v>1737.9253399999998</v>
      </c>
      <c r="AM80" s="38">
        <f t="shared" si="59"/>
        <v>0.20076707261746046</v>
      </c>
      <c r="AN80" s="39">
        <f t="shared" si="77"/>
        <v>1.6693239945603233E-4</v>
      </c>
      <c r="AO80" s="40">
        <f t="shared" si="78"/>
        <v>-2.3436526509898858E-2</v>
      </c>
      <c r="AP80" s="38">
        <f t="shared" si="79"/>
        <v>0.20076707261746046</v>
      </c>
      <c r="AQ80" s="39">
        <f t="shared" si="80"/>
        <v>1.6693239945603233E-4</v>
      </c>
      <c r="AR80" s="40">
        <f t="shared" si="60"/>
        <v>-2.3436526509898858E-2</v>
      </c>
      <c r="AS80" s="39">
        <f t="shared" si="61"/>
        <v>0.19970107999675696</v>
      </c>
      <c r="AT80" s="39">
        <f t="shared" si="81"/>
        <v>-1.8135705317006423E-3</v>
      </c>
      <c r="AU80" s="39">
        <f t="shared" si="62"/>
        <v>-2.5209159530892783E-2</v>
      </c>
      <c r="AV80" s="32">
        <v>8913</v>
      </c>
      <c r="AW80" s="33">
        <v>7019</v>
      </c>
      <c r="AX80" s="34">
        <v>9310</v>
      </c>
      <c r="AY80" s="41">
        <v>74</v>
      </c>
      <c r="AZ80" s="42">
        <v>74.78</v>
      </c>
      <c r="BA80" s="43">
        <v>74</v>
      </c>
      <c r="BB80" s="41">
        <v>111.75</v>
      </c>
      <c r="BC80" s="42">
        <v>112.44</v>
      </c>
      <c r="BD80" s="43">
        <v>113</v>
      </c>
      <c r="BE80" s="24">
        <f t="shared" si="82"/>
        <v>10.484234234234235</v>
      </c>
      <c r="BF80" s="24">
        <f t="shared" si="83"/>
        <v>0.44707207207207134</v>
      </c>
      <c r="BG80" s="24">
        <f t="shared" si="84"/>
        <v>5.5123658025504341E-2</v>
      </c>
      <c r="BH80" s="25">
        <f t="shared" si="85"/>
        <v>6.8657817109144545</v>
      </c>
      <c r="BI80" s="24">
        <f t="shared" si="86"/>
        <v>0.21924927243570735</v>
      </c>
      <c r="BJ80" s="26">
        <f t="shared" si="87"/>
        <v>-7.0263192046136957E-2</v>
      </c>
      <c r="BK80" s="33">
        <v>151</v>
      </c>
      <c r="BL80" s="33">
        <v>151</v>
      </c>
      <c r="BM80" s="33">
        <v>151</v>
      </c>
      <c r="BN80" s="32">
        <v>36170</v>
      </c>
      <c r="BO80" s="33">
        <v>25534</v>
      </c>
      <c r="BP80" s="34">
        <v>33992</v>
      </c>
      <c r="BQ80" s="47">
        <f t="shared" si="88"/>
        <v>1359.0234416921628</v>
      </c>
      <c r="BR80" s="47">
        <f t="shared" si="63"/>
        <v>256.80765955226775</v>
      </c>
      <c r="BS80" s="47">
        <f t="shared" si="64"/>
        <v>55.238694296533595</v>
      </c>
      <c r="BT80" s="48">
        <f t="shared" si="65"/>
        <v>4961.9682953813099</v>
      </c>
      <c r="BU80" s="47">
        <f t="shared" si="66"/>
        <v>489.04729908376612</v>
      </c>
      <c r="BV80" s="49">
        <f t="shared" si="67"/>
        <v>219.00779673477973</v>
      </c>
      <c r="BW80" s="44">
        <f t="shared" si="89"/>
        <v>3.6511278195488721</v>
      </c>
      <c r="BX80" s="44">
        <f t="shared" si="90"/>
        <v>-0.40698953712116026</v>
      </c>
      <c r="BY80" s="44">
        <f t="shared" si="91"/>
        <v>1.3287671379617283E-2</v>
      </c>
      <c r="BZ80" s="18">
        <f t="shared" si="92"/>
        <v>0.61844116148751904</v>
      </c>
      <c r="CA80" s="19">
        <f t="shared" si="93"/>
        <v>-3.6029941903354179E-2</v>
      </c>
      <c r="CB80" s="30">
        <f t="shared" si="94"/>
        <v>-9.7033209615993155E-4</v>
      </c>
    </row>
    <row r="81" spans="1:80" x14ac:dyDescent="0.25">
      <c r="A81" s="11" t="s">
        <v>135</v>
      </c>
      <c r="B81" s="32">
        <v>2968.93858</v>
      </c>
      <c r="C81" s="33">
        <v>2651.0532599999997</v>
      </c>
      <c r="D81" s="34">
        <v>3702.7330000000002</v>
      </c>
      <c r="E81" s="32">
        <v>2927.931</v>
      </c>
      <c r="F81" s="33">
        <v>2618.239</v>
      </c>
      <c r="G81" s="34">
        <v>3652.8040000000001</v>
      </c>
      <c r="H81" s="35">
        <f t="shared" si="68"/>
        <v>1.013668677541965</v>
      </c>
      <c r="I81" s="36">
        <f t="shared" si="69"/>
        <v>-3.3697354749029351E-4</v>
      </c>
      <c r="J81" s="37">
        <f t="shared" si="52"/>
        <v>1.1357269595315689E-3</v>
      </c>
      <c r="K81" s="32">
        <v>1541.6679999999999</v>
      </c>
      <c r="L81" s="33">
        <v>1374.2729999999999</v>
      </c>
      <c r="M81" s="33">
        <v>1882.3340000000001</v>
      </c>
      <c r="N81" s="38">
        <f t="shared" si="53"/>
        <v>0.51531207258861955</v>
      </c>
      <c r="O81" s="39">
        <f t="shared" si="70"/>
        <v>-1.1226291874204097E-2</v>
      </c>
      <c r="P81" s="40">
        <f t="shared" si="54"/>
        <v>-9.5724012886696519E-3</v>
      </c>
      <c r="Q81" s="32">
        <v>356.87199999999996</v>
      </c>
      <c r="R81" s="33">
        <v>325.16799999999995</v>
      </c>
      <c r="S81" s="34">
        <v>368.82499999999999</v>
      </c>
      <c r="T81" s="38">
        <f t="shared" si="71"/>
        <v>0.10097037782481622</v>
      </c>
      <c r="U81" s="39">
        <f t="shared" si="72"/>
        <v>-2.0915008135440352E-2</v>
      </c>
      <c r="V81" s="40">
        <f t="shared" si="73"/>
        <v>-2.3223020867969263E-2</v>
      </c>
      <c r="W81" s="32">
        <v>1029.3909999999998</v>
      </c>
      <c r="X81" s="33">
        <v>918.798</v>
      </c>
      <c r="Y81" s="34">
        <v>1401.645</v>
      </c>
      <c r="Z81" s="38">
        <f t="shared" si="55"/>
        <v>0.38371754958656418</v>
      </c>
      <c r="AA81" s="39">
        <f t="shared" si="74"/>
        <v>3.2141300009644547E-2</v>
      </c>
      <c r="AB81" s="40">
        <f t="shared" si="56"/>
        <v>3.2795422156638943E-2</v>
      </c>
      <c r="AC81" s="32">
        <v>1078.0993000000001</v>
      </c>
      <c r="AD81" s="33">
        <v>799.77516000000003</v>
      </c>
      <c r="AE81" s="33">
        <v>1154.0715299999999</v>
      </c>
      <c r="AF81" s="33">
        <f t="shared" si="75"/>
        <v>75.972229999999854</v>
      </c>
      <c r="AG81" s="34">
        <f t="shared" si="76"/>
        <v>354.29636999999991</v>
      </c>
      <c r="AH81" s="32">
        <v>1078.0993000000001</v>
      </c>
      <c r="AI81" s="33">
        <v>799.77516000000003</v>
      </c>
      <c r="AJ81" s="33">
        <v>1154.0715299999999</v>
      </c>
      <c r="AK81" s="33">
        <f t="shared" si="57"/>
        <v>75.972229999999854</v>
      </c>
      <c r="AL81" s="34">
        <f t="shared" si="58"/>
        <v>354.29636999999991</v>
      </c>
      <c r="AM81" s="38">
        <f t="shared" si="59"/>
        <v>0.31168100157370243</v>
      </c>
      <c r="AN81" s="39">
        <f t="shared" si="77"/>
        <v>-5.1445169935039281E-2</v>
      </c>
      <c r="AO81" s="40">
        <f t="shared" si="78"/>
        <v>9.9989599235847937E-3</v>
      </c>
      <c r="AP81" s="38">
        <f t="shared" si="79"/>
        <v>0.31168100157370243</v>
      </c>
      <c r="AQ81" s="39">
        <f t="shared" si="80"/>
        <v>-5.1445169935039281E-2</v>
      </c>
      <c r="AR81" s="40">
        <f t="shared" si="60"/>
        <v>9.9989599235847937E-3</v>
      </c>
      <c r="AS81" s="39">
        <f t="shared" si="61"/>
        <v>0.31594126868017008</v>
      </c>
      <c r="AT81" s="39">
        <f t="shared" si="81"/>
        <v>-5.2270721288172783E-2</v>
      </c>
      <c r="AU81" s="39">
        <f t="shared" si="62"/>
        <v>1.0478260910443959E-2</v>
      </c>
      <c r="AV81" s="32">
        <v>2669</v>
      </c>
      <c r="AW81" s="33">
        <v>2410</v>
      </c>
      <c r="AX81" s="34">
        <v>3165</v>
      </c>
      <c r="AY81" s="41">
        <v>16</v>
      </c>
      <c r="AZ81" s="42">
        <v>16</v>
      </c>
      <c r="BA81" s="43">
        <v>13</v>
      </c>
      <c r="BB81" s="41">
        <v>21</v>
      </c>
      <c r="BC81" s="42">
        <v>21</v>
      </c>
      <c r="BD81" s="43">
        <v>21</v>
      </c>
      <c r="BE81" s="24">
        <f t="shared" si="82"/>
        <v>20.288461538461537</v>
      </c>
      <c r="BF81" s="24">
        <f t="shared" si="83"/>
        <v>6.3874198717948705</v>
      </c>
      <c r="BG81" s="24">
        <f t="shared" si="84"/>
        <v>3.5523504273504258</v>
      </c>
      <c r="BH81" s="25">
        <f t="shared" si="85"/>
        <v>12.55952380952381</v>
      </c>
      <c r="BI81" s="24">
        <f t="shared" si="86"/>
        <v>1.9682539682539684</v>
      </c>
      <c r="BJ81" s="26">
        <f t="shared" si="87"/>
        <v>-0.19179894179894141</v>
      </c>
      <c r="BK81" s="33">
        <v>40</v>
      </c>
      <c r="BL81" s="33">
        <v>40</v>
      </c>
      <c r="BM81" s="33">
        <v>40</v>
      </c>
      <c r="BN81" s="32">
        <v>4919</v>
      </c>
      <c r="BO81" s="33">
        <v>2819</v>
      </c>
      <c r="BP81" s="34">
        <v>3609</v>
      </c>
      <c r="BQ81" s="47">
        <f t="shared" si="88"/>
        <v>1012.1374341922971</v>
      </c>
      <c r="BR81" s="47">
        <f t="shared" si="63"/>
        <v>416.908525877599</v>
      </c>
      <c r="BS81" s="47">
        <f t="shared" si="64"/>
        <v>83.354532454092009</v>
      </c>
      <c r="BT81" s="48">
        <f t="shared" si="65"/>
        <v>1154.12448657188</v>
      </c>
      <c r="BU81" s="47">
        <f t="shared" si="66"/>
        <v>57.110249029729403</v>
      </c>
      <c r="BV81" s="49">
        <f t="shared" si="67"/>
        <v>67.718262505489975</v>
      </c>
      <c r="BW81" s="44">
        <f t="shared" si="89"/>
        <v>1.1402843601895734</v>
      </c>
      <c r="BX81" s="44">
        <f t="shared" si="90"/>
        <v>-0.70272800399176805</v>
      </c>
      <c r="BY81" s="44">
        <f t="shared" si="91"/>
        <v>-2.942518337889144E-2</v>
      </c>
      <c r="BZ81" s="18">
        <f t="shared" si="92"/>
        <v>0.2478708791208791</v>
      </c>
      <c r="CA81" s="19">
        <f t="shared" si="93"/>
        <v>-8.8126388638683745E-2</v>
      </c>
      <c r="CB81" s="30">
        <f t="shared" si="94"/>
        <v>-1.0279304029304021E-2</v>
      </c>
    </row>
    <row r="82" spans="1:80" x14ac:dyDescent="0.25">
      <c r="A82" s="11" t="s">
        <v>134</v>
      </c>
      <c r="B82" s="32">
        <v>1440.28692</v>
      </c>
      <c r="C82" s="33">
        <v>1306.501</v>
      </c>
      <c r="D82" s="34">
        <v>2100.7809999999999</v>
      </c>
      <c r="E82" s="32">
        <v>1413.7819999999999</v>
      </c>
      <c r="F82" s="33">
        <v>1414.0719999999999</v>
      </c>
      <c r="G82" s="34">
        <v>2136.0360000000001</v>
      </c>
      <c r="H82" s="35">
        <f t="shared" si="68"/>
        <v>0.98349512835925978</v>
      </c>
      <c r="I82" s="36">
        <f t="shared" si="69"/>
        <v>-3.5252401316461124E-2</v>
      </c>
      <c r="J82" s="37">
        <f t="shared" si="52"/>
        <v>5.9566926683531807E-2</v>
      </c>
      <c r="K82" s="32">
        <v>977.83799999999997</v>
      </c>
      <c r="L82" s="33">
        <v>946.40499999999997</v>
      </c>
      <c r="M82" s="33">
        <v>1645.635</v>
      </c>
      <c r="N82" s="38">
        <f t="shared" si="53"/>
        <v>0.77041538625753492</v>
      </c>
      <c r="O82" s="39">
        <f t="shared" si="70"/>
        <v>7.8768442103485659E-2</v>
      </c>
      <c r="P82" s="40">
        <f t="shared" si="54"/>
        <v>0.10113899863370812</v>
      </c>
      <c r="Q82" s="32">
        <v>369.06400000000002</v>
      </c>
      <c r="R82" s="33">
        <v>417.52100000000002</v>
      </c>
      <c r="S82" s="34">
        <v>396.892</v>
      </c>
      <c r="T82" s="38">
        <f t="shared" si="71"/>
        <v>0.18580772983226873</v>
      </c>
      <c r="U82" s="39">
        <f t="shared" si="72"/>
        <v>-7.5239588636915378E-2</v>
      </c>
      <c r="V82" s="40">
        <f t="shared" si="73"/>
        <v>-0.10945375614581443</v>
      </c>
      <c r="W82" s="32">
        <v>66.88</v>
      </c>
      <c r="X82" s="33">
        <v>50.146000000000001</v>
      </c>
      <c r="Y82" s="34">
        <v>93.509</v>
      </c>
      <c r="Z82" s="38">
        <f t="shared" si="55"/>
        <v>4.3776883910196268E-2</v>
      </c>
      <c r="AA82" s="39">
        <f t="shared" si="74"/>
        <v>-3.5288534665704474E-3</v>
      </c>
      <c r="AB82" s="40">
        <f t="shared" si="56"/>
        <v>8.3147575121062106E-3</v>
      </c>
      <c r="AC82" s="32">
        <v>931.14599999999996</v>
      </c>
      <c r="AD82" s="33">
        <v>863.49</v>
      </c>
      <c r="AE82" s="33">
        <v>893.84100000000001</v>
      </c>
      <c r="AF82" s="33">
        <f t="shared" si="75"/>
        <v>-37.30499999999995</v>
      </c>
      <c r="AG82" s="34">
        <f t="shared" si="76"/>
        <v>30.350999999999999</v>
      </c>
      <c r="AH82" s="32">
        <v>931.14599999999996</v>
      </c>
      <c r="AI82" s="33">
        <v>863.49</v>
      </c>
      <c r="AJ82" s="33">
        <v>893.84100000000001</v>
      </c>
      <c r="AK82" s="33">
        <f t="shared" si="57"/>
        <v>-37.30499999999995</v>
      </c>
      <c r="AL82" s="34">
        <f t="shared" si="58"/>
        <v>30.350999999999999</v>
      </c>
      <c r="AM82" s="38">
        <f t="shared" si="59"/>
        <v>0.42548033326653278</v>
      </c>
      <c r="AN82" s="39">
        <f t="shared" si="77"/>
        <v>-0.22102001820510309</v>
      </c>
      <c r="AO82" s="40">
        <f t="shared" si="78"/>
        <v>-0.23543764536494172</v>
      </c>
      <c r="AP82" s="38">
        <f t="shared" si="79"/>
        <v>0.42548033326653278</v>
      </c>
      <c r="AQ82" s="39">
        <f t="shared" si="80"/>
        <v>-0.22102001820510309</v>
      </c>
      <c r="AR82" s="40">
        <f t="shared" si="60"/>
        <v>-0.23543764536494172</v>
      </c>
      <c r="AS82" s="39">
        <f t="shared" si="61"/>
        <v>0.41845783498030931</v>
      </c>
      <c r="AT82" s="39">
        <f t="shared" si="81"/>
        <v>-0.24016280101590515</v>
      </c>
      <c r="AU82" s="39">
        <f t="shared" si="62"/>
        <v>-0.19218292447182617</v>
      </c>
      <c r="AV82" s="32">
        <v>1061</v>
      </c>
      <c r="AW82" s="33">
        <v>732</v>
      </c>
      <c r="AX82" s="34">
        <v>978</v>
      </c>
      <c r="AY82" s="41">
        <v>12</v>
      </c>
      <c r="AZ82" s="42">
        <v>11</v>
      </c>
      <c r="BA82" s="43">
        <v>12</v>
      </c>
      <c r="BB82" s="41">
        <v>18</v>
      </c>
      <c r="BC82" s="42">
        <v>19</v>
      </c>
      <c r="BD82" s="43">
        <v>19</v>
      </c>
      <c r="BE82" s="24">
        <f t="shared" si="82"/>
        <v>6.791666666666667</v>
      </c>
      <c r="BF82" s="24">
        <f t="shared" si="83"/>
        <v>-0.57638888888888928</v>
      </c>
      <c r="BG82" s="24">
        <f t="shared" si="84"/>
        <v>-0.60227272727272751</v>
      </c>
      <c r="BH82" s="25">
        <f t="shared" si="85"/>
        <v>4.2894736842105265</v>
      </c>
      <c r="BI82" s="24">
        <f t="shared" si="86"/>
        <v>-0.62256335282651065</v>
      </c>
      <c r="BJ82" s="26">
        <f t="shared" si="87"/>
        <v>8.7719298245616528E-3</v>
      </c>
      <c r="BK82" s="33">
        <v>53</v>
      </c>
      <c r="BL82" s="33">
        <v>53</v>
      </c>
      <c r="BM82" s="33">
        <v>53</v>
      </c>
      <c r="BN82" s="32">
        <v>8777</v>
      </c>
      <c r="BO82" s="33">
        <v>5853</v>
      </c>
      <c r="BP82" s="34">
        <v>8573</v>
      </c>
      <c r="BQ82" s="47">
        <f t="shared" si="88"/>
        <v>249.15852093782806</v>
      </c>
      <c r="BR82" s="47">
        <f t="shared" si="63"/>
        <v>88.080476047774511</v>
      </c>
      <c r="BS82" s="47">
        <f t="shared" si="64"/>
        <v>7.560707850522391</v>
      </c>
      <c r="BT82" s="48">
        <f t="shared" si="65"/>
        <v>2184.0858895705524</v>
      </c>
      <c r="BU82" s="47">
        <f t="shared" si="66"/>
        <v>851.5863608240868</v>
      </c>
      <c r="BV82" s="49">
        <f t="shared" si="67"/>
        <v>252.29353984377644</v>
      </c>
      <c r="BW82" s="44">
        <f t="shared" si="89"/>
        <v>8.7658486707566468</v>
      </c>
      <c r="BX82" s="44">
        <f t="shared" si="90"/>
        <v>0.49346412787257599</v>
      </c>
      <c r="BY82" s="44">
        <f t="shared" si="91"/>
        <v>0.76994703141238485</v>
      </c>
      <c r="BZ82" s="18">
        <f t="shared" si="92"/>
        <v>0.44438109060750569</v>
      </c>
      <c r="CA82" s="19">
        <f t="shared" si="93"/>
        <v>-8.0882361272092695E-3</v>
      </c>
      <c r="CB82" s="30">
        <f t="shared" si="94"/>
        <v>3.9861082313912444E-2</v>
      </c>
    </row>
    <row r="83" spans="1:80" x14ac:dyDescent="0.25">
      <c r="A83" s="11" t="s">
        <v>133</v>
      </c>
      <c r="B83" s="32">
        <v>3810.2559999999999</v>
      </c>
      <c r="C83" s="33">
        <v>3374.7280000000001</v>
      </c>
      <c r="D83" s="34">
        <v>5467.29</v>
      </c>
      <c r="E83" s="32">
        <v>3749.7240000000002</v>
      </c>
      <c r="F83" s="33">
        <v>3632.6309999999999</v>
      </c>
      <c r="G83" s="34">
        <v>5318.8339999999998</v>
      </c>
      <c r="H83" s="35">
        <f t="shared" si="68"/>
        <v>1.0279113805770212</v>
      </c>
      <c r="I83" s="36">
        <f t="shared" si="69"/>
        <v>1.176832578152176E-2</v>
      </c>
      <c r="J83" s="37">
        <f t="shared" si="52"/>
        <v>9.89075814022633E-2</v>
      </c>
      <c r="K83" s="32">
        <v>2727.402</v>
      </c>
      <c r="L83" s="33">
        <v>2532.8389999999999</v>
      </c>
      <c r="M83" s="33">
        <v>3314.89</v>
      </c>
      <c r="N83" s="38">
        <f t="shared" si="53"/>
        <v>0.62323622057014749</v>
      </c>
      <c r="O83" s="39">
        <f t="shared" si="70"/>
        <v>-0.10412451317985649</v>
      </c>
      <c r="P83" s="40">
        <f t="shared" si="54"/>
        <v>-7.4010210460144332E-2</v>
      </c>
      <c r="Q83" s="32">
        <v>570.06399999999996</v>
      </c>
      <c r="R83" s="33">
        <v>538.36699999999996</v>
      </c>
      <c r="S83" s="34">
        <v>1173.662</v>
      </c>
      <c r="T83" s="38">
        <f t="shared" si="71"/>
        <v>0.22066152092733107</v>
      </c>
      <c r="U83" s="39">
        <f t="shared" si="72"/>
        <v>6.8633264981026787E-2</v>
      </c>
      <c r="V83" s="40">
        <f t="shared" si="73"/>
        <v>7.2458469199809056E-2</v>
      </c>
      <c r="W83" s="32">
        <v>452.25799999999998</v>
      </c>
      <c r="X83" s="33">
        <v>561.42500000000007</v>
      </c>
      <c r="Y83" s="34">
        <v>830.28200000000004</v>
      </c>
      <c r="Z83" s="38">
        <f t="shared" si="55"/>
        <v>0.15610225850252143</v>
      </c>
      <c r="AA83" s="39">
        <f t="shared" si="74"/>
        <v>3.5491248198829761E-2</v>
      </c>
      <c r="AB83" s="40">
        <f t="shared" si="56"/>
        <v>1.5517412603352487E-3</v>
      </c>
      <c r="AC83" s="32">
        <v>834.67399999999998</v>
      </c>
      <c r="AD83" s="33">
        <v>323.03300000000002</v>
      </c>
      <c r="AE83" s="33">
        <v>608.08399999999995</v>
      </c>
      <c r="AF83" s="33">
        <f t="shared" si="75"/>
        <v>-226.59000000000003</v>
      </c>
      <c r="AG83" s="34">
        <f t="shared" si="76"/>
        <v>285.05099999999993</v>
      </c>
      <c r="AH83" s="32">
        <v>834.67399999999998</v>
      </c>
      <c r="AI83" s="33">
        <v>323.03300000000002</v>
      </c>
      <c r="AJ83" s="33">
        <v>608.08399999999995</v>
      </c>
      <c r="AK83" s="33">
        <f t="shared" si="57"/>
        <v>-226.59000000000003</v>
      </c>
      <c r="AL83" s="34">
        <f t="shared" si="58"/>
        <v>285.05099999999993</v>
      </c>
      <c r="AM83" s="38">
        <f t="shared" si="59"/>
        <v>0.11122219600569934</v>
      </c>
      <c r="AN83" s="39">
        <f t="shared" si="77"/>
        <v>-0.10783762569656948</v>
      </c>
      <c r="AO83" s="40">
        <f t="shared" si="78"/>
        <v>1.5501000104874138E-2</v>
      </c>
      <c r="AP83" s="38">
        <f t="shared" si="79"/>
        <v>0.11122219600569934</v>
      </c>
      <c r="AQ83" s="39">
        <f t="shared" si="80"/>
        <v>-0.10783762569656948</v>
      </c>
      <c r="AR83" s="40">
        <f t="shared" si="60"/>
        <v>1.5501000104874138E-2</v>
      </c>
      <c r="AS83" s="39">
        <f t="shared" si="61"/>
        <v>0.11432656104702646</v>
      </c>
      <c r="AT83" s="39">
        <f t="shared" si="81"/>
        <v>-0.10826955536047445</v>
      </c>
      <c r="AU83" s="39">
        <f t="shared" si="62"/>
        <v>2.5401206393608586E-2</v>
      </c>
      <c r="AV83" s="32">
        <v>2663</v>
      </c>
      <c r="AW83" s="33">
        <v>1744</v>
      </c>
      <c r="AX83" s="34">
        <v>2333</v>
      </c>
      <c r="AY83" s="41">
        <v>16</v>
      </c>
      <c r="AZ83" s="42">
        <v>17</v>
      </c>
      <c r="BA83" s="43">
        <v>17</v>
      </c>
      <c r="BB83" s="41">
        <v>34</v>
      </c>
      <c r="BC83" s="42">
        <v>42</v>
      </c>
      <c r="BD83" s="43">
        <v>42</v>
      </c>
      <c r="BE83" s="24">
        <f t="shared" si="82"/>
        <v>11.436274509803923</v>
      </c>
      <c r="BF83" s="24">
        <f t="shared" si="83"/>
        <v>-2.4335171568627434</v>
      </c>
      <c r="BG83" s="24">
        <f t="shared" si="84"/>
        <v>3.7581699346405983E-2</v>
      </c>
      <c r="BH83" s="25">
        <f t="shared" si="85"/>
        <v>4.628968253968254</v>
      </c>
      <c r="BI83" s="24">
        <f t="shared" si="86"/>
        <v>-1.8979925303454719</v>
      </c>
      <c r="BJ83" s="26">
        <f t="shared" si="87"/>
        <v>1.521164021164001E-2</v>
      </c>
      <c r="BK83" s="33">
        <v>80</v>
      </c>
      <c r="BL83" s="33">
        <v>80</v>
      </c>
      <c r="BM83" s="33">
        <v>80</v>
      </c>
      <c r="BN83" s="32">
        <v>19477</v>
      </c>
      <c r="BO83" s="33">
        <v>12854</v>
      </c>
      <c r="BP83" s="34">
        <v>18492</v>
      </c>
      <c r="BQ83" s="47">
        <f t="shared" si="88"/>
        <v>287.62892061431972</v>
      </c>
      <c r="BR83" s="47">
        <f t="shared" si="63"/>
        <v>95.10830655671333</v>
      </c>
      <c r="BS83" s="47">
        <f t="shared" si="64"/>
        <v>5.0218722247133769</v>
      </c>
      <c r="BT83" s="48">
        <f t="shared" si="65"/>
        <v>2279.8259751393057</v>
      </c>
      <c r="BU83" s="47">
        <f t="shared" si="66"/>
        <v>871.74336154561433</v>
      </c>
      <c r="BV83" s="49">
        <f t="shared" si="67"/>
        <v>196.89535587325054</v>
      </c>
      <c r="BW83" s="44">
        <f t="shared" si="89"/>
        <v>7.9262751821688813</v>
      </c>
      <c r="BX83" s="44">
        <f t="shared" si="90"/>
        <v>0.61234352614184395</v>
      </c>
      <c r="BY83" s="44">
        <f t="shared" si="91"/>
        <v>0.55586233813218389</v>
      </c>
      <c r="BZ83" s="18">
        <f t="shared" si="92"/>
        <v>0.63502747252747249</v>
      </c>
      <c r="CA83" s="19">
        <f t="shared" si="93"/>
        <v>-3.017061490422146E-2</v>
      </c>
      <c r="CB83" s="30">
        <f t="shared" si="94"/>
        <v>4.647435897435892E-2</v>
      </c>
    </row>
    <row r="84" spans="1:80" x14ac:dyDescent="0.25">
      <c r="A84" s="11" t="s">
        <v>132</v>
      </c>
      <c r="B84" s="32">
        <v>1622.212</v>
      </c>
      <c r="C84" s="33">
        <v>1683.749</v>
      </c>
      <c r="D84" s="34">
        <v>2514.69</v>
      </c>
      <c r="E84" s="32">
        <v>1719.7190000000001</v>
      </c>
      <c r="F84" s="33">
        <v>1709.02</v>
      </c>
      <c r="G84" s="34">
        <v>2471.5390000000002</v>
      </c>
      <c r="H84" s="35">
        <f t="shared" si="68"/>
        <v>1.0174591620848386</v>
      </c>
      <c r="I84" s="36">
        <f t="shared" si="69"/>
        <v>7.4158541460190075E-2</v>
      </c>
      <c r="J84" s="37">
        <f t="shared" si="52"/>
        <v>3.2245998985518498E-2</v>
      </c>
      <c r="K84" s="32">
        <v>1036.23</v>
      </c>
      <c r="L84" s="33">
        <v>1042.9380000000001</v>
      </c>
      <c r="M84" s="33">
        <v>1423.3530000000001</v>
      </c>
      <c r="N84" s="38">
        <f t="shared" si="53"/>
        <v>0.5758974468944249</v>
      </c>
      <c r="O84" s="39">
        <f t="shared" si="70"/>
        <v>-2.6660296550870544E-2</v>
      </c>
      <c r="P84" s="40">
        <f t="shared" si="54"/>
        <v>-3.4357553047062117E-2</v>
      </c>
      <c r="Q84" s="32">
        <v>432.00300000000004</v>
      </c>
      <c r="R84" s="33">
        <v>214.87199999999999</v>
      </c>
      <c r="S84" s="34">
        <v>311.97199999999998</v>
      </c>
      <c r="T84" s="38">
        <f t="shared" si="71"/>
        <v>0.12622580505506892</v>
      </c>
      <c r="U84" s="39">
        <f t="shared" si="72"/>
        <v>-0.12497976980919673</v>
      </c>
      <c r="V84" s="40">
        <f t="shared" si="73"/>
        <v>4.976099491017516E-4</v>
      </c>
      <c r="W84" s="32">
        <v>251.48599999999999</v>
      </c>
      <c r="X84" s="33">
        <v>451.21</v>
      </c>
      <c r="Y84" s="34">
        <v>736.21399999999994</v>
      </c>
      <c r="Z84" s="38">
        <f t="shared" si="55"/>
        <v>0.29787674805050612</v>
      </c>
      <c r="AA84" s="39">
        <f t="shared" si="74"/>
        <v>0.15164006636006716</v>
      </c>
      <c r="AB84" s="40">
        <f t="shared" si="56"/>
        <v>3.3859943097960254E-2</v>
      </c>
      <c r="AC84" s="32">
        <v>588.75599999999997</v>
      </c>
      <c r="AD84" s="33">
        <v>333.37</v>
      </c>
      <c r="AE84" s="33">
        <v>355.91699999999997</v>
      </c>
      <c r="AF84" s="33">
        <f t="shared" si="75"/>
        <v>-232.839</v>
      </c>
      <c r="AG84" s="34">
        <f t="shared" si="76"/>
        <v>22.546999999999969</v>
      </c>
      <c r="AH84" s="32">
        <v>588.75599999999997</v>
      </c>
      <c r="AI84" s="33">
        <v>333.37</v>
      </c>
      <c r="AJ84" s="33">
        <v>355.91699999999997</v>
      </c>
      <c r="AK84" s="33">
        <f t="shared" si="57"/>
        <v>-232.839</v>
      </c>
      <c r="AL84" s="34">
        <f t="shared" si="58"/>
        <v>22.546999999999969</v>
      </c>
      <c r="AM84" s="38">
        <f t="shared" si="59"/>
        <v>0.1415351395201794</v>
      </c>
      <c r="AN84" s="39">
        <f t="shared" si="77"/>
        <v>-0.2213989282835355</v>
      </c>
      <c r="AO84" s="40">
        <f t="shared" si="78"/>
        <v>-5.6457554165162044E-2</v>
      </c>
      <c r="AP84" s="38">
        <f t="shared" si="79"/>
        <v>0.1415351395201794</v>
      </c>
      <c r="AQ84" s="39">
        <f t="shared" si="80"/>
        <v>-0.2213989282835355</v>
      </c>
      <c r="AR84" s="40">
        <f t="shared" si="60"/>
        <v>-5.6457554165162044E-2</v>
      </c>
      <c r="AS84" s="39">
        <f t="shared" si="61"/>
        <v>0.14400622446176248</v>
      </c>
      <c r="AT84" s="39">
        <f t="shared" si="81"/>
        <v>-0.19834970694331006</v>
      </c>
      <c r="AU84" s="39">
        <f t="shared" si="62"/>
        <v>-5.1058783554527559E-2</v>
      </c>
      <c r="AV84" s="32">
        <v>807</v>
      </c>
      <c r="AW84" s="33">
        <v>691</v>
      </c>
      <c r="AX84" s="34">
        <v>858</v>
      </c>
      <c r="AY84" s="41">
        <v>10</v>
      </c>
      <c r="AZ84" s="42">
        <v>9</v>
      </c>
      <c r="BA84" s="43">
        <v>9</v>
      </c>
      <c r="BB84" s="41">
        <v>16</v>
      </c>
      <c r="BC84" s="42">
        <v>14</v>
      </c>
      <c r="BD84" s="43">
        <v>15</v>
      </c>
      <c r="BE84" s="24">
        <f t="shared" si="82"/>
        <v>7.9444444444444438</v>
      </c>
      <c r="BF84" s="24">
        <f t="shared" si="83"/>
        <v>1.2194444444444432</v>
      </c>
      <c r="BG84" s="24">
        <f t="shared" si="84"/>
        <v>-0.58641975308642014</v>
      </c>
      <c r="BH84" s="25">
        <f t="shared" si="85"/>
        <v>4.7666666666666666</v>
      </c>
      <c r="BI84" s="24">
        <f t="shared" si="86"/>
        <v>0.56354166666666661</v>
      </c>
      <c r="BJ84" s="26">
        <f t="shared" si="87"/>
        <v>-0.71746031746031758</v>
      </c>
      <c r="BK84" s="33">
        <v>36</v>
      </c>
      <c r="BL84" s="33">
        <v>36</v>
      </c>
      <c r="BM84" s="33">
        <v>36</v>
      </c>
      <c r="BN84" s="32">
        <v>6542</v>
      </c>
      <c r="BO84" s="33">
        <v>5709</v>
      </c>
      <c r="BP84" s="34">
        <v>7559</v>
      </c>
      <c r="BQ84" s="47">
        <f t="shared" si="88"/>
        <v>326.9663976716497</v>
      </c>
      <c r="BR84" s="47">
        <f t="shared" si="63"/>
        <v>64.092811612340597</v>
      </c>
      <c r="BS84" s="47">
        <f t="shared" si="64"/>
        <v>27.610993923182377</v>
      </c>
      <c r="BT84" s="48">
        <f t="shared" si="65"/>
        <v>2880.5815850815852</v>
      </c>
      <c r="BU84" s="47">
        <f t="shared" si="66"/>
        <v>749.57910676683923</v>
      </c>
      <c r="BV84" s="49">
        <f t="shared" si="67"/>
        <v>407.3254345750729</v>
      </c>
      <c r="BW84" s="44">
        <f t="shared" si="89"/>
        <v>8.8100233100233094</v>
      </c>
      <c r="BX84" s="44">
        <f t="shared" si="90"/>
        <v>0.70345577594648212</v>
      </c>
      <c r="BY84" s="44">
        <f t="shared" si="91"/>
        <v>0.54808409149943138</v>
      </c>
      <c r="BZ84" s="18">
        <f t="shared" si="92"/>
        <v>0.57684676434676441</v>
      </c>
      <c r="CA84" s="19">
        <f t="shared" si="93"/>
        <v>8.0337960460911351E-2</v>
      </c>
      <c r="CB84" s="30">
        <f t="shared" si="94"/>
        <v>-4.0445665445665302E-3</v>
      </c>
    </row>
    <row r="85" spans="1:80" x14ac:dyDescent="0.25">
      <c r="A85" s="11" t="s">
        <v>131</v>
      </c>
      <c r="B85" s="32">
        <v>3719.2339999999999</v>
      </c>
      <c r="C85" s="33">
        <v>3558.48</v>
      </c>
      <c r="D85" s="34">
        <v>5560.91</v>
      </c>
      <c r="E85" s="32">
        <v>3631.663</v>
      </c>
      <c r="F85" s="33">
        <v>3385.4650000000001</v>
      </c>
      <c r="G85" s="34">
        <v>5083.7340000000004</v>
      </c>
      <c r="H85" s="35">
        <f t="shared" si="68"/>
        <v>1.0938632902508274</v>
      </c>
      <c r="I85" s="36">
        <f t="shared" si="69"/>
        <v>6.975009472580207E-2</v>
      </c>
      <c r="J85" s="37">
        <f t="shared" si="52"/>
        <v>4.2758050645632872E-2</v>
      </c>
      <c r="K85" s="32">
        <v>2379.2689999999998</v>
      </c>
      <c r="L85" s="33">
        <v>2415.8290000000002</v>
      </c>
      <c r="M85" s="33">
        <v>3136.971</v>
      </c>
      <c r="N85" s="38">
        <f t="shared" si="53"/>
        <v>0.61706041268091516</v>
      </c>
      <c r="O85" s="39">
        <f t="shared" si="70"/>
        <v>-3.8085453001005187E-2</v>
      </c>
      <c r="P85" s="40">
        <f t="shared" si="54"/>
        <v>-9.6528119470502771E-2</v>
      </c>
      <c r="Q85" s="32">
        <v>802.74</v>
      </c>
      <c r="R85" s="33">
        <v>604.00700000000006</v>
      </c>
      <c r="S85" s="34">
        <v>1380.4770000000001</v>
      </c>
      <c r="T85" s="38">
        <f t="shared" si="71"/>
        <v>0.27154784258971848</v>
      </c>
      <c r="U85" s="39">
        <f t="shared" si="72"/>
        <v>5.0508610700636253E-2</v>
      </c>
      <c r="V85" s="40">
        <f t="shared" si="73"/>
        <v>9.3136014377050491E-2</v>
      </c>
      <c r="W85" s="32">
        <v>449.654</v>
      </c>
      <c r="X85" s="33">
        <v>365.62900000000002</v>
      </c>
      <c r="Y85" s="34">
        <v>566.28600000000006</v>
      </c>
      <c r="Z85" s="38">
        <f t="shared" si="55"/>
        <v>0.11139174472936625</v>
      </c>
      <c r="AA85" s="39">
        <f t="shared" si="74"/>
        <v>-1.2423157699631149E-2</v>
      </c>
      <c r="AB85" s="40">
        <f t="shared" si="56"/>
        <v>3.3921050934521274E-3</v>
      </c>
      <c r="AC85" s="32">
        <v>537.69399999999996</v>
      </c>
      <c r="AD85" s="33">
        <v>425.49900000000002</v>
      </c>
      <c r="AE85" s="33">
        <v>538.89099999999996</v>
      </c>
      <c r="AF85" s="33">
        <f t="shared" si="75"/>
        <v>1.1970000000000027</v>
      </c>
      <c r="AG85" s="34">
        <f t="shared" si="76"/>
        <v>113.39199999999994</v>
      </c>
      <c r="AH85" s="32">
        <v>537.69399999999996</v>
      </c>
      <c r="AI85" s="33">
        <v>425.49900000000002</v>
      </c>
      <c r="AJ85" s="33">
        <v>538.89099999999996</v>
      </c>
      <c r="AK85" s="33">
        <f t="shared" si="57"/>
        <v>1.1970000000000027</v>
      </c>
      <c r="AL85" s="34">
        <f t="shared" si="58"/>
        <v>113.39199999999994</v>
      </c>
      <c r="AM85" s="38">
        <f t="shared" si="59"/>
        <v>9.69069810516624E-2</v>
      </c>
      <c r="AN85" s="39">
        <f t="shared" si="77"/>
        <v>-4.7664186021987714E-2</v>
      </c>
      <c r="AO85" s="40">
        <f t="shared" si="78"/>
        <v>-2.2666263704525638E-2</v>
      </c>
      <c r="AP85" s="38">
        <f t="shared" si="79"/>
        <v>9.69069810516624E-2</v>
      </c>
      <c r="AQ85" s="39">
        <f t="shared" si="80"/>
        <v>-4.7664186021987714E-2</v>
      </c>
      <c r="AR85" s="40">
        <f t="shared" si="60"/>
        <v>-2.2666263704525638E-2</v>
      </c>
      <c r="AS85" s="39">
        <f t="shared" si="61"/>
        <v>0.10600298914144601</v>
      </c>
      <c r="AT85" s="39">
        <f t="shared" si="81"/>
        <v>-4.2054250751132116E-2</v>
      </c>
      <c r="AU85" s="39">
        <f t="shared" si="62"/>
        <v>-1.9681074938377591E-2</v>
      </c>
      <c r="AV85" s="32">
        <v>2583</v>
      </c>
      <c r="AW85" s="33">
        <v>1798</v>
      </c>
      <c r="AX85" s="34">
        <v>2450</v>
      </c>
      <c r="AY85" s="41">
        <v>18</v>
      </c>
      <c r="AZ85" s="42">
        <v>18</v>
      </c>
      <c r="BA85" s="43">
        <v>18</v>
      </c>
      <c r="BB85" s="41">
        <v>42</v>
      </c>
      <c r="BC85" s="42">
        <v>39</v>
      </c>
      <c r="BD85" s="43">
        <v>41</v>
      </c>
      <c r="BE85" s="24">
        <f t="shared" si="82"/>
        <v>11.342592592592593</v>
      </c>
      <c r="BF85" s="24">
        <f t="shared" si="83"/>
        <v>-0.61574074074074048</v>
      </c>
      <c r="BG85" s="24">
        <f t="shared" si="84"/>
        <v>0.24382716049382758</v>
      </c>
      <c r="BH85" s="25">
        <f t="shared" si="85"/>
        <v>4.9796747967479673</v>
      </c>
      <c r="BI85" s="24">
        <f t="shared" si="86"/>
        <v>-0.14532520325203269</v>
      </c>
      <c r="BJ85" s="26">
        <f t="shared" si="87"/>
        <v>-0.14283232575915505</v>
      </c>
      <c r="BK85" s="33">
        <v>88</v>
      </c>
      <c r="BL85" s="33">
        <v>88</v>
      </c>
      <c r="BM85" s="33">
        <v>88</v>
      </c>
      <c r="BN85" s="32">
        <v>18388</v>
      </c>
      <c r="BO85" s="33">
        <v>12365</v>
      </c>
      <c r="BP85" s="34">
        <v>17184</v>
      </c>
      <c r="BQ85" s="47">
        <f t="shared" si="88"/>
        <v>295.84113128491617</v>
      </c>
      <c r="BR85" s="47">
        <f t="shared" si="63"/>
        <v>98.339336636232247</v>
      </c>
      <c r="BS85" s="47">
        <f t="shared" si="64"/>
        <v>22.046954172097742</v>
      </c>
      <c r="BT85" s="48">
        <f t="shared" si="65"/>
        <v>2074.9934693877549</v>
      </c>
      <c r="BU85" s="47">
        <f t="shared" si="66"/>
        <v>669.0070195232563</v>
      </c>
      <c r="BV85" s="49">
        <f t="shared" si="67"/>
        <v>192.08746271367249</v>
      </c>
      <c r="BW85" s="44">
        <f t="shared" si="89"/>
        <v>7.0138775510204079</v>
      </c>
      <c r="BX85" s="44">
        <f t="shared" si="90"/>
        <v>-0.10497649466290593</v>
      </c>
      <c r="BY85" s="44">
        <f t="shared" si="91"/>
        <v>0.13679190029738209</v>
      </c>
      <c r="BZ85" s="18">
        <f t="shared" si="92"/>
        <v>0.53646353646353651</v>
      </c>
      <c r="CA85" s="19">
        <f t="shared" si="93"/>
        <v>-3.44505221554402E-2</v>
      </c>
      <c r="CB85" s="30">
        <f t="shared" si="94"/>
        <v>2.1769896769896824E-2</v>
      </c>
    </row>
    <row r="86" spans="1:80" x14ac:dyDescent="0.25">
      <c r="A86" s="11" t="s">
        <v>130</v>
      </c>
      <c r="B86" s="32">
        <v>10187.023999999999</v>
      </c>
      <c r="C86" s="33">
        <v>8369.0259999999998</v>
      </c>
      <c r="D86" s="34">
        <v>11570.62824</v>
      </c>
      <c r="E86" s="32">
        <v>10220.558999999999</v>
      </c>
      <c r="F86" s="33">
        <v>8547.4490000000005</v>
      </c>
      <c r="G86" s="34">
        <v>11507.477000000001</v>
      </c>
      <c r="H86" s="35">
        <f t="shared" si="68"/>
        <v>1.0054878441208268</v>
      </c>
      <c r="I86" s="36">
        <f t="shared" si="69"/>
        <v>8.7689758084380509E-3</v>
      </c>
      <c r="J86" s="37">
        <f t="shared" si="52"/>
        <v>2.6362259399584365E-2</v>
      </c>
      <c r="K86" s="32">
        <v>7396.4809999999998</v>
      </c>
      <c r="L86" s="33">
        <v>5523.6019999999999</v>
      </c>
      <c r="M86" s="33">
        <v>7501.62</v>
      </c>
      <c r="N86" s="38">
        <f t="shared" si="53"/>
        <v>0.65189094012527671</v>
      </c>
      <c r="O86" s="39">
        <f t="shared" si="70"/>
        <v>-7.1795601873062109E-2</v>
      </c>
      <c r="P86" s="40">
        <f t="shared" si="54"/>
        <v>5.6628081995993007E-3</v>
      </c>
      <c r="Q86" s="32">
        <v>1835.6589999999999</v>
      </c>
      <c r="R86" s="33">
        <v>2238.127</v>
      </c>
      <c r="S86" s="34">
        <v>2860.0050000000001</v>
      </c>
      <c r="T86" s="38">
        <f t="shared" si="71"/>
        <v>0.24853449631052923</v>
      </c>
      <c r="U86" s="39">
        <f t="shared" si="72"/>
        <v>6.8929936520795626E-2</v>
      </c>
      <c r="V86" s="40">
        <f t="shared" si="73"/>
        <v>-1.3312868909198888E-2</v>
      </c>
      <c r="W86" s="32">
        <v>988.4190000000001</v>
      </c>
      <c r="X86" s="33">
        <v>785.72</v>
      </c>
      <c r="Y86" s="34">
        <v>1145.8519999999999</v>
      </c>
      <c r="Z86" s="38">
        <f t="shared" si="55"/>
        <v>9.9574563564193946E-2</v>
      </c>
      <c r="AA86" s="39">
        <f t="shared" si="74"/>
        <v>2.8656653522663861E-3</v>
      </c>
      <c r="AB86" s="40">
        <f t="shared" si="56"/>
        <v>7.6500607095995599E-3</v>
      </c>
      <c r="AC86" s="32">
        <v>1856.4839999999999</v>
      </c>
      <c r="AD86" s="33">
        <v>1889.904</v>
      </c>
      <c r="AE86" s="33">
        <v>2112.4899999999998</v>
      </c>
      <c r="AF86" s="33">
        <f t="shared" si="75"/>
        <v>256.00599999999986</v>
      </c>
      <c r="AG86" s="34">
        <f t="shared" si="76"/>
        <v>222.58599999999979</v>
      </c>
      <c r="AH86" s="32">
        <v>1856.4839999999999</v>
      </c>
      <c r="AI86" s="33">
        <v>1889.904</v>
      </c>
      <c r="AJ86" s="33">
        <v>2112.4899999999998</v>
      </c>
      <c r="AK86" s="33">
        <f t="shared" si="57"/>
        <v>256.00599999999986</v>
      </c>
      <c r="AL86" s="34">
        <f t="shared" si="58"/>
        <v>222.58599999999979</v>
      </c>
      <c r="AM86" s="38">
        <f t="shared" si="59"/>
        <v>0.18257349179166091</v>
      </c>
      <c r="AN86" s="39">
        <f t="shared" si="77"/>
        <v>3.3341853768603658E-4</v>
      </c>
      <c r="AO86" s="40">
        <f t="shared" si="78"/>
        <v>-4.3247768651310609E-2</v>
      </c>
      <c r="AP86" s="38">
        <f t="shared" si="79"/>
        <v>0.18257349179166091</v>
      </c>
      <c r="AQ86" s="39">
        <f t="shared" si="80"/>
        <v>3.3341853768603658E-4</v>
      </c>
      <c r="AR86" s="40">
        <f t="shared" si="60"/>
        <v>-4.3247768651310609E-2</v>
      </c>
      <c r="AS86" s="39">
        <f t="shared" si="61"/>
        <v>0.18357542665520857</v>
      </c>
      <c r="AT86" s="39">
        <f t="shared" si="81"/>
        <v>1.9333070803398966E-3</v>
      </c>
      <c r="AU86" s="39">
        <f t="shared" si="62"/>
        <v>-3.7531947018503903E-2</v>
      </c>
      <c r="AV86" s="32">
        <v>8096</v>
      </c>
      <c r="AW86" s="33">
        <v>5899</v>
      </c>
      <c r="AX86" s="34">
        <v>7993</v>
      </c>
      <c r="AY86" s="41">
        <v>65</v>
      </c>
      <c r="AZ86" s="42">
        <v>65</v>
      </c>
      <c r="BA86" s="43">
        <v>66</v>
      </c>
      <c r="BB86" s="41">
        <v>125</v>
      </c>
      <c r="BC86" s="42">
        <v>121</v>
      </c>
      <c r="BD86" s="43">
        <v>119</v>
      </c>
      <c r="BE86" s="24">
        <f t="shared" si="82"/>
        <v>10.092171717171718</v>
      </c>
      <c r="BF86" s="24">
        <f t="shared" si="83"/>
        <v>-0.2873154623154619</v>
      </c>
      <c r="BG86" s="24">
        <f t="shared" si="84"/>
        <v>8.4110334110345519E-3</v>
      </c>
      <c r="BH86" s="25">
        <f t="shared" si="85"/>
        <v>5.5973389355742293</v>
      </c>
      <c r="BI86" s="24">
        <f t="shared" si="86"/>
        <v>0.20000560224089625</v>
      </c>
      <c r="BJ86" s="26">
        <f t="shared" si="87"/>
        <v>0.18044270049617683</v>
      </c>
      <c r="BK86" s="33">
        <v>150</v>
      </c>
      <c r="BL86" s="33">
        <v>150</v>
      </c>
      <c r="BM86" s="33">
        <v>150</v>
      </c>
      <c r="BN86" s="32">
        <v>36467</v>
      </c>
      <c r="BO86" s="33">
        <v>25879</v>
      </c>
      <c r="BP86" s="34">
        <v>35134</v>
      </c>
      <c r="BQ86" s="47">
        <f t="shared" si="88"/>
        <v>327.53108100415551</v>
      </c>
      <c r="BR86" s="47">
        <f t="shared" si="63"/>
        <v>47.26237230862256</v>
      </c>
      <c r="BS86" s="47">
        <f t="shared" si="64"/>
        <v>-2.7540536610169966</v>
      </c>
      <c r="BT86" s="48">
        <f t="shared" si="65"/>
        <v>1439.6943575628675</v>
      </c>
      <c r="BU86" s="47">
        <f t="shared" si="66"/>
        <v>177.27353246405323</v>
      </c>
      <c r="BV86" s="49">
        <f t="shared" si="67"/>
        <v>-9.2713993450829548</v>
      </c>
      <c r="BW86" s="44">
        <f t="shared" si="89"/>
        <v>4.3955961466283</v>
      </c>
      <c r="BX86" s="44">
        <f t="shared" si="90"/>
        <v>-0.1087269759013445</v>
      </c>
      <c r="BY86" s="44">
        <f t="shared" si="91"/>
        <v>8.5813983658828974E-3</v>
      </c>
      <c r="BZ86" s="18">
        <f t="shared" si="92"/>
        <v>0.64347985347985348</v>
      </c>
      <c r="CA86" s="19">
        <f t="shared" si="93"/>
        <v>-2.0764226665866081E-2</v>
      </c>
      <c r="CB86" s="30">
        <f t="shared" si="94"/>
        <v>1.1514041514041451E-2</v>
      </c>
    </row>
    <row r="87" spans="1:80" x14ac:dyDescent="0.25">
      <c r="A87" s="11" t="s">
        <v>129</v>
      </c>
      <c r="B87" s="32">
        <v>20322.792719999998</v>
      </c>
      <c r="C87" s="33">
        <v>15124.243960000002</v>
      </c>
      <c r="D87" s="34">
        <v>20275.400000000001</v>
      </c>
      <c r="E87" s="32">
        <v>20304.877</v>
      </c>
      <c r="F87" s="33">
        <v>15020.581</v>
      </c>
      <c r="G87" s="34">
        <v>20247.496999999999</v>
      </c>
      <c r="H87" s="35">
        <f t="shared" si="68"/>
        <v>1.00137809626543</v>
      </c>
      <c r="I87" s="36">
        <f t="shared" si="69"/>
        <v>4.9576046009613961E-4</v>
      </c>
      <c r="J87" s="37">
        <f t="shared" si="52"/>
        <v>-5.5232985607756024E-3</v>
      </c>
      <c r="K87" s="32">
        <v>2549.1610000000001</v>
      </c>
      <c r="L87" s="33">
        <v>2357.605</v>
      </c>
      <c r="M87" s="33">
        <v>3157.4679999999998</v>
      </c>
      <c r="N87" s="38">
        <f t="shared" si="53"/>
        <v>0.15594362108066986</v>
      </c>
      <c r="O87" s="39">
        <f t="shared" si="70"/>
        <v>3.0399349130635384E-2</v>
      </c>
      <c r="P87" s="40">
        <f t="shared" si="54"/>
        <v>-1.0146883216095859E-3</v>
      </c>
      <c r="Q87" s="32">
        <v>1607.838</v>
      </c>
      <c r="R87" s="33">
        <v>925.505</v>
      </c>
      <c r="S87" s="34">
        <v>1310.7849999999999</v>
      </c>
      <c r="T87" s="38">
        <f t="shared" si="71"/>
        <v>6.4738125408785097E-2</v>
      </c>
      <c r="U87" s="39">
        <f t="shared" si="72"/>
        <v>-1.444669309565598E-2</v>
      </c>
      <c r="V87" s="40">
        <f t="shared" si="73"/>
        <v>3.1223330502871127E-3</v>
      </c>
      <c r="W87" s="32">
        <v>16147.878000000001</v>
      </c>
      <c r="X87" s="33">
        <v>11737.471</v>
      </c>
      <c r="Y87" s="34">
        <v>15779.244000000001</v>
      </c>
      <c r="Z87" s="38">
        <f t="shared" si="55"/>
        <v>0.77931825351054507</v>
      </c>
      <c r="AA87" s="39">
        <f t="shared" si="74"/>
        <v>-1.5952656034979418E-2</v>
      </c>
      <c r="AB87" s="40">
        <f t="shared" si="56"/>
        <v>-2.1076447286774158E-3</v>
      </c>
      <c r="AC87" s="32">
        <v>642.78327000000002</v>
      </c>
      <c r="AD87" s="33">
        <v>1134.7626599999999</v>
      </c>
      <c r="AE87" s="33">
        <v>689.11186999999995</v>
      </c>
      <c r="AF87" s="33">
        <f t="shared" si="75"/>
        <v>46.328599999999938</v>
      </c>
      <c r="AG87" s="34">
        <f t="shared" si="76"/>
        <v>-445.65078999999992</v>
      </c>
      <c r="AH87" s="32">
        <v>642.78327000000002</v>
      </c>
      <c r="AI87" s="33">
        <v>1134.7626599999999</v>
      </c>
      <c r="AJ87" s="33">
        <v>689.11186999999995</v>
      </c>
      <c r="AK87" s="33">
        <f t="shared" si="57"/>
        <v>46.328599999999938</v>
      </c>
      <c r="AL87" s="34">
        <f t="shared" si="58"/>
        <v>-445.65078999999992</v>
      </c>
      <c r="AM87" s="38">
        <f t="shared" si="59"/>
        <v>3.398758446195882E-2</v>
      </c>
      <c r="AN87" s="39">
        <f t="shared" si="77"/>
        <v>2.358896473254081E-3</v>
      </c>
      <c r="AO87" s="40">
        <f t="shared" si="78"/>
        <v>-4.1041796378576079E-2</v>
      </c>
      <c r="AP87" s="38">
        <f t="shared" si="79"/>
        <v>3.398758446195882E-2</v>
      </c>
      <c r="AQ87" s="39">
        <f t="shared" si="80"/>
        <v>2.358896473254081E-3</v>
      </c>
      <c r="AR87" s="40">
        <f t="shared" si="60"/>
        <v>-4.1041796378576079E-2</v>
      </c>
      <c r="AS87" s="39">
        <f t="shared" si="61"/>
        <v>3.4034422625176829E-2</v>
      </c>
      <c r="AT87" s="39">
        <f t="shared" si="81"/>
        <v>2.3778275125839257E-3</v>
      </c>
      <c r="AU87" s="39">
        <f t="shared" si="62"/>
        <v>-4.1512765596104347E-2</v>
      </c>
      <c r="AV87" s="32">
        <v>6966</v>
      </c>
      <c r="AW87" s="33">
        <v>4976</v>
      </c>
      <c r="AX87" s="34">
        <v>6569</v>
      </c>
      <c r="AY87" s="41">
        <v>27</v>
      </c>
      <c r="AZ87" s="42">
        <v>28</v>
      </c>
      <c r="BA87" s="43">
        <v>27</v>
      </c>
      <c r="BB87" s="41">
        <v>40</v>
      </c>
      <c r="BC87" s="42">
        <v>41</v>
      </c>
      <c r="BD87" s="43">
        <v>42</v>
      </c>
      <c r="BE87" s="24">
        <f t="shared" si="82"/>
        <v>20.274691358024693</v>
      </c>
      <c r="BF87" s="24">
        <f t="shared" si="83"/>
        <v>-1.2253086419753068</v>
      </c>
      <c r="BG87" s="24">
        <f t="shared" si="84"/>
        <v>0.52865961199294631</v>
      </c>
      <c r="BH87" s="25">
        <f t="shared" si="85"/>
        <v>13.033730158730158</v>
      </c>
      <c r="BI87" s="24">
        <f t="shared" si="86"/>
        <v>-1.4787698412698429</v>
      </c>
      <c r="BJ87" s="26">
        <f t="shared" si="87"/>
        <v>-0.45136469221835007</v>
      </c>
      <c r="BK87" s="33">
        <v>48</v>
      </c>
      <c r="BL87" s="33">
        <v>48</v>
      </c>
      <c r="BM87" s="33">
        <v>48</v>
      </c>
      <c r="BN87" s="32">
        <v>9847</v>
      </c>
      <c r="BO87" s="33">
        <v>7035</v>
      </c>
      <c r="BP87" s="34">
        <v>9215</v>
      </c>
      <c r="BQ87" s="47">
        <f t="shared" si="88"/>
        <v>2197.2324470971243</v>
      </c>
      <c r="BR87" s="47">
        <f t="shared" si="63"/>
        <v>135.195583077626</v>
      </c>
      <c r="BS87" s="47">
        <f t="shared" si="64"/>
        <v>62.110769769476974</v>
      </c>
      <c r="BT87" s="48">
        <f t="shared" si="65"/>
        <v>3082.2799512863448</v>
      </c>
      <c r="BU87" s="47">
        <f t="shared" si="66"/>
        <v>167.42537190075791</v>
      </c>
      <c r="BV87" s="49">
        <f t="shared" si="67"/>
        <v>63.67444485547685</v>
      </c>
      <c r="BW87" s="44">
        <f t="shared" si="89"/>
        <v>1.4028010351651696</v>
      </c>
      <c r="BX87" s="44">
        <f t="shared" si="90"/>
        <v>-1.0779211748410678E-2</v>
      </c>
      <c r="BY87" s="44">
        <f t="shared" si="91"/>
        <v>-1.0985138468270872E-2</v>
      </c>
      <c r="BZ87" s="18">
        <f t="shared" si="92"/>
        <v>0.527415293040293</v>
      </c>
      <c r="CA87" s="19">
        <f t="shared" si="93"/>
        <v>-3.3092448307612266E-2</v>
      </c>
      <c r="CB87" s="30">
        <f t="shared" si="94"/>
        <v>-9.4436813186813406E-3</v>
      </c>
    </row>
    <row r="88" spans="1:80" s="173" customFormat="1" x14ac:dyDescent="0.25">
      <c r="A88" s="11" t="s">
        <v>128</v>
      </c>
      <c r="B88" s="32">
        <v>10078.974</v>
      </c>
      <c r="C88" s="33">
        <v>8999.6980000000003</v>
      </c>
      <c r="D88" s="34">
        <v>12576.464</v>
      </c>
      <c r="E88" s="32">
        <v>10073.334000000001</v>
      </c>
      <c r="F88" s="33">
        <v>8515.5040000000008</v>
      </c>
      <c r="G88" s="34">
        <v>12541.325999999999</v>
      </c>
      <c r="H88" s="35">
        <f t="shared" si="68"/>
        <v>1.0028017771007627</v>
      </c>
      <c r="I88" s="36">
        <f t="shared" si="69"/>
        <v>2.2418830279562485E-3</v>
      </c>
      <c r="J88" s="37">
        <f t="shared" si="52"/>
        <v>-5.4058509736046867E-2</v>
      </c>
      <c r="K88" s="32">
        <v>7070.866</v>
      </c>
      <c r="L88" s="33">
        <v>6135.835</v>
      </c>
      <c r="M88" s="33">
        <v>9255.3340000000007</v>
      </c>
      <c r="N88" s="38">
        <f t="shared" si="53"/>
        <v>0.73798687634784399</v>
      </c>
      <c r="O88" s="39">
        <f t="shared" si="70"/>
        <v>3.6047875814356312E-2</v>
      </c>
      <c r="P88" s="40">
        <f t="shared" si="54"/>
        <v>1.7438215927979339E-2</v>
      </c>
      <c r="Q88" s="32">
        <v>1310.779</v>
      </c>
      <c r="R88" s="33">
        <v>1266.316</v>
      </c>
      <c r="S88" s="34">
        <v>1753.4</v>
      </c>
      <c r="T88" s="38">
        <f t="shared" si="71"/>
        <v>0.13980977769017408</v>
      </c>
      <c r="U88" s="39">
        <f t="shared" si="72"/>
        <v>9.6861264740027708E-3</v>
      </c>
      <c r="V88" s="40">
        <f t="shared" si="73"/>
        <v>-8.8973334802275594E-3</v>
      </c>
      <c r="W88" s="32">
        <v>1307.182</v>
      </c>
      <c r="X88" s="33">
        <v>1113.3530000000001</v>
      </c>
      <c r="Y88" s="34">
        <v>1532.5920000000001</v>
      </c>
      <c r="Z88" s="38">
        <f t="shared" si="55"/>
        <v>0.12220334596198203</v>
      </c>
      <c r="AA88" s="39">
        <f t="shared" si="74"/>
        <v>-7.563223874777078E-3</v>
      </c>
      <c r="AB88" s="40">
        <f t="shared" si="56"/>
        <v>-8.5408824477515438E-3</v>
      </c>
      <c r="AC88" s="32">
        <v>0</v>
      </c>
      <c r="AD88" s="33">
        <v>1951.8340000000001</v>
      </c>
      <c r="AE88" s="33">
        <v>2492.3789999999999</v>
      </c>
      <c r="AF88" s="33">
        <f t="shared" si="75"/>
        <v>2492.3789999999999</v>
      </c>
      <c r="AG88" s="34">
        <f t="shared" si="76"/>
        <v>540.54499999999985</v>
      </c>
      <c r="AH88" s="32">
        <v>0</v>
      </c>
      <c r="AI88" s="33">
        <v>1951.8340000000001</v>
      </c>
      <c r="AJ88" s="33">
        <v>2492.3789999999999</v>
      </c>
      <c r="AK88" s="33">
        <f t="shared" si="57"/>
        <v>2492.3789999999999</v>
      </c>
      <c r="AL88" s="34">
        <f t="shared" si="58"/>
        <v>540.54499999999985</v>
      </c>
      <c r="AM88" s="38">
        <f t="shared" si="59"/>
        <v>0.1981780411409757</v>
      </c>
      <c r="AN88" s="39">
        <f t="shared" si="77"/>
        <v>0.1981780411409757</v>
      </c>
      <c r="AO88" s="40">
        <f t="shared" si="78"/>
        <v>-1.8699680755914605E-2</v>
      </c>
      <c r="AP88" s="38">
        <f t="shared" si="79"/>
        <v>0.1981780411409757</v>
      </c>
      <c r="AQ88" s="39">
        <f t="shared" si="80"/>
        <v>0.1981780411409757</v>
      </c>
      <c r="AR88" s="40">
        <f t="shared" si="60"/>
        <v>-1.8699680755914605E-2</v>
      </c>
      <c r="AS88" s="39">
        <f t="shared" si="61"/>
        <v>0.19873329183851851</v>
      </c>
      <c r="AT88" s="39">
        <f t="shared" si="81"/>
        <v>0.19873329183851851</v>
      </c>
      <c r="AU88" s="39">
        <f t="shared" si="62"/>
        <v>-3.0476159533942809E-2</v>
      </c>
      <c r="AV88" s="32">
        <v>8350</v>
      </c>
      <c r="AW88" s="33">
        <v>6886</v>
      </c>
      <c r="AX88" s="34">
        <v>9260</v>
      </c>
      <c r="AY88" s="41">
        <v>58</v>
      </c>
      <c r="AZ88" s="42">
        <v>61</v>
      </c>
      <c r="BA88" s="43">
        <v>60</v>
      </c>
      <c r="BB88" s="41">
        <v>96</v>
      </c>
      <c r="BC88" s="42">
        <v>95.5</v>
      </c>
      <c r="BD88" s="43">
        <v>98</v>
      </c>
      <c r="BE88" s="44">
        <f t="shared" si="82"/>
        <v>12.861111111111112</v>
      </c>
      <c r="BF88" s="44">
        <f t="shared" si="83"/>
        <v>0.86398467432950454</v>
      </c>
      <c r="BG88" s="44">
        <f t="shared" si="84"/>
        <v>0.31830601092896238</v>
      </c>
      <c r="BH88" s="45">
        <f t="shared" si="85"/>
        <v>7.8741496598639458</v>
      </c>
      <c r="BI88" s="44">
        <f t="shared" si="86"/>
        <v>0.62588577097505649</v>
      </c>
      <c r="BJ88" s="46">
        <f t="shared" si="87"/>
        <v>-0.1374850114565902</v>
      </c>
      <c r="BK88" s="33">
        <v>174</v>
      </c>
      <c r="BL88" s="33">
        <v>174</v>
      </c>
      <c r="BM88" s="33">
        <v>174</v>
      </c>
      <c r="BN88" s="32">
        <v>34782</v>
      </c>
      <c r="BO88" s="33">
        <v>28583</v>
      </c>
      <c r="BP88" s="34">
        <v>39310</v>
      </c>
      <c r="BQ88" s="47">
        <f t="shared" si="88"/>
        <v>319.03653014500128</v>
      </c>
      <c r="BR88" s="47">
        <f t="shared" si="63"/>
        <v>29.423109410138409</v>
      </c>
      <c r="BS88" s="47">
        <f t="shared" si="64"/>
        <v>21.114548547548225</v>
      </c>
      <c r="BT88" s="48">
        <f t="shared" si="65"/>
        <v>1354.3548596112312</v>
      </c>
      <c r="BU88" s="47">
        <f t="shared" si="66"/>
        <v>147.96755422200954</v>
      </c>
      <c r="BV88" s="49">
        <f t="shared" si="67"/>
        <v>117.71472019792873</v>
      </c>
      <c r="BW88" s="44">
        <f t="shared" si="89"/>
        <v>4.2451403887688981</v>
      </c>
      <c r="BX88" s="44">
        <f t="shared" si="90"/>
        <v>7.9631406732969978E-2</v>
      </c>
      <c r="BY88" s="44">
        <f t="shared" si="91"/>
        <v>9.425453341019896E-2</v>
      </c>
      <c r="BZ88" s="38">
        <f t="shared" si="92"/>
        <v>0.62065807755462932</v>
      </c>
      <c r="CA88" s="39">
        <f t="shared" si="93"/>
        <v>7.4492635685399988E-2</v>
      </c>
      <c r="CB88" s="50">
        <f t="shared" si="94"/>
        <v>1.8936044798113727E-2</v>
      </c>
    </row>
    <row r="89" spans="1:80" x14ac:dyDescent="0.25">
      <c r="A89" s="11" t="s">
        <v>127</v>
      </c>
      <c r="B89" s="32">
        <v>913.79499999999996</v>
      </c>
      <c r="C89" s="33">
        <v>1197.423</v>
      </c>
      <c r="D89" s="34">
        <v>2009.4715200000001</v>
      </c>
      <c r="E89" s="32">
        <v>739.09500000000003</v>
      </c>
      <c r="F89" s="33">
        <v>1252.5719999999999</v>
      </c>
      <c r="G89" s="34">
        <v>1953.81555</v>
      </c>
      <c r="H89" s="35">
        <f t="shared" si="68"/>
        <v>1.0284857851602216</v>
      </c>
      <c r="I89" s="36">
        <f t="shared" si="69"/>
        <v>-0.20788437023252215</v>
      </c>
      <c r="J89" s="37">
        <f t="shared" si="52"/>
        <v>7.2514391898995778E-2</v>
      </c>
      <c r="K89" s="32">
        <v>492.94099999999997</v>
      </c>
      <c r="L89" s="33">
        <v>846.755</v>
      </c>
      <c r="M89" s="33">
        <v>1280.7596299999998</v>
      </c>
      <c r="N89" s="38">
        <f t="shared" si="53"/>
        <v>0.65551716486236367</v>
      </c>
      <c r="O89" s="39">
        <f t="shared" si="70"/>
        <v>-1.1434986078990184E-2</v>
      </c>
      <c r="P89" s="40">
        <f t="shared" si="54"/>
        <v>-2.0495870715631082E-2</v>
      </c>
      <c r="Q89" s="32">
        <v>171.09899999999999</v>
      </c>
      <c r="R89" s="33">
        <v>200.298</v>
      </c>
      <c r="S89" s="34">
        <v>347.30899999999997</v>
      </c>
      <c r="T89" s="38">
        <f t="shared" si="71"/>
        <v>0.17775935911657575</v>
      </c>
      <c r="U89" s="39">
        <f t="shared" si="72"/>
        <v>-5.3738621521907781E-2</v>
      </c>
      <c r="V89" s="40">
        <f t="shared" si="73"/>
        <v>1.7849988637273939E-2</v>
      </c>
      <c r="W89" s="32">
        <v>75.055000000000007</v>
      </c>
      <c r="X89" s="33">
        <v>205.51900000000001</v>
      </c>
      <c r="Y89" s="34">
        <v>325.74691999999999</v>
      </c>
      <c r="Z89" s="38">
        <f t="shared" si="55"/>
        <v>0.16672347602106041</v>
      </c>
      <c r="AA89" s="39">
        <f t="shared" si="74"/>
        <v>6.5173607600897909E-2</v>
      </c>
      <c r="AB89" s="40">
        <f t="shared" si="56"/>
        <v>2.6458820783568926E-3</v>
      </c>
      <c r="AC89" s="32">
        <v>335.63200000000001</v>
      </c>
      <c r="AD89" s="33">
        <v>328.56</v>
      </c>
      <c r="AE89" s="33">
        <v>364.25506999999999</v>
      </c>
      <c r="AF89" s="33">
        <f t="shared" si="75"/>
        <v>28.623069999999984</v>
      </c>
      <c r="AG89" s="34">
        <f t="shared" si="76"/>
        <v>35.695069999999987</v>
      </c>
      <c r="AH89" s="32">
        <v>335.63200000000001</v>
      </c>
      <c r="AI89" s="33">
        <v>328.56</v>
      </c>
      <c r="AJ89" s="33">
        <v>364.25506999999999</v>
      </c>
      <c r="AK89" s="33">
        <f t="shared" si="57"/>
        <v>28.623069999999984</v>
      </c>
      <c r="AL89" s="34">
        <f t="shared" si="58"/>
        <v>35.695069999999987</v>
      </c>
      <c r="AM89" s="38">
        <f t="shared" si="59"/>
        <v>0.18126908810332379</v>
      </c>
      <c r="AN89" s="39">
        <f t="shared" si="77"/>
        <v>-0.18602554581347377</v>
      </c>
      <c r="AO89" s="40">
        <f t="shared" si="78"/>
        <v>-9.3120162813019075E-2</v>
      </c>
      <c r="AP89" s="38">
        <f t="shared" si="79"/>
        <v>0.18126908810332379</v>
      </c>
      <c r="AQ89" s="39">
        <f t="shared" si="80"/>
        <v>-0.18602554581347377</v>
      </c>
      <c r="AR89" s="40">
        <f t="shared" si="60"/>
        <v>-9.3120162813019075E-2</v>
      </c>
      <c r="AS89" s="39">
        <f t="shared" si="61"/>
        <v>0.18643268040322433</v>
      </c>
      <c r="AT89" s="39">
        <f t="shared" si="81"/>
        <v>-0.26767944320740755</v>
      </c>
      <c r="AU89" s="39">
        <f t="shared" si="62"/>
        <v>-7.587559409117603E-2</v>
      </c>
      <c r="AV89" s="32">
        <v>779</v>
      </c>
      <c r="AW89" s="33">
        <v>738</v>
      </c>
      <c r="AX89" s="34">
        <v>994</v>
      </c>
      <c r="AY89" s="41">
        <v>9</v>
      </c>
      <c r="AZ89" s="42">
        <v>9</v>
      </c>
      <c r="BA89" s="43">
        <v>12</v>
      </c>
      <c r="BB89" s="41">
        <v>14</v>
      </c>
      <c r="BC89" s="42">
        <v>15</v>
      </c>
      <c r="BD89" s="43">
        <v>16</v>
      </c>
      <c r="BE89" s="24">
        <f t="shared" si="82"/>
        <v>6.9027777777777777</v>
      </c>
      <c r="BF89" s="24">
        <f t="shared" si="83"/>
        <v>-0.31018518518518512</v>
      </c>
      <c r="BG89" s="24">
        <f t="shared" si="84"/>
        <v>-2.208333333333333</v>
      </c>
      <c r="BH89" s="25">
        <f t="shared" si="85"/>
        <v>5.177083333333333</v>
      </c>
      <c r="BI89" s="24">
        <f t="shared" si="86"/>
        <v>0.54017857142857117</v>
      </c>
      <c r="BJ89" s="26">
        <f t="shared" si="87"/>
        <v>-0.28958333333333375</v>
      </c>
      <c r="BK89" s="33">
        <v>50</v>
      </c>
      <c r="BL89" s="33">
        <v>50</v>
      </c>
      <c r="BM89" s="33">
        <v>50</v>
      </c>
      <c r="BN89" s="32">
        <v>5458</v>
      </c>
      <c r="BO89" s="33">
        <v>5386</v>
      </c>
      <c r="BP89" s="34">
        <v>7724</v>
      </c>
      <c r="BQ89" s="47">
        <f t="shared" si="88"/>
        <v>252.95385163127915</v>
      </c>
      <c r="BR89" s="47">
        <f t="shared" si="63"/>
        <v>117.53886445648985</v>
      </c>
      <c r="BS89" s="47">
        <f t="shared" si="64"/>
        <v>20.393138671754457</v>
      </c>
      <c r="BT89" s="48">
        <f t="shared" si="65"/>
        <v>1965.6092052313884</v>
      </c>
      <c r="BU89" s="47">
        <f t="shared" si="66"/>
        <v>1016.8351359117478</v>
      </c>
      <c r="BV89" s="49">
        <f t="shared" si="67"/>
        <v>268.35717271106319</v>
      </c>
      <c r="BW89" s="44">
        <f t="shared" si="89"/>
        <v>7.7706237424547284</v>
      </c>
      <c r="BX89" s="44">
        <f t="shared" si="90"/>
        <v>0.76420525721724442</v>
      </c>
      <c r="BY89" s="44">
        <f t="shared" si="91"/>
        <v>0.47252076142491806</v>
      </c>
      <c r="BZ89" s="18">
        <f t="shared" si="92"/>
        <v>0.42439560439560436</v>
      </c>
      <c r="CA89" s="19">
        <f t="shared" si="93"/>
        <v>0.12614423827538579</v>
      </c>
      <c r="CB89" s="30">
        <f t="shared" si="94"/>
        <v>2.9816849816849789E-2</v>
      </c>
    </row>
    <row r="90" spans="1:80" x14ac:dyDescent="0.25">
      <c r="A90" s="11" t="s">
        <v>126</v>
      </c>
      <c r="B90" s="32">
        <v>1638.5582300000001</v>
      </c>
      <c r="C90" s="33">
        <v>1960.7653899999998</v>
      </c>
      <c r="D90" s="34">
        <v>2923.3373199999996</v>
      </c>
      <c r="E90" s="32">
        <v>1559.8228000000001</v>
      </c>
      <c r="F90" s="33">
        <v>1908.46442</v>
      </c>
      <c r="G90" s="34">
        <v>2847.1682599999999</v>
      </c>
      <c r="H90" s="35">
        <f t="shared" si="68"/>
        <v>1.0267525671278732</v>
      </c>
      <c r="I90" s="36">
        <f t="shared" si="69"/>
        <v>-2.3724596047328461E-2</v>
      </c>
      <c r="J90" s="37">
        <f t="shared" si="52"/>
        <v>-6.5217222796953855E-4</v>
      </c>
      <c r="K90" s="32">
        <v>1038.0584899999999</v>
      </c>
      <c r="L90" s="33">
        <v>1410.81</v>
      </c>
      <c r="M90" s="33">
        <v>2003.777</v>
      </c>
      <c r="N90" s="38">
        <f t="shared" si="53"/>
        <v>0.70377891891784439</v>
      </c>
      <c r="O90" s="39">
        <f t="shared" si="70"/>
        <v>3.828121623007763E-2</v>
      </c>
      <c r="P90" s="40">
        <f t="shared" si="54"/>
        <v>-3.5459384513560344E-2</v>
      </c>
      <c r="Q90" s="32">
        <v>322.69943999999998</v>
      </c>
      <c r="R90" s="33">
        <v>266.67364999999995</v>
      </c>
      <c r="S90" s="34">
        <v>496.72390999999993</v>
      </c>
      <c r="T90" s="38">
        <f t="shared" si="71"/>
        <v>0.1744624358800628</v>
      </c>
      <c r="U90" s="39">
        <f t="shared" si="72"/>
        <v>-3.2419679190956785E-2</v>
      </c>
      <c r="V90" s="40">
        <f t="shared" si="73"/>
        <v>3.4730383657679775E-2</v>
      </c>
      <c r="W90" s="32">
        <v>199.06486999999998</v>
      </c>
      <c r="X90" s="33">
        <v>230.98077000000001</v>
      </c>
      <c r="Y90" s="34">
        <v>346.66735000000006</v>
      </c>
      <c r="Z90" s="38">
        <f t="shared" si="55"/>
        <v>0.12175864520209286</v>
      </c>
      <c r="AA90" s="39">
        <f t="shared" si="74"/>
        <v>-5.861537039120665E-3</v>
      </c>
      <c r="AB90" s="40">
        <f t="shared" si="56"/>
        <v>7.2900085588073482E-4</v>
      </c>
      <c r="AC90" s="32">
        <v>286.29266000000001</v>
      </c>
      <c r="AD90" s="33">
        <v>324.27934000000005</v>
      </c>
      <c r="AE90" s="33">
        <v>321.84957999999995</v>
      </c>
      <c r="AF90" s="33">
        <f t="shared" si="75"/>
        <v>35.556919999999934</v>
      </c>
      <c r="AG90" s="34">
        <f t="shared" si="76"/>
        <v>-2.4297600000001012</v>
      </c>
      <c r="AH90" s="32">
        <v>286.29266000000001</v>
      </c>
      <c r="AI90" s="33">
        <v>324.27934000000005</v>
      </c>
      <c r="AJ90" s="33">
        <v>321.84957999999995</v>
      </c>
      <c r="AK90" s="33">
        <f t="shared" si="57"/>
        <v>35.556919999999934</v>
      </c>
      <c r="AL90" s="34">
        <f t="shared" si="58"/>
        <v>-2.4297600000001012</v>
      </c>
      <c r="AM90" s="38">
        <f t="shared" si="59"/>
        <v>0.11009662750790593</v>
      </c>
      <c r="AN90" s="39">
        <f t="shared" si="77"/>
        <v>-6.4625670887311928E-2</v>
      </c>
      <c r="AO90" s="40">
        <f t="shared" si="78"/>
        <v>-5.5287432030191111E-2</v>
      </c>
      <c r="AP90" s="38">
        <f t="shared" si="79"/>
        <v>0.11009662750790593</v>
      </c>
      <c r="AQ90" s="39">
        <f t="shared" si="80"/>
        <v>-6.4625670887311928E-2</v>
      </c>
      <c r="AR90" s="40">
        <f t="shared" si="60"/>
        <v>-5.5287432030191111E-2</v>
      </c>
      <c r="AS90" s="39">
        <f t="shared" si="61"/>
        <v>0.11304199492586361</v>
      </c>
      <c r="AT90" s="39">
        <f t="shared" si="81"/>
        <v>-7.0499789435795907E-2</v>
      </c>
      <c r="AU90" s="39">
        <f t="shared" si="62"/>
        <v>-5.6874371657486184E-2</v>
      </c>
      <c r="AV90" s="32">
        <v>1720</v>
      </c>
      <c r="AW90" s="33">
        <v>1262</v>
      </c>
      <c r="AX90" s="34">
        <v>1659</v>
      </c>
      <c r="AY90" s="41">
        <v>11</v>
      </c>
      <c r="AZ90" s="42">
        <v>11</v>
      </c>
      <c r="BA90" s="43">
        <v>11</v>
      </c>
      <c r="BB90" s="41">
        <v>13</v>
      </c>
      <c r="BC90" s="42">
        <v>14</v>
      </c>
      <c r="BD90" s="43">
        <v>14</v>
      </c>
      <c r="BE90" s="24">
        <f t="shared" si="82"/>
        <v>12.568181818181818</v>
      </c>
      <c r="BF90" s="24">
        <f t="shared" si="83"/>
        <v>-0.46212121212121282</v>
      </c>
      <c r="BG90" s="24">
        <f t="shared" si="84"/>
        <v>-0.17929292929292906</v>
      </c>
      <c r="BH90" s="25">
        <f t="shared" si="85"/>
        <v>9.875</v>
      </c>
      <c r="BI90" s="24">
        <f t="shared" si="86"/>
        <v>-1.1506410256410273</v>
      </c>
      <c r="BJ90" s="26">
        <f t="shared" si="87"/>
        <v>-0.14087301587301582</v>
      </c>
      <c r="BK90" s="33">
        <v>49</v>
      </c>
      <c r="BL90" s="33">
        <v>49</v>
      </c>
      <c r="BM90" s="33">
        <v>49</v>
      </c>
      <c r="BN90" s="32">
        <v>11454</v>
      </c>
      <c r="BO90" s="33">
        <v>7812</v>
      </c>
      <c r="BP90" s="34">
        <v>11209</v>
      </c>
      <c r="BQ90" s="47">
        <f t="shared" si="88"/>
        <v>254.0073387456508</v>
      </c>
      <c r="BR90" s="47">
        <f t="shared" si="63"/>
        <v>117.825847563531</v>
      </c>
      <c r="BS90" s="47">
        <f t="shared" si="64"/>
        <v>9.7082578444731382</v>
      </c>
      <c r="BT90" s="48">
        <f t="shared" si="65"/>
        <v>1716.1954550934297</v>
      </c>
      <c r="BU90" s="47">
        <f t="shared" si="66"/>
        <v>809.32173416319711</v>
      </c>
      <c r="BV90" s="49">
        <f t="shared" si="67"/>
        <v>203.94155651973711</v>
      </c>
      <c r="BW90" s="44">
        <f t="shared" si="89"/>
        <v>6.7564798071127186</v>
      </c>
      <c r="BX90" s="44">
        <f t="shared" si="90"/>
        <v>9.7177481531323551E-2</v>
      </c>
      <c r="BY90" s="44">
        <f t="shared" si="91"/>
        <v>0.56630548064679154</v>
      </c>
      <c r="BZ90" s="18">
        <f t="shared" si="92"/>
        <v>0.62844808252971518</v>
      </c>
      <c r="CA90" s="19">
        <f t="shared" si="93"/>
        <v>-1.0227059658307613E-2</v>
      </c>
      <c r="CB90" s="30">
        <f t="shared" si="94"/>
        <v>4.4460641399416967E-2</v>
      </c>
    </row>
    <row r="91" spans="1:80" x14ac:dyDescent="0.25">
      <c r="A91" s="11" t="s">
        <v>125</v>
      </c>
      <c r="B91" s="32">
        <v>9216.9580000000005</v>
      </c>
      <c r="C91" s="33">
        <v>7318.8710000000001</v>
      </c>
      <c r="D91" s="34">
        <v>10526.431849999999</v>
      </c>
      <c r="E91" s="32">
        <v>9741.3845700000002</v>
      </c>
      <c r="F91" s="33">
        <v>7513.9971399999995</v>
      </c>
      <c r="G91" s="34">
        <v>10415.788359999999</v>
      </c>
      <c r="H91" s="35">
        <f t="shared" si="68"/>
        <v>1.0106226707164008</v>
      </c>
      <c r="I91" s="36">
        <f t="shared" si="69"/>
        <v>6.4457581578563738E-2</v>
      </c>
      <c r="J91" s="37">
        <f t="shared" si="52"/>
        <v>3.659102502429179E-2</v>
      </c>
      <c r="K91" s="32">
        <v>1665.386</v>
      </c>
      <c r="L91" s="33">
        <v>1476.6310000000001</v>
      </c>
      <c r="M91" s="33">
        <v>1964.7183300000002</v>
      </c>
      <c r="N91" s="38">
        <f t="shared" si="53"/>
        <v>0.18862886438295492</v>
      </c>
      <c r="O91" s="39">
        <f t="shared" si="70"/>
        <v>1.7668977928128327E-2</v>
      </c>
      <c r="P91" s="40">
        <f t="shared" si="54"/>
        <v>-7.888511454108571E-3</v>
      </c>
      <c r="Q91" s="32">
        <v>1230.874</v>
      </c>
      <c r="R91" s="33">
        <v>2636.25414</v>
      </c>
      <c r="S91" s="34">
        <v>669.07803000000001</v>
      </c>
      <c r="T91" s="38">
        <f t="shared" si="71"/>
        <v>6.4236907171566229E-2</v>
      </c>
      <c r="U91" s="39">
        <f t="shared" si="72"/>
        <v>-6.2118231685250311E-2</v>
      </c>
      <c r="V91" s="40">
        <f t="shared" si="73"/>
        <v>-0.28660886650675599</v>
      </c>
      <c r="W91" s="32">
        <v>6845.1245699999999</v>
      </c>
      <c r="X91" s="33">
        <v>3401.1120000000001</v>
      </c>
      <c r="Y91" s="34">
        <v>7781.9920000000002</v>
      </c>
      <c r="Z91" s="38">
        <f t="shared" si="55"/>
        <v>0.74713422844547905</v>
      </c>
      <c r="AA91" s="39">
        <f t="shared" si="74"/>
        <v>4.4449253757122165E-2</v>
      </c>
      <c r="AB91" s="40">
        <f t="shared" si="56"/>
        <v>0.29449737796086461</v>
      </c>
      <c r="AC91" s="32">
        <v>3338.0739799999997</v>
      </c>
      <c r="AD91" s="33">
        <v>3498.56403</v>
      </c>
      <c r="AE91" s="33">
        <v>3727.4482799999992</v>
      </c>
      <c r="AF91" s="33">
        <f t="shared" si="75"/>
        <v>389.37429999999949</v>
      </c>
      <c r="AG91" s="34">
        <f t="shared" si="76"/>
        <v>228.88424999999916</v>
      </c>
      <c r="AH91" s="32">
        <v>3338.0739799999997</v>
      </c>
      <c r="AI91" s="33">
        <v>3498.56403</v>
      </c>
      <c r="AJ91" s="33">
        <v>3727.4482799999992</v>
      </c>
      <c r="AK91" s="33">
        <f t="shared" si="57"/>
        <v>389.37429999999949</v>
      </c>
      <c r="AL91" s="34">
        <f t="shared" si="58"/>
        <v>228.88424999999916</v>
      </c>
      <c r="AM91" s="38">
        <f t="shared" si="59"/>
        <v>0.35410368234132439</v>
      </c>
      <c r="AN91" s="39">
        <f t="shared" si="77"/>
        <v>-8.0628784697370781E-3</v>
      </c>
      <c r="AO91" s="40">
        <f t="shared" si="78"/>
        <v>-0.12391595074142842</v>
      </c>
      <c r="AP91" s="38">
        <f t="shared" si="79"/>
        <v>0.35410368234132439</v>
      </c>
      <c r="AQ91" s="39">
        <f t="shared" si="80"/>
        <v>-8.0628784697370781E-3</v>
      </c>
      <c r="AR91" s="40">
        <f t="shared" si="60"/>
        <v>-0.12391595074142842</v>
      </c>
      <c r="AS91" s="39">
        <f t="shared" si="61"/>
        <v>0.35786520915830128</v>
      </c>
      <c r="AT91" s="39">
        <f t="shared" si="81"/>
        <v>1.5195852865759418E-2</v>
      </c>
      <c r="AU91" s="39">
        <f t="shared" si="62"/>
        <v>-0.10774104072643054</v>
      </c>
      <c r="AV91" s="32">
        <v>2017</v>
      </c>
      <c r="AW91" s="33">
        <v>1522</v>
      </c>
      <c r="AX91" s="34">
        <v>1968</v>
      </c>
      <c r="AY91" s="41">
        <v>20</v>
      </c>
      <c r="AZ91" s="42">
        <v>18</v>
      </c>
      <c r="BA91" s="43">
        <v>16</v>
      </c>
      <c r="BB91" s="41">
        <v>41</v>
      </c>
      <c r="BC91" s="42">
        <v>40</v>
      </c>
      <c r="BD91" s="43">
        <v>40</v>
      </c>
      <c r="BE91" s="24">
        <f t="shared" si="82"/>
        <v>10.25</v>
      </c>
      <c r="BF91" s="24">
        <f t="shared" si="83"/>
        <v>1.8458333333333332</v>
      </c>
      <c r="BG91" s="24">
        <f t="shared" si="84"/>
        <v>0.85493827160493829</v>
      </c>
      <c r="BH91" s="25">
        <f t="shared" si="85"/>
        <v>4.1000000000000005</v>
      </c>
      <c r="BI91" s="24">
        <f t="shared" si="86"/>
        <v>4.0650406504116887E-4</v>
      </c>
      <c r="BJ91" s="26">
        <f t="shared" si="87"/>
        <v>-0.12777777777777732</v>
      </c>
      <c r="BK91" s="33">
        <v>60</v>
      </c>
      <c r="BL91" s="33">
        <v>57</v>
      </c>
      <c r="BM91" s="33">
        <v>57</v>
      </c>
      <c r="BN91" s="32">
        <v>9115</v>
      </c>
      <c r="BO91" s="33">
        <v>6256</v>
      </c>
      <c r="BP91" s="34">
        <v>8240</v>
      </c>
      <c r="BQ91" s="47">
        <f t="shared" si="88"/>
        <v>1264.0519854368931</v>
      </c>
      <c r="BR91" s="47">
        <f t="shared" si="63"/>
        <v>195.33179125148445</v>
      </c>
      <c r="BS91" s="47">
        <f t="shared" si="64"/>
        <v>62.965486076279376</v>
      </c>
      <c r="BT91" s="48">
        <f t="shared" si="65"/>
        <v>5292.5753861788617</v>
      </c>
      <c r="BU91" s="47">
        <f t="shared" si="66"/>
        <v>462.93504408664558</v>
      </c>
      <c r="BV91" s="49">
        <f t="shared" si="67"/>
        <v>355.65216673076702</v>
      </c>
      <c r="BW91" s="44">
        <f t="shared" si="89"/>
        <v>4.1869918699186988</v>
      </c>
      <c r="BX91" s="44">
        <f t="shared" si="90"/>
        <v>-0.33209588417153402</v>
      </c>
      <c r="BY91" s="44">
        <f t="shared" si="91"/>
        <v>7.6610792389132598E-2</v>
      </c>
      <c r="BZ91" s="18">
        <f t="shared" si="92"/>
        <v>0.39714671293618659</v>
      </c>
      <c r="CA91" s="19">
        <f t="shared" si="93"/>
        <v>-1.7926146808804277E-2</v>
      </c>
      <c r="CB91" s="30">
        <f t="shared" si="94"/>
        <v>-4.8840048840048667E-3</v>
      </c>
    </row>
    <row r="92" spans="1:80" x14ac:dyDescent="0.25">
      <c r="A92" s="11" t="s">
        <v>124</v>
      </c>
      <c r="B92" s="32">
        <v>402.392</v>
      </c>
      <c r="C92" s="33">
        <v>322.79500000000002</v>
      </c>
      <c r="D92" s="34">
        <v>464.846</v>
      </c>
      <c r="E92" s="32">
        <v>331.19099999999997</v>
      </c>
      <c r="F92" s="33">
        <v>315.62400000000002</v>
      </c>
      <c r="G92" s="34">
        <v>425.74900000000002</v>
      </c>
      <c r="H92" s="35">
        <f t="shared" si="68"/>
        <v>1.0918311023631293</v>
      </c>
      <c r="I92" s="36">
        <f t="shared" si="69"/>
        <v>-0.12315360434689615</v>
      </c>
      <c r="J92" s="37">
        <f t="shared" si="52"/>
        <v>6.9111030378742777E-2</v>
      </c>
      <c r="K92" s="32">
        <v>249.768</v>
      </c>
      <c r="L92" s="33">
        <v>258.613</v>
      </c>
      <c r="M92" s="33">
        <v>346.50099999999998</v>
      </c>
      <c r="N92" s="38">
        <f t="shared" si="53"/>
        <v>0.81386215821998398</v>
      </c>
      <c r="O92" s="39">
        <f t="shared" si="70"/>
        <v>5.9711230205635735E-2</v>
      </c>
      <c r="P92" s="40">
        <f t="shared" si="54"/>
        <v>-5.5083585974949889E-3</v>
      </c>
      <c r="Q92" s="32">
        <v>71.441000000000003</v>
      </c>
      <c r="R92" s="33">
        <v>47.991</v>
      </c>
      <c r="S92" s="34">
        <v>67.269000000000005</v>
      </c>
      <c r="T92" s="38">
        <f t="shared" si="71"/>
        <v>0.15800154551155729</v>
      </c>
      <c r="U92" s="39">
        <f t="shared" si="72"/>
        <v>-5.7707818571403918E-2</v>
      </c>
      <c r="V92" s="40">
        <f t="shared" si="73"/>
        <v>5.950370695953916E-3</v>
      </c>
      <c r="W92" s="32">
        <v>9.9819999999999993</v>
      </c>
      <c r="X92" s="33">
        <v>9.02</v>
      </c>
      <c r="Y92" s="34">
        <v>11.978999999999999</v>
      </c>
      <c r="Z92" s="38">
        <f t="shared" si="55"/>
        <v>2.8136296268458642E-2</v>
      </c>
      <c r="AA92" s="39">
        <f t="shared" si="74"/>
        <v>-2.0034116342319518E-3</v>
      </c>
      <c r="AB92" s="40">
        <f t="shared" si="56"/>
        <v>-4.4201209845895137E-4</v>
      </c>
      <c r="AC92" s="32">
        <v>11.298</v>
      </c>
      <c r="AD92" s="33">
        <v>29.753</v>
      </c>
      <c r="AE92" s="33">
        <v>38.805999999999997</v>
      </c>
      <c r="AF92" s="33">
        <f t="shared" si="75"/>
        <v>27.507999999999996</v>
      </c>
      <c r="AG92" s="34">
        <f t="shared" si="76"/>
        <v>9.0529999999999973</v>
      </c>
      <c r="AH92" s="32">
        <v>11.298</v>
      </c>
      <c r="AI92" s="33">
        <v>29.753</v>
      </c>
      <c r="AJ92" s="33">
        <v>38.805999999999997</v>
      </c>
      <c r="AK92" s="33">
        <f t="shared" si="57"/>
        <v>27.507999999999996</v>
      </c>
      <c r="AL92" s="34">
        <f t="shared" si="58"/>
        <v>9.0529999999999973</v>
      </c>
      <c r="AM92" s="38">
        <f t="shared" si="59"/>
        <v>8.3481411047959961E-2</v>
      </c>
      <c r="AN92" s="39">
        <f t="shared" si="77"/>
        <v>5.5404312099670727E-2</v>
      </c>
      <c r="AO92" s="40">
        <f t="shared" si="78"/>
        <v>-8.6916399596454752E-3</v>
      </c>
      <c r="AP92" s="38">
        <f t="shared" si="79"/>
        <v>8.3481411047959961E-2</v>
      </c>
      <c r="AQ92" s="39">
        <f t="shared" si="80"/>
        <v>5.5404312099670727E-2</v>
      </c>
      <c r="AR92" s="40">
        <f t="shared" si="60"/>
        <v>-8.6916399596454752E-3</v>
      </c>
      <c r="AS92" s="39">
        <f t="shared" si="61"/>
        <v>9.1147601051323662E-2</v>
      </c>
      <c r="AT92" s="39">
        <f t="shared" si="81"/>
        <v>5.7034355220368108E-2</v>
      </c>
      <c r="AU92" s="39">
        <f t="shared" si="62"/>
        <v>-3.119628310195105E-3</v>
      </c>
      <c r="AV92" s="32">
        <v>226</v>
      </c>
      <c r="AW92" s="33">
        <v>175</v>
      </c>
      <c r="AX92" s="34">
        <v>237</v>
      </c>
      <c r="AY92" s="41">
        <v>5</v>
      </c>
      <c r="AZ92" s="42">
        <v>5</v>
      </c>
      <c r="BA92" s="43">
        <v>5</v>
      </c>
      <c r="BB92" s="41">
        <v>7.5</v>
      </c>
      <c r="BC92" s="42">
        <v>7</v>
      </c>
      <c r="BD92" s="43">
        <v>7</v>
      </c>
      <c r="BE92" s="24">
        <f t="shared" si="82"/>
        <v>3.9499999999999997</v>
      </c>
      <c r="BF92" s="24">
        <f t="shared" si="83"/>
        <v>0.18333333333333268</v>
      </c>
      <c r="BG92" s="24">
        <f t="shared" si="84"/>
        <v>6.1111111111110894E-2</v>
      </c>
      <c r="BH92" s="25">
        <f t="shared" si="85"/>
        <v>2.8214285714285712</v>
      </c>
      <c r="BI92" s="24">
        <f t="shared" si="86"/>
        <v>0.3103174603174601</v>
      </c>
      <c r="BJ92" s="26">
        <f t="shared" si="87"/>
        <v>4.3650793650793496E-2</v>
      </c>
      <c r="BK92" s="33">
        <v>10</v>
      </c>
      <c r="BL92" s="33">
        <v>10</v>
      </c>
      <c r="BM92" s="33">
        <v>10</v>
      </c>
      <c r="BN92" s="32">
        <v>1342</v>
      </c>
      <c r="BO92" s="33">
        <v>1035</v>
      </c>
      <c r="BP92" s="34">
        <v>1416</v>
      </c>
      <c r="BQ92" s="47">
        <f t="shared" si="88"/>
        <v>300.670197740113</v>
      </c>
      <c r="BR92" s="47">
        <f t="shared" si="63"/>
        <v>53.88107702476276</v>
      </c>
      <c r="BS92" s="47">
        <f t="shared" si="64"/>
        <v>-4.2805268975681656</v>
      </c>
      <c r="BT92" s="48">
        <f t="shared" si="65"/>
        <v>1796.409282700422</v>
      </c>
      <c r="BU92" s="47">
        <f t="shared" si="66"/>
        <v>330.96238004555471</v>
      </c>
      <c r="BV92" s="49">
        <f t="shared" si="67"/>
        <v>-7.1564315852922391</v>
      </c>
      <c r="BW92" s="44">
        <f t="shared" si="89"/>
        <v>5.9746835443037973</v>
      </c>
      <c r="BX92" s="44">
        <f t="shared" si="90"/>
        <v>3.6630446958664464E-2</v>
      </c>
      <c r="BY92" s="44">
        <f t="shared" si="91"/>
        <v>6.0397830018082743E-2</v>
      </c>
      <c r="BZ92" s="18">
        <f t="shared" si="92"/>
        <v>0.38901098901098902</v>
      </c>
      <c r="CA92" s="19">
        <f t="shared" si="93"/>
        <v>2.2344322344322376E-2</v>
      </c>
      <c r="CB92" s="30">
        <f t="shared" si="94"/>
        <v>9.8901098901099105E-3</v>
      </c>
    </row>
    <row r="93" spans="1:80" x14ac:dyDescent="0.25">
      <c r="A93" s="11" t="s">
        <v>123</v>
      </c>
      <c r="B93" s="32">
        <v>754.17700000000002</v>
      </c>
      <c r="C93" s="33">
        <v>685.84799999999996</v>
      </c>
      <c r="D93" s="34">
        <v>981.40499999999997</v>
      </c>
      <c r="E93" s="32">
        <v>684.01900000000001</v>
      </c>
      <c r="F93" s="33">
        <v>648.81600000000003</v>
      </c>
      <c r="G93" s="34">
        <v>902.58699999999999</v>
      </c>
      <c r="H93" s="35">
        <f t="shared" si="68"/>
        <v>1.0873245459994438</v>
      </c>
      <c r="I93" s="36">
        <f t="shared" si="69"/>
        <v>-1.5242780346754081E-2</v>
      </c>
      <c r="J93" s="37">
        <f t="shared" si="52"/>
        <v>3.0248271678218863E-2</v>
      </c>
      <c r="K93" s="32">
        <v>508.41399999999999</v>
      </c>
      <c r="L93" s="33">
        <v>506.80200000000002</v>
      </c>
      <c r="M93" s="33">
        <v>685.73099999999999</v>
      </c>
      <c r="N93" s="38">
        <f t="shared" si="53"/>
        <v>0.75973950433587012</v>
      </c>
      <c r="O93" s="39">
        <f t="shared" si="70"/>
        <v>1.6464829217196497E-2</v>
      </c>
      <c r="P93" s="40">
        <f t="shared" si="54"/>
        <v>-2.1378717162983119E-2</v>
      </c>
      <c r="Q93" s="32">
        <v>159.97200000000001</v>
      </c>
      <c r="R93" s="33">
        <v>123.36199999999999</v>
      </c>
      <c r="S93" s="34">
        <v>188.91699999999997</v>
      </c>
      <c r="T93" s="38">
        <f t="shared" si="71"/>
        <v>0.20930613890960093</v>
      </c>
      <c r="U93" s="39">
        <f t="shared" si="72"/>
        <v>-2.4564557664617043E-2</v>
      </c>
      <c r="V93" s="40">
        <f t="shared" si="73"/>
        <v>1.9172110155686123E-2</v>
      </c>
      <c r="W93" s="32">
        <v>15.632999999999999</v>
      </c>
      <c r="X93" s="33">
        <v>18.652000000000001</v>
      </c>
      <c r="Y93" s="34">
        <v>27.939</v>
      </c>
      <c r="Z93" s="38">
        <f t="shared" si="55"/>
        <v>3.0954356754528928E-2</v>
      </c>
      <c r="AA93" s="39">
        <f t="shared" si="74"/>
        <v>8.0997284474205004E-3</v>
      </c>
      <c r="AB93" s="40">
        <f t="shared" si="56"/>
        <v>2.2066070072970477E-3</v>
      </c>
      <c r="AC93" s="32">
        <v>100.063</v>
      </c>
      <c r="AD93" s="33">
        <v>100.96</v>
      </c>
      <c r="AE93" s="33">
        <v>140.76882000000001</v>
      </c>
      <c r="AF93" s="33">
        <f t="shared" si="75"/>
        <v>40.705820000000003</v>
      </c>
      <c r="AG93" s="34">
        <f t="shared" si="76"/>
        <v>39.808820000000011</v>
      </c>
      <c r="AH93" s="32">
        <v>100.063</v>
      </c>
      <c r="AI93" s="33">
        <v>100.96</v>
      </c>
      <c r="AJ93" s="33">
        <v>140.76882000000001</v>
      </c>
      <c r="AK93" s="33">
        <f t="shared" si="57"/>
        <v>40.705820000000003</v>
      </c>
      <c r="AL93" s="34">
        <f t="shared" si="58"/>
        <v>39.808820000000011</v>
      </c>
      <c r="AM93" s="38">
        <f t="shared" si="59"/>
        <v>0.1434360126553258</v>
      </c>
      <c r="AN93" s="39">
        <f t="shared" si="77"/>
        <v>1.075760957488181E-2</v>
      </c>
      <c r="AO93" s="40">
        <f t="shared" si="78"/>
        <v>-3.7686157754635297E-3</v>
      </c>
      <c r="AP93" s="38">
        <f t="shared" si="79"/>
        <v>0.1434360126553258</v>
      </c>
      <c r="AQ93" s="39">
        <f t="shared" si="80"/>
        <v>1.075760957488181E-2</v>
      </c>
      <c r="AR93" s="40">
        <f t="shared" si="60"/>
        <v>-3.7686157754635297E-3</v>
      </c>
      <c r="AS93" s="39">
        <f t="shared" si="61"/>
        <v>0.15596149734042258</v>
      </c>
      <c r="AT93" s="39">
        <f t="shared" si="81"/>
        <v>9.6746251921343007E-3</v>
      </c>
      <c r="AU93" s="39">
        <f t="shared" si="62"/>
        <v>3.5497715596352619E-4</v>
      </c>
      <c r="AV93" s="32">
        <v>807</v>
      </c>
      <c r="AW93" s="33">
        <v>706</v>
      </c>
      <c r="AX93" s="34">
        <v>929</v>
      </c>
      <c r="AY93" s="41">
        <v>6</v>
      </c>
      <c r="AZ93" s="42">
        <v>7</v>
      </c>
      <c r="BA93" s="43">
        <v>7</v>
      </c>
      <c r="BB93" s="41">
        <v>13</v>
      </c>
      <c r="BC93" s="42">
        <v>13</v>
      </c>
      <c r="BD93" s="43">
        <v>13</v>
      </c>
      <c r="BE93" s="24">
        <f t="shared" si="82"/>
        <v>11.05952380952381</v>
      </c>
      <c r="BF93" s="24">
        <f t="shared" si="83"/>
        <v>-0.14880952380952372</v>
      </c>
      <c r="BG93" s="24">
        <f t="shared" si="84"/>
        <v>-0.14682539682539719</v>
      </c>
      <c r="BH93" s="25">
        <f t="shared" si="85"/>
        <v>5.9551282051282053</v>
      </c>
      <c r="BI93" s="24">
        <f t="shared" si="86"/>
        <v>0.78205128205128194</v>
      </c>
      <c r="BJ93" s="26">
        <f t="shared" si="87"/>
        <v>-7.9059829059828779E-2</v>
      </c>
      <c r="BK93" s="33">
        <v>45</v>
      </c>
      <c r="BL93" s="33">
        <v>45</v>
      </c>
      <c r="BM93" s="33">
        <v>45</v>
      </c>
      <c r="BN93" s="32">
        <v>6487</v>
      </c>
      <c r="BO93" s="33">
        <v>5148</v>
      </c>
      <c r="BP93" s="34">
        <v>6969</v>
      </c>
      <c r="BQ93" s="47">
        <f t="shared" si="88"/>
        <v>129.51456449992824</v>
      </c>
      <c r="BR93" s="47">
        <f t="shared" si="63"/>
        <v>24.069983029294661</v>
      </c>
      <c r="BS93" s="47">
        <f t="shared" si="64"/>
        <v>3.4819304672942053</v>
      </c>
      <c r="BT93" s="48">
        <f t="shared" si="65"/>
        <v>971.56835306781488</v>
      </c>
      <c r="BU93" s="47">
        <f t="shared" si="66"/>
        <v>123.96116595505157</v>
      </c>
      <c r="BV93" s="49">
        <f t="shared" si="67"/>
        <v>52.565520206625138</v>
      </c>
      <c r="BW93" s="44">
        <f t="shared" si="89"/>
        <v>7.501614639397201</v>
      </c>
      <c r="BX93" s="44">
        <f t="shared" si="90"/>
        <v>-0.53679923916537664</v>
      </c>
      <c r="BY93" s="44">
        <f t="shared" si="91"/>
        <v>0.20982993684762619</v>
      </c>
      <c r="BZ93" s="18">
        <f t="shared" si="92"/>
        <v>0.4254578754578755</v>
      </c>
      <c r="CA93" s="19">
        <f t="shared" si="93"/>
        <v>3.159023732794225E-2</v>
      </c>
      <c r="CB93" s="30">
        <f t="shared" si="94"/>
        <v>6.410256410256443E-3</v>
      </c>
    </row>
    <row r="94" spans="1:80" x14ac:dyDescent="0.25">
      <c r="A94" s="11" t="s">
        <v>122</v>
      </c>
      <c r="B94" s="32">
        <v>1206.508</v>
      </c>
      <c r="C94" s="33">
        <v>877.19299999999998</v>
      </c>
      <c r="D94" s="34">
        <v>1379.7190000000001</v>
      </c>
      <c r="E94" s="32">
        <v>984.59</v>
      </c>
      <c r="F94" s="33">
        <v>953.779</v>
      </c>
      <c r="G94" s="34">
        <v>1482.951</v>
      </c>
      <c r="H94" s="35">
        <f t="shared" si="68"/>
        <v>0.93038745042823401</v>
      </c>
      <c r="I94" s="36">
        <f t="shared" si="69"/>
        <v>-0.29500382919069368</v>
      </c>
      <c r="J94" s="37">
        <f t="shared" si="52"/>
        <v>1.0684877819694738E-2</v>
      </c>
      <c r="K94" s="32">
        <v>669.05399999999997</v>
      </c>
      <c r="L94" s="33">
        <v>615.35199999999998</v>
      </c>
      <c r="M94" s="33">
        <v>875.28800000000001</v>
      </c>
      <c r="N94" s="38">
        <f t="shared" si="53"/>
        <v>0.59023393220679576</v>
      </c>
      <c r="O94" s="39">
        <f t="shared" si="70"/>
        <v>-8.9291555559685709E-2</v>
      </c>
      <c r="P94" s="40">
        <f t="shared" si="54"/>
        <v>-5.4938586793937039E-2</v>
      </c>
      <c r="Q94" s="32">
        <v>282.06700000000001</v>
      </c>
      <c r="R94" s="33">
        <v>329.11100000000005</v>
      </c>
      <c r="S94" s="34">
        <v>588.76400000000001</v>
      </c>
      <c r="T94" s="38">
        <f t="shared" si="71"/>
        <v>0.39702188406764621</v>
      </c>
      <c r="U94" s="39">
        <f t="shared" si="72"/>
        <v>0.11054020133676329</v>
      </c>
      <c r="V94" s="40">
        <f t="shared" si="73"/>
        <v>5.1961864922749901E-2</v>
      </c>
      <c r="W94" s="32">
        <v>33.469000000000001</v>
      </c>
      <c r="X94" s="33">
        <v>9.3159999999999989</v>
      </c>
      <c r="Y94" s="34">
        <v>18.899000000000001</v>
      </c>
      <c r="Z94" s="38">
        <f t="shared" si="55"/>
        <v>1.2744183725558026E-2</v>
      </c>
      <c r="AA94" s="39">
        <f t="shared" si="74"/>
        <v>-2.124864577707759E-2</v>
      </c>
      <c r="AB94" s="40">
        <f t="shared" si="56"/>
        <v>2.9767218711871501E-3</v>
      </c>
      <c r="AC94" s="32">
        <v>376.26100000000002</v>
      </c>
      <c r="AD94" s="33">
        <v>383.327</v>
      </c>
      <c r="AE94" s="33">
        <v>462.04</v>
      </c>
      <c r="AF94" s="33">
        <f t="shared" si="75"/>
        <v>85.778999999999996</v>
      </c>
      <c r="AG94" s="34">
        <f t="shared" si="76"/>
        <v>78.713000000000022</v>
      </c>
      <c r="AH94" s="32">
        <v>376.26100000000002</v>
      </c>
      <c r="AI94" s="33">
        <v>383.327</v>
      </c>
      <c r="AJ94" s="33">
        <v>462.04</v>
      </c>
      <c r="AK94" s="33">
        <f t="shared" si="57"/>
        <v>85.778999999999996</v>
      </c>
      <c r="AL94" s="34">
        <f t="shared" si="58"/>
        <v>78.713000000000022</v>
      </c>
      <c r="AM94" s="38">
        <f t="shared" si="59"/>
        <v>0.33487978349214587</v>
      </c>
      <c r="AN94" s="39">
        <f t="shared" si="77"/>
        <v>2.3020268263071519E-2</v>
      </c>
      <c r="AO94" s="40">
        <f t="shared" si="78"/>
        <v>-0.10211298776799871</v>
      </c>
      <c r="AP94" s="38">
        <f t="shared" si="79"/>
        <v>0.33487978349214587</v>
      </c>
      <c r="AQ94" s="39">
        <f t="shared" si="80"/>
        <v>2.3020268263071519E-2</v>
      </c>
      <c r="AR94" s="40">
        <f t="shared" si="60"/>
        <v>-0.10211298776799871</v>
      </c>
      <c r="AS94" s="39">
        <f t="shared" si="61"/>
        <v>0.31156794796321657</v>
      </c>
      <c r="AT94" s="39">
        <f t="shared" si="81"/>
        <v>-7.0581982464677284E-2</v>
      </c>
      <c r="AU94" s="39">
        <f t="shared" si="62"/>
        <v>-9.0335427976073357E-2</v>
      </c>
      <c r="AV94" s="32">
        <v>1423</v>
      </c>
      <c r="AW94" s="33">
        <v>816</v>
      </c>
      <c r="AX94" s="34">
        <v>1117</v>
      </c>
      <c r="AY94" s="41">
        <v>7</v>
      </c>
      <c r="AZ94" s="42">
        <v>8</v>
      </c>
      <c r="BA94" s="43">
        <v>7</v>
      </c>
      <c r="BB94" s="41">
        <v>20</v>
      </c>
      <c r="BC94" s="42">
        <v>21</v>
      </c>
      <c r="BD94" s="43">
        <v>21</v>
      </c>
      <c r="BE94" s="24">
        <f t="shared" si="82"/>
        <v>13.297619047619049</v>
      </c>
      <c r="BF94" s="24">
        <f t="shared" si="83"/>
        <v>-3.6428571428571406</v>
      </c>
      <c r="BG94" s="24">
        <f t="shared" si="84"/>
        <v>1.9642857142857153</v>
      </c>
      <c r="BH94" s="25">
        <f t="shared" si="85"/>
        <v>4.4325396825396828</v>
      </c>
      <c r="BI94" s="24">
        <f t="shared" si="86"/>
        <v>-1.4966269841269844</v>
      </c>
      <c r="BJ94" s="26">
        <f t="shared" si="87"/>
        <v>0.11507936507936556</v>
      </c>
      <c r="BK94" s="33">
        <v>70</v>
      </c>
      <c r="BL94" s="33">
        <v>70</v>
      </c>
      <c r="BM94" s="33">
        <v>70</v>
      </c>
      <c r="BN94" s="32">
        <v>10098</v>
      </c>
      <c r="BO94" s="33">
        <v>6036</v>
      </c>
      <c r="BP94" s="34">
        <v>8404</v>
      </c>
      <c r="BQ94" s="47">
        <f t="shared" si="88"/>
        <v>176.457758210376</v>
      </c>
      <c r="BR94" s="47">
        <f t="shared" si="63"/>
        <v>78.954292177498203</v>
      </c>
      <c r="BS94" s="47">
        <f t="shared" si="64"/>
        <v>18.442682000965789</v>
      </c>
      <c r="BT94" s="48">
        <f t="shared" si="65"/>
        <v>1327.6195165622203</v>
      </c>
      <c r="BU94" s="47">
        <f t="shared" si="66"/>
        <v>635.70806188899473</v>
      </c>
      <c r="BV94" s="49">
        <f t="shared" si="67"/>
        <v>158.7727028367301</v>
      </c>
      <c r="BW94" s="44">
        <f t="shared" si="89"/>
        <v>7.523724261414503</v>
      </c>
      <c r="BX94" s="44">
        <f t="shared" si="90"/>
        <v>0.42744878706453804</v>
      </c>
      <c r="BY94" s="44">
        <f t="shared" si="91"/>
        <v>0.12666543788509088</v>
      </c>
      <c r="BZ94" s="18">
        <f t="shared" si="92"/>
        <v>0.32982731554160127</v>
      </c>
      <c r="CA94" s="19">
        <f t="shared" si="93"/>
        <v>-6.4317883521630592E-2</v>
      </c>
      <c r="CB94" s="30">
        <f t="shared" si="94"/>
        <v>1.3971742543171128E-2</v>
      </c>
    </row>
    <row r="95" spans="1:80" x14ac:dyDescent="0.25">
      <c r="A95" s="11" t="s">
        <v>121</v>
      </c>
      <c r="B95" s="32">
        <v>1117.23649</v>
      </c>
      <c r="C95" s="33">
        <v>624.07399999999996</v>
      </c>
      <c r="D95" s="34">
        <v>883.94200000000001</v>
      </c>
      <c r="E95" s="32">
        <v>751.50086999999996</v>
      </c>
      <c r="F95" s="33">
        <v>599.05466999999999</v>
      </c>
      <c r="G95" s="34">
        <v>1008.90374</v>
      </c>
      <c r="H95" s="35">
        <f t="shared" si="68"/>
        <v>0.8761410677296132</v>
      </c>
      <c r="I95" s="36">
        <f t="shared" si="69"/>
        <v>-0.61053251389910812</v>
      </c>
      <c r="J95" s="37">
        <f t="shared" si="52"/>
        <v>-0.16562361795424929</v>
      </c>
      <c r="K95" s="32">
        <v>366.06317999999999</v>
      </c>
      <c r="L95" s="33">
        <v>376.31177000000002</v>
      </c>
      <c r="M95" s="33">
        <v>610.09799999999996</v>
      </c>
      <c r="N95" s="38">
        <f t="shared" si="53"/>
        <v>0.60471378567790812</v>
      </c>
      <c r="O95" s="39">
        <f t="shared" si="70"/>
        <v>0.11760432963695899</v>
      </c>
      <c r="P95" s="40">
        <f t="shared" si="54"/>
        <v>-2.346222036174106E-2</v>
      </c>
      <c r="Q95" s="32">
        <v>383.49740000000003</v>
      </c>
      <c r="R95" s="33">
        <v>221.46790000000001</v>
      </c>
      <c r="S95" s="34">
        <v>395.93628000000001</v>
      </c>
      <c r="T95" s="38">
        <f t="shared" si="71"/>
        <v>0.39244207777443668</v>
      </c>
      <c r="U95" s="39">
        <f t="shared" si="72"/>
        <v>-0.11786657961939978</v>
      </c>
      <c r="V95" s="40">
        <f t="shared" si="73"/>
        <v>2.274643714117025E-2</v>
      </c>
      <c r="W95" s="32">
        <v>1.9402900000000001</v>
      </c>
      <c r="X95" s="33">
        <v>1.2749999999999999</v>
      </c>
      <c r="Y95" s="34">
        <v>2.8694600000000001</v>
      </c>
      <c r="Z95" s="38">
        <f t="shared" si="55"/>
        <v>2.8441365476551809E-3</v>
      </c>
      <c r="AA95" s="39">
        <f t="shared" si="74"/>
        <v>2.6224998244069216E-4</v>
      </c>
      <c r="AB95" s="40">
        <f t="shared" si="56"/>
        <v>7.15783220570693E-4</v>
      </c>
      <c r="AC95" s="32">
        <v>1275.1494299999999</v>
      </c>
      <c r="AD95" s="33">
        <v>1248.2679900000001</v>
      </c>
      <c r="AE95" s="33">
        <v>583.77238999999997</v>
      </c>
      <c r="AF95" s="33">
        <f t="shared" si="75"/>
        <v>-691.37703999999997</v>
      </c>
      <c r="AG95" s="34">
        <f t="shared" si="76"/>
        <v>-664.49560000000008</v>
      </c>
      <c r="AH95" s="32">
        <v>1275.1494299999999</v>
      </c>
      <c r="AI95" s="33">
        <v>1248.2679900000001</v>
      </c>
      <c r="AJ95" s="33">
        <v>583.77238999999997</v>
      </c>
      <c r="AK95" s="33">
        <f t="shared" si="57"/>
        <v>-691.37703999999997</v>
      </c>
      <c r="AL95" s="34">
        <f t="shared" si="58"/>
        <v>-664.49560000000008</v>
      </c>
      <c r="AM95" s="38">
        <f t="shared" si="59"/>
        <v>0.66041933746784287</v>
      </c>
      <c r="AN95" s="39">
        <f t="shared" si="77"/>
        <v>-0.48092311009220778</v>
      </c>
      <c r="AO95" s="40">
        <f t="shared" si="78"/>
        <v>-1.3397729313977085</v>
      </c>
      <c r="AP95" s="38">
        <f t="shared" si="79"/>
        <v>0.66041933746784287</v>
      </c>
      <c r="AQ95" s="39">
        <f t="shared" si="80"/>
        <v>-0.48092311009220778</v>
      </c>
      <c r="AR95" s="40">
        <f t="shared" si="60"/>
        <v>-1.3397729313977085</v>
      </c>
      <c r="AS95" s="39">
        <f t="shared" si="61"/>
        <v>0.57862050347835958</v>
      </c>
      <c r="AT95" s="39">
        <f t="shared" si="81"/>
        <v>-1.1181831609006319</v>
      </c>
      <c r="AU95" s="39">
        <f t="shared" si="62"/>
        <v>-1.5051091668036534</v>
      </c>
      <c r="AV95" s="32">
        <v>741</v>
      </c>
      <c r="AW95" s="33">
        <v>524</v>
      </c>
      <c r="AX95" s="34">
        <v>732</v>
      </c>
      <c r="AY95" s="41">
        <v>6</v>
      </c>
      <c r="AZ95" s="42">
        <v>4.5</v>
      </c>
      <c r="BA95" s="43">
        <v>4.5</v>
      </c>
      <c r="BB95" s="41">
        <v>9</v>
      </c>
      <c r="BC95" s="42">
        <v>12</v>
      </c>
      <c r="BD95" s="43">
        <v>14</v>
      </c>
      <c r="BE95" s="24">
        <f t="shared" si="82"/>
        <v>13.555555555555555</v>
      </c>
      <c r="BF95" s="24">
        <f t="shared" si="83"/>
        <v>3.2638888888888893</v>
      </c>
      <c r="BG95" s="24">
        <f t="shared" si="84"/>
        <v>0.61728395061728314</v>
      </c>
      <c r="BH95" s="25">
        <f t="shared" si="85"/>
        <v>4.3571428571428568</v>
      </c>
      <c r="BI95" s="24">
        <f t="shared" si="86"/>
        <v>-2.503968253968254</v>
      </c>
      <c r="BJ95" s="26">
        <f t="shared" si="87"/>
        <v>-0.49470899470899443</v>
      </c>
      <c r="BK95" s="33">
        <v>60</v>
      </c>
      <c r="BL95" s="33">
        <v>60</v>
      </c>
      <c r="BM95" s="33">
        <v>60</v>
      </c>
      <c r="BN95" s="32">
        <v>9607</v>
      </c>
      <c r="BO95" s="33">
        <v>6931</v>
      </c>
      <c r="BP95" s="34">
        <v>9684</v>
      </c>
      <c r="BQ95" s="47">
        <f t="shared" si="88"/>
        <v>104.18254233787691</v>
      </c>
      <c r="BR95" s="47">
        <f t="shared" si="63"/>
        <v>25.958240266470639</v>
      </c>
      <c r="BS95" s="47">
        <f t="shared" si="64"/>
        <v>17.751339048308296</v>
      </c>
      <c r="BT95" s="48">
        <f t="shared" si="65"/>
        <v>1378.2837978142077</v>
      </c>
      <c r="BU95" s="47">
        <f t="shared" si="66"/>
        <v>364.11258323930895</v>
      </c>
      <c r="BV95" s="49">
        <f t="shared" si="67"/>
        <v>235.04969476077258</v>
      </c>
      <c r="BW95" s="44">
        <f t="shared" si="89"/>
        <v>13.229508196721312</v>
      </c>
      <c r="BX95" s="44">
        <f t="shared" si="90"/>
        <v>0.26459591601955701</v>
      </c>
      <c r="BY95" s="44">
        <f t="shared" si="91"/>
        <v>2.4089600800909494E-3</v>
      </c>
      <c r="BZ95" s="18">
        <f t="shared" si="92"/>
        <v>0.44340659340659344</v>
      </c>
      <c r="CA95" s="19">
        <f t="shared" si="93"/>
        <v>5.9293620769030886E-3</v>
      </c>
      <c r="CB95" s="30">
        <f t="shared" si="94"/>
        <v>2.0268620268620308E-2</v>
      </c>
    </row>
    <row r="96" spans="1:80" x14ac:dyDescent="0.25">
      <c r="A96" s="11" t="s">
        <v>120</v>
      </c>
      <c r="B96" s="32">
        <v>835.71708999999998</v>
      </c>
      <c r="C96" s="33">
        <v>732.05743999999993</v>
      </c>
      <c r="D96" s="34">
        <v>956.08181999999999</v>
      </c>
      <c r="E96" s="32">
        <v>832.77020999999991</v>
      </c>
      <c r="F96" s="33">
        <v>745.99113</v>
      </c>
      <c r="G96" s="34">
        <v>996.75106000000005</v>
      </c>
      <c r="H96" s="35">
        <f t="shared" si="68"/>
        <v>0.95919819739143286</v>
      </c>
      <c r="I96" s="36">
        <f t="shared" si="69"/>
        <v>-4.4340449842358187E-2</v>
      </c>
      <c r="J96" s="37">
        <f t="shared" si="52"/>
        <v>-2.2123711891858355E-2</v>
      </c>
      <c r="K96" s="32">
        <v>449.12153999999998</v>
      </c>
      <c r="L96" s="33">
        <v>425.69200999999998</v>
      </c>
      <c r="M96" s="33">
        <v>562.45425999999998</v>
      </c>
      <c r="N96" s="38">
        <f t="shared" si="53"/>
        <v>0.56428759654391536</v>
      </c>
      <c r="O96" s="39">
        <f t="shared" si="70"/>
        <v>2.4977310696874699E-2</v>
      </c>
      <c r="P96" s="40">
        <f t="shared" si="54"/>
        <v>-6.3519095853330487E-3</v>
      </c>
      <c r="Q96" s="32">
        <v>381.14738000000006</v>
      </c>
      <c r="R96" s="33">
        <v>318.68137999999999</v>
      </c>
      <c r="S96" s="34">
        <v>432.59508000000005</v>
      </c>
      <c r="T96" s="38">
        <f t="shared" si="71"/>
        <v>0.43400513664866336</v>
      </c>
      <c r="U96" s="39">
        <f t="shared" si="72"/>
        <v>-2.3680999842698502E-2</v>
      </c>
      <c r="V96" s="40">
        <f t="shared" si="73"/>
        <v>6.8132208412998163E-3</v>
      </c>
      <c r="W96" s="32">
        <v>2.50129</v>
      </c>
      <c r="X96" s="33">
        <v>1.61774</v>
      </c>
      <c r="Y96" s="34">
        <v>1.7017200000000001</v>
      </c>
      <c r="Z96" s="38">
        <f t="shared" si="55"/>
        <v>1.7072668074213035E-3</v>
      </c>
      <c r="AA96" s="39">
        <f t="shared" si="74"/>
        <v>-1.2963108541763663E-3</v>
      </c>
      <c r="AB96" s="40">
        <f t="shared" si="56"/>
        <v>-4.6131125596666198E-4</v>
      </c>
      <c r="AC96" s="32">
        <v>93.017119999999991</v>
      </c>
      <c r="AD96" s="33">
        <v>95.305210000000002</v>
      </c>
      <c r="AE96" s="33">
        <v>102.27867000000001</v>
      </c>
      <c r="AF96" s="33">
        <f t="shared" si="75"/>
        <v>9.2615500000000139</v>
      </c>
      <c r="AG96" s="34">
        <f t="shared" si="76"/>
        <v>6.9734600000000029</v>
      </c>
      <c r="AH96" s="32">
        <v>93.017119999999991</v>
      </c>
      <c r="AI96" s="33">
        <v>95.305210000000002</v>
      </c>
      <c r="AJ96" s="33">
        <v>102.27867000000001</v>
      </c>
      <c r="AK96" s="33">
        <f t="shared" si="57"/>
        <v>9.2615500000000139</v>
      </c>
      <c r="AL96" s="34">
        <f t="shared" si="58"/>
        <v>6.9734600000000029</v>
      </c>
      <c r="AM96" s="38">
        <f t="shared" si="59"/>
        <v>0.10697690078449562</v>
      </c>
      <c r="AN96" s="39">
        <f t="shared" si="77"/>
        <v>-4.3252624870488143E-3</v>
      </c>
      <c r="AO96" s="40">
        <f t="shared" si="78"/>
        <v>-2.3211257674764091E-2</v>
      </c>
      <c r="AP96" s="38">
        <f t="shared" si="79"/>
        <v>0.10697690078449562</v>
      </c>
      <c r="AQ96" s="39">
        <f t="shared" si="80"/>
        <v>-4.3252624870488143E-3</v>
      </c>
      <c r="AR96" s="40">
        <f t="shared" si="60"/>
        <v>-2.3211257674764091E-2</v>
      </c>
      <c r="AS96" s="39">
        <f t="shared" si="61"/>
        <v>0.10261205039501037</v>
      </c>
      <c r="AT96" s="39">
        <f t="shared" si="81"/>
        <v>-9.0839719687098724E-3</v>
      </c>
      <c r="AU96" s="39">
        <f t="shared" si="62"/>
        <v>-2.5144441830306036E-2</v>
      </c>
      <c r="AV96" s="32">
        <v>1235</v>
      </c>
      <c r="AW96" s="33">
        <v>987</v>
      </c>
      <c r="AX96" s="34">
        <v>1304</v>
      </c>
      <c r="AY96" s="41">
        <v>7.69</v>
      </c>
      <c r="AZ96" s="42">
        <v>8</v>
      </c>
      <c r="BA96" s="43">
        <v>8.6999999999999993</v>
      </c>
      <c r="BB96" s="41">
        <v>14.23</v>
      </c>
      <c r="BC96" s="42">
        <v>13</v>
      </c>
      <c r="BD96" s="43">
        <v>12.9</v>
      </c>
      <c r="BE96" s="24">
        <f t="shared" si="82"/>
        <v>12.4904214559387</v>
      </c>
      <c r="BF96" s="24">
        <f t="shared" si="83"/>
        <v>-0.89276016521431245</v>
      </c>
      <c r="BG96" s="24">
        <f t="shared" si="84"/>
        <v>-1.2179118773946342</v>
      </c>
      <c r="BH96" s="25">
        <f t="shared" si="85"/>
        <v>8.423772609819121</v>
      </c>
      <c r="BI96" s="24">
        <f t="shared" si="86"/>
        <v>1.1913996887603249</v>
      </c>
      <c r="BJ96" s="26">
        <f t="shared" si="87"/>
        <v>-1.212482607831511E-2</v>
      </c>
      <c r="BK96" s="33">
        <v>60</v>
      </c>
      <c r="BL96" s="33">
        <v>60</v>
      </c>
      <c r="BM96" s="33">
        <v>60</v>
      </c>
      <c r="BN96" s="32">
        <v>19773</v>
      </c>
      <c r="BO96" s="33">
        <v>15468</v>
      </c>
      <c r="BP96" s="34">
        <v>21832</v>
      </c>
      <c r="BQ96" s="47">
        <f t="shared" si="88"/>
        <v>45.655508427995606</v>
      </c>
      <c r="BR96" s="47">
        <f t="shared" si="63"/>
        <v>3.5389752767287277</v>
      </c>
      <c r="BS96" s="47">
        <f t="shared" si="64"/>
        <v>-2.5725191127336444</v>
      </c>
      <c r="BT96" s="48">
        <f t="shared" si="65"/>
        <v>764.37964723926382</v>
      </c>
      <c r="BU96" s="47">
        <f t="shared" si="66"/>
        <v>90.071784891085713</v>
      </c>
      <c r="BV96" s="49">
        <f t="shared" si="67"/>
        <v>8.5628995188990302</v>
      </c>
      <c r="BW96" s="44">
        <f t="shared" si="89"/>
        <v>16.742331288343557</v>
      </c>
      <c r="BX96" s="44">
        <f t="shared" si="90"/>
        <v>0.73180497255408383</v>
      </c>
      <c r="BY96" s="44">
        <f t="shared" si="91"/>
        <v>1.0705987655472047</v>
      </c>
      <c r="BZ96" s="18">
        <f t="shared" si="92"/>
        <v>0.99963369963369964</v>
      </c>
      <c r="CA96" s="19">
        <f t="shared" si="93"/>
        <v>9.9223863568125847E-2</v>
      </c>
      <c r="CB96" s="30">
        <f t="shared" si="94"/>
        <v>5.5311355311355226E-2</v>
      </c>
    </row>
    <row r="97" spans="1:80" x14ac:dyDescent="0.25">
      <c r="A97" s="11" t="s">
        <v>119</v>
      </c>
      <c r="B97" s="32">
        <v>936.44100000000003</v>
      </c>
      <c r="C97" s="33">
        <v>809.00639000000001</v>
      </c>
      <c r="D97" s="34">
        <v>1042.6569999999999</v>
      </c>
      <c r="E97" s="32">
        <v>931.08399999999995</v>
      </c>
      <c r="F97" s="33">
        <v>786.66382999999996</v>
      </c>
      <c r="G97" s="34">
        <v>1019.89117</v>
      </c>
      <c r="H97" s="35">
        <f t="shared" si="68"/>
        <v>1.0223218228274296</v>
      </c>
      <c r="I97" s="36">
        <f t="shared" si="69"/>
        <v>1.6568314014046459E-2</v>
      </c>
      <c r="J97" s="37">
        <f t="shared" si="52"/>
        <v>-6.0798389090710447E-3</v>
      </c>
      <c r="K97" s="32">
        <v>583.322</v>
      </c>
      <c r="L97" s="33">
        <v>605.99393999999995</v>
      </c>
      <c r="M97" s="33">
        <v>806.04817000000003</v>
      </c>
      <c r="N97" s="38">
        <f t="shared" si="53"/>
        <v>0.79032762878023544</v>
      </c>
      <c r="O97" s="39">
        <f t="shared" si="70"/>
        <v>0.16382991214027598</v>
      </c>
      <c r="P97" s="40">
        <f t="shared" si="54"/>
        <v>1.9993571346833439E-2</v>
      </c>
      <c r="Q97" s="32">
        <v>340.43299999999999</v>
      </c>
      <c r="R97" s="33">
        <v>180.37960000000001</v>
      </c>
      <c r="S97" s="34">
        <v>213.423</v>
      </c>
      <c r="T97" s="38">
        <f t="shared" si="71"/>
        <v>0.20926056257551481</v>
      </c>
      <c r="U97" s="39">
        <f t="shared" si="72"/>
        <v>-0.15637025054123946</v>
      </c>
      <c r="V97" s="40">
        <f t="shared" si="73"/>
        <v>-2.003636594857916E-2</v>
      </c>
      <c r="W97" s="32">
        <v>7.3290000000000006</v>
      </c>
      <c r="X97" s="33">
        <v>0.29029000000000005</v>
      </c>
      <c r="Y97" s="34">
        <v>0.42</v>
      </c>
      <c r="Z97" s="38">
        <f t="shared" si="55"/>
        <v>4.1180864424975852E-4</v>
      </c>
      <c r="AA97" s="39">
        <f t="shared" si="74"/>
        <v>-7.4596615990365637E-3</v>
      </c>
      <c r="AB97" s="40">
        <f t="shared" si="56"/>
        <v>4.2794601745732314E-5</v>
      </c>
      <c r="AC97" s="32">
        <v>506.77699999999999</v>
      </c>
      <c r="AD97" s="33">
        <v>506.11353000000003</v>
      </c>
      <c r="AE97" s="33">
        <v>7.8310000000000004</v>
      </c>
      <c r="AF97" s="33">
        <f t="shared" si="75"/>
        <v>-498.94599999999997</v>
      </c>
      <c r="AG97" s="34">
        <f t="shared" si="76"/>
        <v>-498.28253000000001</v>
      </c>
      <c r="AH97" s="32">
        <v>506.77699999999999</v>
      </c>
      <c r="AI97" s="33">
        <v>506.11353000000003</v>
      </c>
      <c r="AJ97" s="33">
        <v>7.8310000000000004</v>
      </c>
      <c r="AK97" s="33">
        <f t="shared" si="57"/>
        <v>-498.94599999999997</v>
      </c>
      <c r="AL97" s="34">
        <f t="shared" si="58"/>
        <v>-498.28253000000001</v>
      </c>
      <c r="AM97" s="38">
        <f t="shared" si="59"/>
        <v>7.510619503825324E-3</v>
      </c>
      <c r="AN97" s="39">
        <f t="shared" si="77"/>
        <v>-0.53366282335055626</v>
      </c>
      <c r="AO97" s="40">
        <f t="shared" si="78"/>
        <v>-0.6180883080893177</v>
      </c>
      <c r="AP97" s="38">
        <f t="shared" si="79"/>
        <v>7.510619503825324E-3</v>
      </c>
      <c r="AQ97" s="39">
        <f t="shared" si="80"/>
        <v>-0.53366282335055626</v>
      </c>
      <c r="AR97" s="40">
        <f t="shared" si="60"/>
        <v>-0.6180883080893177</v>
      </c>
      <c r="AS97" s="39">
        <f t="shared" si="61"/>
        <v>7.6782702217139502E-3</v>
      </c>
      <c r="AT97" s="39">
        <f t="shared" si="81"/>
        <v>-0.53660881880569922</v>
      </c>
      <c r="AU97" s="39">
        <f t="shared" si="62"/>
        <v>-0.63568870649564702</v>
      </c>
      <c r="AV97" s="32">
        <v>1737</v>
      </c>
      <c r="AW97" s="33">
        <v>1432</v>
      </c>
      <c r="AX97" s="34">
        <v>1759</v>
      </c>
      <c r="AY97" s="41">
        <v>5</v>
      </c>
      <c r="AZ97" s="42">
        <v>6</v>
      </c>
      <c r="BA97" s="43">
        <v>5.59</v>
      </c>
      <c r="BB97" s="41">
        <v>16</v>
      </c>
      <c r="BC97" s="42">
        <v>19</v>
      </c>
      <c r="BD97" s="43">
        <v>15.86</v>
      </c>
      <c r="BE97" s="24">
        <f t="shared" si="82"/>
        <v>26.222420989862851</v>
      </c>
      <c r="BF97" s="24">
        <f t="shared" si="83"/>
        <v>-2.7275790101371484</v>
      </c>
      <c r="BG97" s="24">
        <f t="shared" si="84"/>
        <v>-0.29609752865566819</v>
      </c>
      <c r="BH97" s="25">
        <f t="shared" si="85"/>
        <v>9.2423287095418249</v>
      </c>
      <c r="BI97" s="24">
        <f t="shared" si="86"/>
        <v>0.19545370954182495</v>
      </c>
      <c r="BJ97" s="26">
        <f t="shared" si="87"/>
        <v>0.86805970369387175</v>
      </c>
      <c r="BK97" s="33">
        <v>90</v>
      </c>
      <c r="BL97" s="33">
        <v>90</v>
      </c>
      <c r="BM97" s="33">
        <v>90</v>
      </c>
      <c r="BN97" s="32">
        <v>21928</v>
      </c>
      <c r="BO97" s="33">
        <v>17459</v>
      </c>
      <c r="BP97" s="34">
        <v>22497</v>
      </c>
      <c r="BQ97" s="47">
        <f t="shared" si="88"/>
        <v>45.334541049917767</v>
      </c>
      <c r="BR97" s="47">
        <f t="shared" si="63"/>
        <v>2.8735778977835125</v>
      </c>
      <c r="BS97" s="47">
        <f t="shared" si="64"/>
        <v>0.2767582444879082</v>
      </c>
      <c r="BT97" s="48">
        <f t="shared" si="65"/>
        <v>579.81305855599771</v>
      </c>
      <c r="BU97" s="47">
        <f t="shared" si="66"/>
        <v>43.78312188357404</v>
      </c>
      <c r="BV97" s="49">
        <f t="shared" si="67"/>
        <v>30.466808555997773</v>
      </c>
      <c r="BW97" s="44">
        <f t="shared" si="89"/>
        <v>12.789653212052302</v>
      </c>
      <c r="BX97" s="44">
        <f t="shared" si="90"/>
        <v>0.16558873306554389</v>
      </c>
      <c r="BY97" s="44">
        <f t="shared" si="91"/>
        <v>0.59761410590705033</v>
      </c>
      <c r="BZ97" s="18">
        <f t="shared" si="92"/>
        <v>0.68672161172161172</v>
      </c>
      <c r="CA97" s="19">
        <f t="shared" si="93"/>
        <v>2.1026408321490275E-2</v>
      </c>
      <c r="CB97" s="30">
        <f t="shared" si="94"/>
        <v>-2.3860398860398813E-2</v>
      </c>
    </row>
    <row r="98" spans="1:80" x14ac:dyDescent="0.25">
      <c r="A98" s="11" t="s">
        <v>118</v>
      </c>
      <c r="B98" s="32">
        <v>1973.83</v>
      </c>
      <c r="C98" s="33">
        <v>1759.4760000000001</v>
      </c>
      <c r="D98" s="34">
        <v>2326</v>
      </c>
      <c r="E98" s="32">
        <v>1972.9259999999999</v>
      </c>
      <c r="F98" s="33">
        <v>1824.847</v>
      </c>
      <c r="G98" s="34">
        <v>2415</v>
      </c>
      <c r="H98" s="35">
        <f t="shared" si="68"/>
        <v>0.96314699792960667</v>
      </c>
      <c r="I98" s="36">
        <f t="shared" si="69"/>
        <v>-3.7311204760205219E-2</v>
      </c>
      <c r="J98" s="37">
        <f t="shared" si="52"/>
        <v>-1.0302728224070856E-3</v>
      </c>
      <c r="K98" s="32">
        <v>1145.163</v>
      </c>
      <c r="L98" s="33">
        <v>1244.893</v>
      </c>
      <c r="M98" s="33">
        <v>1630.5809999999999</v>
      </c>
      <c r="N98" s="38">
        <f t="shared" si="53"/>
        <v>0.67518881987577639</v>
      </c>
      <c r="O98" s="39">
        <f t="shared" si="70"/>
        <v>9.474991846741132E-2</v>
      </c>
      <c r="P98" s="40">
        <f t="shared" si="54"/>
        <v>-7.0015226570496747E-3</v>
      </c>
      <c r="Q98" s="32">
        <v>819.14800000000002</v>
      </c>
      <c r="R98" s="33">
        <v>562.08800000000008</v>
      </c>
      <c r="S98" s="34">
        <v>758.95799999999997</v>
      </c>
      <c r="T98" s="38">
        <f t="shared" si="71"/>
        <v>0.31426832298136642</v>
      </c>
      <c r="U98" s="39">
        <f t="shared" si="72"/>
        <v>-0.10092616479972627</v>
      </c>
      <c r="V98" s="40">
        <f t="shared" si="73"/>
        <v>6.249075340331256E-3</v>
      </c>
      <c r="W98" s="32">
        <v>8.6150000000000002</v>
      </c>
      <c r="X98" s="33">
        <v>17.866</v>
      </c>
      <c r="Y98" s="34">
        <v>25.460999999999999</v>
      </c>
      <c r="Z98" s="38">
        <f t="shared" si="55"/>
        <v>1.0542857142857142E-2</v>
      </c>
      <c r="AA98" s="39">
        <f t="shared" si="74"/>
        <v>6.1762463323148309E-3</v>
      </c>
      <c r="AB98" s="40">
        <f t="shared" si="56"/>
        <v>7.5244731671829379E-4</v>
      </c>
      <c r="AC98" s="32">
        <v>761.71500000000003</v>
      </c>
      <c r="AD98" s="33">
        <v>1293.742</v>
      </c>
      <c r="AE98" s="33">
        <v>1231.27</v>
      </c>
      <c r="AF98" s="33">
        <f t="shared" si="75"/>
        <v>469.55499999999995</v>
      </c>
      <c r="AG98" s="34">
        <f t="shared" si="76"/>
        <v>-62.47199999999998</v>
      </c>
      <c r="AH98" s="32">
        <v>761.71500000000003</v>
      </c>
      <c r="AI98" s="33">
        <v>1293.742</v>
      </c>
      <c r="AJ98" s="33">
        <v>1231.27</v>
      </c>
      <c r="AK98" s="33">
        <f t="shared" si="57"/>
        <v>469.55499999999995</v>
      </c>
      <c r="AL98" s="34">
        <f t="shared" si="58"/>
        <v>-62.47199999999998</v>
      </c>
      <c r="AM98" s="38">
        <f t="shared" si="59"/>
        <v>0.52935081685296648</v>
      </c>
      <c r="AN98" s="39">
        <f t="shared" si="77"/>
        <v>0.14344372252366755</v>
      </c>
      <c r="AO98" s="40">
        <f t="shared" si="78"/>
        <v>-0.20594878370992831</v>
      </c>
      <c r="AP98" s="38">
        <f t="shared" si="79"/>
        <v>0.52935081685296648</v>
      </c>
      <c r="AQ98" s="39">
        <f t="shared" si="80"/>
        <v>0.14344372252366755</v>
      </c>
      <c r="AR98" s="40">
        <f t="shared" si="60"/>
        <v>-0.20594878370992831</v>
      </c>
      <c r="AS98" s="39">
        <f t="shared" si="61"/>
        <v>0.5098426501035197</v>
      </c>
      <c r="AT98" s="39">
        <f t="shared" si="81"/>
        <v>0.12375873210558158</v>
      </c>
      <c r="AU98" s="39">
        <f t="shared" si="62"/>
        <v>-0.1991165119522581</v>
      </c>
      <c r="AV98" s="32">
        <v>2372</v>
      </c>
      <c r="AW98" s="33">
        <v>1946</v>
      </c>
      <c r="AX98" s="34">
        <v>2526</v>
      </c>
      <c r="AY98" s="41">
        <v>5</v>
      </c>
      <c r="AZ98" s="42">
        <v>5</v>
      </c>
      <c r="BA98" s="43">
        <v>5</v>
      </c>
      <c r="BB98" s="41">
        <v>35</v>
      </c>
      <c r="BC98" s="42">
        <v>32</v>
      </c>
      <c r="BD98" s="43">
        <v>33</v>
      </c>
      <c r="BE98" s="24">
        <f t="shared" si="82"/>
        <v>42.1</v>
      </c>
      <c r="BF98" s="24">
        <f t="shared" si="83"/>
        <v>2.56666666666667</v>
      </c>
      <c r="BG98" s="24">
        <f t="shared" si="84"/>
        <v>-1.1444444444444386</v>
      </c>
      <c r="BH98" s="25">
        <f t="shared" si="85"/>
        <v>6.3787878787878789</v>
      </c>
      <c r="BI98" s="24">
        <f t="shared" si="86"/>
        <v>0.73116883116883091</v>
      </c>
      <c r="BJ98" s="26">
        <f t="shared" si="87"/>
        <v>-0.37815656565656575</v>
      </c>
      <c r="BK98" s="33">
        <v>82</v>
      </c>
      <c r="BL98" s="33">
        <v>100</v>
      </c>
      <c r="BM98" s="33">
        <v>92</v>
      </c>
      <c r="BN98" s="32">
        <v>23472</v>
      </c>
      <c r="BO98" s="33">
        <v>18552</v>
      </c>
      <c r="BP98" s="34">
        <v>24533</v>
      </c>
      <c r="BQ98" s="47">
        <f t="shared" si="88"/>
        <v>98.438837484204953</v>
      </c>
      <c r="BR98" s="47">
        <f t="shared" si="63"/>
        <v>14.384389631444222</v>
      </c>
      <c r="BS98" s="47">
        <f t="shared" si="64"/>
        <v>7.4941408310166935E-2</v>
      </c>
      <c r="BT98" s="48">
        <f t="shared" si="65"/>
        <v>956.05700712589078</v>
      </c>
      <c r="BU98" s="47">
        <f t="shared" si="66"/>
        <v>124.30068334848772</v>
      </c>
      <c r="BV98" s="49">
        <f t="shared" si="67"/>
        <v>18.314458307802397</v>
      </c>
      <c r="BW98" s="44">
        <f t="shared" si="89"/>
        <v>9.712193190815519</v>
      </c>
      <c r="BX98" s="44">
        <f t="shared" si="90"/>
        <v>-0.1832536894542951</v>
      </c>
      <c r="BY98" s="44">
        <f t="shared" si="91"/>
        <v>0.17879134086690662</v>
      </c>
      <c r="BZ98" s="18">
        <f t="shared" si="92"/>
        <v>0.73259077878643097</v>
      </c>
      <c r="CA98" s="19">
        <f t="shared" si="93"/>
        <v>-4.9496386347515409E-2</v>
      </c>
      <c r="CB98" s="30">
        <f t="shared" si="94"/>
        <v>5.303033922599143E-2</v>
      </c>
    </row>
    <row r="99" spans="1:80" x14ac:dyDescent="0.25">
      <c r="A99" s="11" t="s">
        <v>117</v>
      </c>
      <c r="B99" s="32">
        <v>805.86300000000006</v>
      </c>
      <c r="C99" s="33">
        <v>770.26</v>
      </c>
      <c r="D99" s="34">
        <v>994.96799999999996</v>
      </c>
      <c r="E99" s="32">
        <v>804.68499999999995</v>
      </c>
      <c r="F99" s="33">
        <v>686.83199999999999</v>
      </c>
      <c r="G99" s="34">
        <v>990.75699999999995</v>
      </c>
      <c r="H99" s="35">
        <f t="shared" si="68"/>
        <v>1.0042502853878399</v>
      </c>
      <c r="I99" s="36">
        <f t="shared" si="69"/>
        <v>2.7863585096203902E-3</v>
      </c>
      <c r="J99" s="37">
        <f t="shared" si="52"/>
        <v>-0.11721755536506628</v>
      </c>
      <c r="K99" s="32">
        <v>637.88300000000004</v>
      </c>
      <c r="L99" s="33">
        <v>571.73599999999999</v>
      </c>
      <c r="M99" s="33">
        <v>821.53300000000002</v>
      </c>
      <c r="N99" s="38">
        <f t="shared" si="53"/>
        <v>0.82919727037003021</v>
      </c>
      <c r="O99" s="39">
        <f t="shared" si="70"/>
        <v>3.6485836703440078E-2</v>
      </c>
      <c r="P99" s="40">
        <f t="shared" si="54"/>
        <v>-3.2275438494586695E-3</v>
      </c>
      <c r="Q99" s="32">
        <v>151.69800000000001</v>
      </c>
      <c r="R99" s="33">
        <v>104.72200000000001</v>
      </c>
      <c r="S99" s="34">
        <v>155.37299999999999</v>
      </c>
      <c r="T99" s="38">
        <f t="shared" si="71"/>
        <v>0.1568225104642208</v>
      </c>
      <c r="U99" s="39">
        <f t="shared" si="72"/>
        <v>-3.1695978136908859E-2</v>
      </c>
      <c r="V99" s="40">
        <f t="shared" si="73"/>
        <v>4.3514549513734013E-3</v>
      </c>
      <c r="W99" s="32">
        <v>15.103999999999999</v>
      </c>
      <c r="X99" s="33">
        <v>10.374000000000001</v>
      </c>
      <c r="Y99" s="34">
        <v>13.851000000000001</v>
      </c>
      <c r="Z99" s="38">
        <f t="shared" si="55"/>
        <v>1.3980219165749019E-2</v>
      </c>
      <c r="AA99" s="39">
        <f t="shared" si="74"/>
        <v>-4.7898585665313142E-3</v>
      </c>
      <c r="AB99" s="40">
        <f t="shared" si="56"/>
        <v>-1.1239111019146902E-3</v>
      </c>
      <c r="AC99" s="32">
        <v>94.674000000000007</v>
      </c>
      <c r="AD99" s="33">
        <v>72.677999999999997</v>
      </c>
      <c r="AE99" s="33">
        <v>119.82899999999999</v>
      </c>
      <c r="AF99" s="33">
        <f t="shared" si="75"/>
        <v>25.154999999999987</v>
      </c>
      <c r="AG99" s="34">
        <f t="shared" si="76"/>
        <v>47.150999999999996</v>
      </c>
      <c r="AH99" s="32">
        <v>94.674000000000007</v>
      </c>
      <c r="AI99" s="33">
        <v>72.677999999999997</v>
      </c>
      <c r="AJ99" s="33">
        <v>119.82899999999999</v>
      </c>
      <c r="AK99" s="33">
        <f t="shared" si="57"/>
        <v>25.154999999999987</v>
      </c>
      <c r="AL99" s="34">
        <f t="shared" si="58"/>
        <v>47.150999999999996</v>
      </c>
      <c r="AM99" s="38">
        <f t="shared" si="59"/>
        <v>0.12043502906626143</v>
      </c>
      <c r="AN99" s="39">
        <f t="shared" si="77"/>
        <v>2.9535216636383949E-3</v>
      </c>
      <c r="AO99" s="40">
        <f t="shared" si="78"/>
        <v>2.6079876260715243E-2</v>
      </c>
      <c r="AP99" s="38">
        <f t="shared" si="79"/>
        <v>0.12043502906626143</v>
      </c>
      <c r="AQ99" s="39">
        <f t="shared" si="80"/>
        <v>2.9535216636383949E-3</v>
      </c>
      <c r="AR99" s="40">
        <f t="shared" si="60"/>
        <v>2.6079876260715243E-2</v>
      </c>
      <c r="AS99" s="39">
        <f t="shared" si="61"/>
        <v>0.12094691231048582</v>
      </c>
      <c r="AT99" s="39">
        <f t="shared" si="81"/>
        <v>3.2934205714823389E-3</v>
      </c>
      <c r="AU99" s="39">
        <f t="shared" si="62"/>
        <v>1.5130642829739444E-2</v>
      </c>
      <c r="AV99" s="32">
        <v>1376</v>
      </c>
      <c r="AW99" s="33">
        <v>1167</v>
      </c>
      <c r="AX99" s="34">
        <v>1503</v>
      </c>
      <c r="AY99" s="41">
        <v>9</v>
      </c>
      <c r="AZ99" s="42">
        <v>8</v>
      </c>
      <c r="BA99" s="43">
        <v>8</v>
      </c>
      <c r="BB99" s="41">
        <v>16</v>
      </c>
      <c r="BC99" s="42">
        <v>15</v>
      </c>
      <c r="BD99" s="43">
        <v>14.99</v>
      </c>
      <c r="BE99" s="24">
        <f t="shared" si="82"/>
        <v>15.65625</v>
      </c>
      <c r="BF99" s="24">
        <f t="shared" si="83"/>
        <v>2.9155092592592595</v>
      </c>
      <c r="BG99" s="24">
        <f t="shared" si="84"/>
        <v>-0.55208333333333215</v>
      </c>
      <c r="BH99" s="25">
        <f t="shared" si="85"/>
        <v>8.3555703802535017</v>
      </c>
      <c r="BI99" s="24">
        <f t="shared" si="86"/>
        <v>1.1889037135868348</v>
      </c>
      <c r="BJ99" s="26">
        <f t="shared" si="87"/>
        <v>-0.28887406419094219</v>
      </c>
      <c r="BK99" s="33">
        <v>85</v>
      </c>
      <c r="BL99" s="33">
        <v>85</v>
      </c>
      <c r="BM99" s="33">
        <v>85</v>
      </c>
      <c r="BN99" s="32">
        <v>22170</v>
      </c>
      <c r="BO99" s="33">
        <v>18929</v>
      </c>
      <c r="BP99" s="34">
        <v>24371</v>
      </c>
      <c r="BQ99" s="47">
        <f t="shared" si="88"/>
        <v>40.653112305609127</v>
      </c>
      <c r="BR99" s="47">
        <f t="shared" si="63"/>
        <v>4.3569914215315464</v>
      </c>
      <c r="BS99" s="47">
        <f t="shared" si="64"/>
        <v>4.3684696937437337</v>
      </c>
      <c r="BT99" s="48">
        <f t="shared" si="65"/>
        <v>659.1862940785096</v>
      </c>
      <c r="BU99" s="47">
        <f t="shared" si="66"/>
        <v>74.386148729672414</v>
      </c>
      <c r="BV99" s="49">
        <f t="shared" si="67"/>
        <v>70.641306931980012</v>
      </c>
      <c r="BW99" s="44">
        <f t="shared" si="89"/>
        <v>16.214903526280771</v>
      </c>
      <c r="BX99" s="44">
        <f t="shared" si="90"/>
        <v>0.10298492162960926</v>
      </c>
      <c r="BY99" s="44">
        <f t="shared" si="91"/>
        <v>-5.3192672068043123E-3</v>
      </c>
      <c r="BZ99" s="18">
        <f t="shared" si="92"/>
        <v>0.78768584356819649</v>
      </c>
      <c r="CA99" s="19">
        <f t="shared" si="93"/>
        <v>7.5053249546981449E-2</v>
      </c>
      <c r="CB99" s="30">
        <f t="shared" si="94"/>
        <v>-2.8043525102348643E-2</v>
      </c>
    </row>
    <row r="100" spans="1:80" x14ac:dyDescent="0.25">
      <c r="A100" s="11" t="s">
        <v>116</v>
      </c>
      <c r="B100" s="32">
        <v>316.63099999999997</v>
      </c>
      <c r="C100" s="33">
        <v>297.83659</v>
      </c>
      <c r="D100" s="34">
        <v>434.49694</v>
      </c>
      <c r="E100" s="32">
        <v>305.74900000000002</v>
      </c>
      <c r="F100" s="33">
        <v>308.07</v>
      </c>
      <c r="G100" s="34">
        <v>432.68445000000003</v>
      </c>
      <c r="H100" s="35">
        <f t="shared" si="68"/>
        <v>1.0041889418489618</v>
      </c>
      <c r="I100" s="36">
        <f t="shared" si="69"/>
        <v>-3.140234381346052E-2</v>
      </c>
      <c r="J100" s="37">
        <f t="shared" si="52"/>
        <v>3.7406749490082269E-2</v>
      </c>
      <c r="K100" s="32">
        <v>241.887</v>
      </c>
      <c r="L100" s="33">
        <v>211.29</v>
      </c>
      <c r="M100" s="33">
        <v>353.42700000000002</v>
      </c>
      <c r="N100" s="38">
        <f t="shared" si="53"/>
        <v>0.81682390018869411</v>
      </c>
      <c r="O100" s="39">
        <f t="shared" si="70"/>
        <v>2.5694575154107002E-2</v>
      </c>
      <c r="P100" s="40">
        <f t="shared" si="54"/>
        <v>0.13097328182273837</v>
      </c>
      <c r="Q100" s="32">
        <v>58.319000000000003</v>
      </c>
      <c r="R100" s="33">
        <v>94.75200000000001</v>
      </c>
      <c r="S100" s="34">
        <v>76.248449999999991</v>
      </c>
      <c r="T100" s="38">
        <f t="shared" si="71"/>
        <v>0.17622184018861781</v>
      </c>
      <c r="U100" s="39">
        <f t="shared" si="72"/>
        <v>-1.4519584967310734E-2</v>
      </c>
      <c r="V100" s="40">
        <f t="shared" si="73"/>
        <v>-0.13134462197907137</v>
      </c>
      <c r="W100" s="32">
        <v>5.5430000000000001</v>
      </c>
      <c r="X100" s="33">
        <v>2.028</v>
      </c>
      <c r="Y100" s="34">
        <v>3.0089999999999999</v>
      </c>
      <c r="Z100" s="38">
        <f t="shared" si="55"/>
        <v>6.9542596226880807E-3</v>
      </c>
      <c r="AA100" s="39">
        <f t="shared" si="74"/>
        <v>-1.117499018679617E-2</v>
      </c>
      <c r="AB100" s="40">
        <f t="shared" si="56"/>
        <v>3.7134015633303111E-4</v>
      </c>
      <c r="AC100" s="32">
        <v>74.193929999999995</v>
      </c>
      <c r="AD100" s="33">
        <v>4.2000000000000003E-2</v>
      </c>
      <c r="AE100" s="33">
        <v>0</v>
      </c>
      <c r="AF100" s="33">
        <f t="shared" si="75"/>
        <v>-74.193929999999995</v>
      </c>
      <c r="AG100" s="34">
        <f t="shared" si="76"/>
        <v>-4.2000000000000003E-2</v>
      </c>
      <c r="AH100" s="32">
        <v>74.193929999999995</v>
      </c>
      <c r="AI100" s="33">
        <v>4.2000000000000003E-2</v>
      </c>
      <c r="AJ100" s="33">
        <v>0</v>
      </c>
      <c r="AK100" s="33">
        <f t="shared" si="57"/>
        <v>-74.193929999999995</v>
      </c>
      <c r="AL100" s="34">
        <f t="shared" si="58"/>
        <v>-4.2000000000000003E-2</v>
      </c>
      <c r="AM100" s="38">
        <f t="shared" si="59"/>
        <v>0</v>
      </c>
      <c r="AN100" s="39">
        <f t="shared" si="77"/>
        <v>-0.23432301322359467</v>
      </c>
      <c r="AO100" s="40">
        <f t="shared" si="78"/>
        <v>-1.410169247505822E-4</v>
      </c>
      <c r="AP100" s="38">
        <f t="shared" si="79"/>
        <v>0</v>
      </c>
      <c r="AQ100" s="39">
        <f t="shared" si="80"/>
        <v>-0.23432301322359467</v>
      </c>
      <c r="AR100" s="40">
        <f t="shared" si="60"/>
        <v>-1.410169247505822E-4</v>
      </c>
      <c r="AS100" s="39">
        <f t="shared" si="61"/>
        <v>0</v>
      </c>
      <c r="AT100" s="39">
        <f t="shared" si="81"/>
        <v>-0.24266287052451518</v>
      </c>
      <c r="AU100" s="39">
        <f t="shared" si="62"/>
        <v>-1.3633265167007499E-4</v>
      </c>
      <c r="AV100" s="32">
        <v>421</v>
      </c>
      <c r="AW100" s="33">
        <v>274</v>
      </c>
      <c r="AX100" s="34">
        <v>370</v>
      </c>
      <c r="AY100" s="41">
        <v>4</v>
      </c>
      <c r="AZ100" s="42">
        <v>4</v>
      </c>
      <c r="BA100" s="43">
        <v>4</v>
      </c>
      <c r="BB100" s="41">
        <v>6</v>
      </c>
      <c r="BC100" s="42">
        <v>6</v>
      </c>
      <c r="BD100" s="43">
        <v>6</v>
      </c>
      <c r="BE100" s="24">
        <f t="shared" si="82"/>
        <v>7.708333333333333</v>
      </c>
      <c r="BF100" s="24">
        <f t="shared" si="83"/>
        <v>-1.0625000000000009</v>
      </c>
      <c r="BG100" s="24">
        <f t="shared" si="84"/>
        <v>9.7222222222222321E-2</v>
      </c>
      <c r="BH100" s="25">
        <f t="shared" si="85"/>
        <v>5.1388888888888884</v>
      </c>
      <c r="BI100" s="24">
        <f t="shared" si="86"/>
        <v>-0.70833333333333393</v>
      </c>
      <c r="BJ100" s="26">
        <f t="shared" si="87"/>
        <v>6.4814814814814881E-2</v>
      </c>
      <c r="BK100" s="33">
        <v>30</v>
      </c>
      <c r="BL100" s="33">
        <v>30</v>
      </c>
      <c r="BM100" s="33">
        <v>30</v>
      </c>
      <c r="BN100" s="32">
        <v>2569</v>
      </c>
      <c r="BO100" s="33">
        <v>1659</v>
      </c>
      <c r="BP100" s="34">
        <v>2286</v>
      </c>
      <c r="BQ100" s="47">
        <f t="shared" si="88"/>
        <v>189.2757874015748</v>
      </c>
      <c r="BR100" s="47">
        <f t="shared" si="63"/>
        <v>70.260995653813026</v>
      </c>
      <c r="BS100" s="47">
        <f t="shared" si="64"/>
        <v>3.5795848699292208</v>
      </c>
      <c r="BT100" s="48">
        <f t="shared" si="65"/>
        <v>1169.4174324324324</v>
      </c>
      <c r="BU100" s="47">
        <f t="shared" si="66"/>
        <v>443.17277685048464</v>
      </c>
      <c r="BV100" s="49">
        <f t="shared" si="67"/>
        <v>45.074366739001789</v>
      </c>
      <c r="BW100" s="44">
        <f t="shared" si="89"/>
        <v>6.1783783783783788</v>
      </c>
      <c r="BX100" s="44">
        <f t="shared" si="90"/>
        <v>7.6240611157476046E-2</v>
      </c>
      <c r="BY100" s="44">
        <f t="shared" si="91"/>
        <v>0.12363385283093375</v>
      </c>
      <c r="BZ100" s="18">
        <f t="shared" si="92"/>
        <v>0.20934065934065935</v>
      </c>
      <c r="CA100" s="19">
        <f t="shared" si="93"/>
        <v>-2.4630196761344314E-2</v>
      </c>
      <c r="CB100" s="30">
        <f t="shared" si="94"/>
        <v>6.7765567765567802E-3</v>
      </c>
    </row>
    <row r="101" spans="1:80" x14ac:dyDescent="0.25">
      <c r="A101" s="11" t="s">
        <v>115</v>
      </c>
      <c r="B101" s="32">
        <v>904.98462999999992</v>
      </c>
      <c r="C101" s="33">
        <v>796.78099999999995</v>
      </c>
      <c r="D101" s="34">
        <v>1102.1959999999999</v>
      </c>
      <c r="E101" s="32">
        <v>763.90142000000003</v>
      </c>
      <c r="F101" s="33">
        <v>755.44282999999996</v>
      </c>
      <c r="G101" s="34">
        <v>1050.309</v>
      </c>
      <c r="H101" s="35">
        <f t="shared" si="68"/>
        <v>1.0494016522756635</v>
      </c>
      <c r="I101" s="36">
        <f t="shared" si="69"/>
        <v>-0.13528606567621559</v>
      </c>
      <c r="J101" s="37">
        <f t="shared" si="52"/>
        <v>-5.3187955972748835E-3</v>
      </c>
      <c r="K101" s="32">
        <v>593.55706000000009</v>
      </c>
      <c r="L101" s="33">
        <v>602.37099999999998</v>
      </c>
      <c r="M101" s="33">
        <v>838.77</v>
      </c>
      <c r="N101" s="38">
        <f t="shared" si="53"/>
        <v>0.79859355675329835</v>
      </c>
      <c r="O101" s="39">
        <f t="shared" si="70"/>
        <v>2.1586151792590158E-2</v>
      </c>
      <c r="P101" s="40">
        <f t="shared" si="54"/>
        <v>1.2188566717580285E-3</v>
      </c>
      <c r="Q101" s="32">
        <v>168.75541999999999</v>
      </c>
      <c r="R101" s="33">
        <v>152.17282999999995</v>
      </c>
      <c r="S101" s="34">
        <v>210.56100000000001</v>
      </c>
      <c r="T101" s="38">
        <f t="shared" si="71"/>
        <v>0.20047528870075379</v>
      </c>
      <c r="U101" s="39">
        <f t="shared" si="72"/>
        <v>-2.0437273551061341E-2</v>
      </c>
      <c r="V101" s="40">
        <f t="shared" si="73"/>
        <v>-9.5998072923067501E-4</v>
      </c>
      <c r="W101" s="32">
        <v>1.5889399999999998</v>
      </c>
      <c r="X101" s="33">
        <v>0.89900000000000002</v>
      </c>
      <c r="Y101" s="34">
        <v>0.97799999999999998</v>
      </c>
      <c r="Z101" s="38">
        <f t="shared" si="55"/>
        <v>9.3115454594790679E-4</v>
      </c>
      <c r="AA101" s="39">
        <f t="shared" si="74"/>
        <v>-1.1488782415287808E-3</v>
      </c>
      <c r="AB101" s="40">
        <f t="shared" si="56"/>
        <v>-2.5887594252730999E-4</v>
      </c>
      <c r="AC101" s="32">
        <v>60.290180000000007</v>
      </c>
      <c r="AD101" s="33">
        <v>68.996279999999999</v>
      </c>
      <c r="AE101" s="33">
        <v>66.268000000000001</v>
      </c>
      <c r="AF101" s="33">
        <f t="shared" si="75"/>
        <v>5.9778199999999941</v>
      </c>
      <c r="AG101" s="34">
        <f t="shared" si="76"/>
        <v>-2.728279999999998</v>
      </c>
      <c r="AH101" s="32">
        <v>60.290180000000007</v>
      </c>
      <c r="AI101" s="33">
        <v>68.996279999999999</v>
      </c>
      <c r="AJ101" s="33">
        <v>66.268000000000001</v>
      </c>
      <c r="AK101" s="33">
        <f t="shared" si="57"/>
        <v>5.9778199999999941</v>
      </c>
      <c r="AL101" s="34">
        <f t="shared" si="58"/>
        <v>-2.728279999999998</v>
      </c>
      <c r="AM101" s="38">
        <f t="shared" si="59"/>
        <v>6.0123607779378627E-2</v>
      </c>
      <c r="AN101" s="39">
        <f t="shared" si="77"/>
        <v>-6.4965070837876282E-3</v>
      </c>
      <c r="AO101" s="40">
        <f t="shared" si="78"/>
        <v>-2.6470173949854375E-2</v>
      </c>
      <c r="AP101" s="38">
        <f t="shared" si="79"/>
        <v>6.0123607779378627E-2</v>
      </c>
      <c r="AQ101" s="39">
        <f t="shared" si="80"/>
        <v>-6.4965070837876282E-3</v>
      </c>
      <c r="AR101" s="40">
        <f t="shared" si="60"/>
        <v>-2.6470173949854375E-2</v>
      </c>
      <c r="AS101" s="39">
        <f t="shared" si="61"/>
        <v>6.3093813344453867E-2</v>
      </c>
      <c r="AT101" s="39">
        <f t="shared" si="81"/>
        <v>-1.5830218502482618E-2</v>
      </c>
      <c r="AU101" s="39">
        <f t="shared" si="62"/>
        <v>-2.8238418904014226E-2</v>
      </c>
      <c r="AV101" s="32">
        <v>963</v>
      </c>
      <c r="AW101" s="33">
        <v>749</v>
      </c>
      <c r="AX101" s="34">
        <v>966</v>
      </c>
      <c r="AY101" s="41">
        <v>4</v>
      </c>
      <c r="AZ101" s="42">
        <v>4</v>
      </c>
      <c r="BA101" s="43">
        <v>4</v>
      </c>
      <c r="BB101" s="41">
        <v>17</v>
      </c>
      <c r="BC101" s="42">
        <v>18</v>
      </c>
      <c r="BD101" s="43">
        <v>18</v>
      </c>
      <c r="BE101" s="24">
        <f t="shared" si="82"/>
        <v>20.125</v>
      </c>
      <c r="BF101" s="24">
        <f t="shared" si="83"/>
        <v>6.25E-2</v>
      </c>
      <c r="BG101" s="24">
        <f t="shared" si="84"/>
        <v>-0.68055555555555713</v>
      </c>
      <c r="BH101" s="25">
        <f t="shared" si="85"/>
        <v>4.4722222222222223</v>
      </c>
      <c r="BI101" s="24">
        <f t="shared" si="86"/>
        <v>-0.24836601307189543</v>
      </c>
      <c r="BJ101" s="26">
        <f t="shared" si="87"/>
        <v>-0.15123456790123502</v>
      </c>
      <c r="BK101" s="33">
        <v>45</v>
      </c>
      <c r="BL101" s="33">
        <v>45</v>
      </c>
      <c r="BM101" s="33">
        <v>45</v>
      </c>
      <c r="BN101" s="32">
        <v>7062</v>
      </c>
      <c r="BO101" s="33">
        <v>5761</v>
      </c>
      <c r="BP101" s="34">
        <v>7425</v>
      </c>
      <c r="BQ101" s="47">
        <f t="shared" si="88"/>
        <v>141.45575757575759</v>
      </c>
      <c r="BR101" s="47">
        <f t="shared" si="63"/>
        <v>33.285066553384311</v>
      </c>
      <c r="BS101" s="47">
        <f t="shared" si="64"/>
        <v>10.325254190928575</v>
      </c>
      <c r="BT101" s="48">
        <f t="shared" si="65"/>
        <v>1087.2763975155281</v>
      </c>
      <c r="BU101" s="47">
        <f t="shared" si="66"/>
        <v>294.02466335145743</v>
      </c>
      <c r="BV101" s="49">
        <f t="shared" si="67"/>
        <v>78.674488303245084</v>
      </c>
      <c r="BW101" s="44">
        <f t="shared" si="89"/>
        <v>7.6863354037267078</v>
      </c>
      <c r="BX101" s="44">
        <f t="shared" si="90"/>
        <v>0.35300207039337472</v>
      </c>
      <c r="BY101" s="44">
        <f t="shared" si="91"/>
        <v>-5.2533813200215107E-3</v>
      </c>
      <c r="BZ101" s="18">
        <f t="shared" si="92"/>
        <v>0.4532967032967033</v>
      </c>
      <c r="CA101" s="19">
        <f t="shared" si="93"/>
        <v>2.4517104025300718E-2</v>
      </c>
      <c r="CB101" s="30">
        <f t="shared" si="94"/>
        <v>-1.5649165649165631E-2</v>
      </c>
    </row>
    <row r="102" spans="1:80" x14ac:dyDescent="0.25">
      <c r="A102" s="11" t="s">
        <v>114</v>
      </c>
      <c r="B102" s="32">
        <v>40487.254000000001</v>
      </c>
      <c r="C102" s="33">
        <v>36103.701639999999</v>
      </c>
      <c r="D102" s="34">
        <v>49967.084000000003</v>
      </c>
      <c r="E102" s="32">
        <v>40442.514200000005</v>
      </c>
      <c r="F102" s="33">
        <v>35157.306239999998</v>
      </c>
      <c r="G102" s="34">
        <v>48812.987999999998</v>
      </c>
      <c r="H102" s="35">
        <f t="shared" si="68"/>
        <v>1.0236432156130251</v>
      </c>
      <c r="I102" s="36">
        <f t="shared" si="69"/>
        <v>2.2536958969861187E-2</v>
      </c>
      <c r="J102" s="37">
        <f t="shared" si="52"/>
        <v>-3.2756670095361873E-3</v>
      </c>
      <c r="K102" s="32">
        <v>6844.9750000000004</v>
      </c>
      <c r="L102" s="33">
        <v>6849.3519999999999</v>
      </c>
      <c r="M102" s="33">
        <v>9404.7389999999996</v>
      </c>
      <c r="N102" s="38">
        <f t="shared" si="53"/>
        <v>0.19266878315254948</v>
      </c>
      <c r="O102" s="39">
        <f t="shared" si="70"/>
        <v>2.3416818100386649E-2</v>
      </c>
      <c r="P102" s="40">
        <f t="shared" si="54"/>
        <v>-2.1513760838596518E-3</v>
      </c>
      <c r="Q102" s="32">
        <v>4391.00497</v>
      </c>
      <c r="R102" s="33">
        <v>3040.3100999999997</v>
      </c>
      <c r="S102" s="34">
        <v>4865.835</v>
      </c>
      <c r="T102" s="38">
        <f t="shared" si="71"/>
        <v>9.9683203167157078E-2</v>
      </c>
      <c r="U102" s="39">
        <f t="shared" si="72"/>
        <v>-8.8907828191048532E-3</v>
      </c>
      <c r="V102" s="40">
        <f t="shared" si="73"/>
        <v>1.3205869572670628E-2</v>
      </c>
      <c r="W102" s="32">
        <v>29206.534230000001</v>
      </c>
      <c r="X102" s="33">
        <v>25267.64414</v>
      </c>
      <c r="Y102" s="34">
        <v>34542.413999999997</v>
      </c>
      <c r="Z102" s="38">
        <f t="shared" si="55"/>
        <v>0.7076480136802934</v>
      </c>
      <c r="AA102" s="39">
        <f t="shared" si="74"/>
        <v>-1.4526035281281713E-2</v>
      </c>
      <c r="AB102" s="40">
        <f t="shared" si="56"/>
        <v>-1.1054493488811046E-2</v>
      </c>
      <c r="AC102" s="32">
        <v>14868.14482</v>
      </c>
      <c r="AD102" s="33">
        <v>15005.91221</v>
      </c>
      <c r="AE102" s="33">
        <v>15035.008400000001</v>
      </c>
      <c r="AF102" s="33">
        <f t="shared" si="75"/>
        <v>166.86358000000109</v>
      </c>
      <c r="AG102" s="34">
        <f t="shared" si="76"/>
        <v>29.096190000000206</v>
      </c>
      <c r="AH102" s="32">
        <v>14868.14482</v>
      </c>
      <c r="AI102" s="33">
        <v>15005.91221</v>
      </c>
      <c r="AJ102" s="33">
        <v>15035.008400000001</v>
      </c>
      <c r="AK102" s="33">
        <f t="shared" si="57"/>
        <v>166.86358000000109</v>
      </c>
      <c r="AL102" s="34">
        <f t="shared" si="58"/>
        <v>29.096190000000206</v>
      </c>
      <c r="AM102" s="38">
        <f t="shared" si="59"/>
        <v>0.30089825533945508</v>
      </c>
      <c r="AN102" s="39">
        <f t="shared" si="77"/>
        <v>-6.6332004830819746E-2</v>
      </c>
      <c r="AO102" s="40">
        <f t="shared" si="78"/>
        <v>-0.1147353647150231</v>
      </c>
      <c r="AP102" s="38">
        <f t="shared" si="79"/>
        <v>0.30089825533945508</v>
      </c>
      <c r="AQ102" s="39">
        <f t="shared" si="80"/>
        <v>-6.6332004830819746E-2</v>
      </c>
      <c r="AR102" s="40">
        <f t="shared" si="60"/>
        <v>-0.1147353647150231</v>
      </c>
      <c r="AS102" s="39">
        <f t="shared" si="61"/>
        <v>0.30801245766802887</v>
      </c>
      <c r="AT102" s="39">
        <f t="shared" si="81"/>
        <v>-5.9624053417130063E-2</v>
      </c>
      <c r="AU102" s="39">
        <f t="shared" si="62"/>
        <v>-0.11880955501868606</v>
      </c>
      <c r="AV102" s="32">
        <v>13619</v>
      </c>
      <c r="AW102" s="33">
        <v>10229</v>
      </c>
      <c r="AX102" s="34">
        <v>13846</v>
      </c>
      <c r="AY102" s="41">
        <v>50.23</v>
      </c>
      <c r="AZ102" s="42">
        <v>52.5</v>
      </c>
      <c r="BA102" s="43">
        <v>52.84</v>
      </c>
      <c r="BB102" s="41">
        <v>119.21</v>
      </c>
      <c r="BC102" s="42">
        <v>121.13</v>
      </c>
      <c r="BD102" s="43">
        <v>121.75</v>
      </c>
      <c r="BE102" s="24">
        <f t="shared" si="82"/>
        <v>21.836361342417359</v>
      </c>
      <c r="BF102" s="24">
        <f t="shared" si="83"/>
        <v>-0.75803775506754789</v>
      </c>
      <c r="BG102" s="24">
        <f t="shared" si="84"/>
        <v>0.18768409374010986</v>
      </c>
      <c r="BH102" s="25">
        <f t="shared" si="85"/>
        <v>9.4770704996577688</v>
      </c>
      <c r="BI102" s="24">
        <f t="shared" si="86"/>
        <v>-4.3243791648889029E-2</v>
      </c>
      <c r="BJ102" s="26">
        <f t="shared" si="87"/>
        <v>9.4130224287871656E-2</v>
      </c>
      <c r="BK102" s="33">
        <v>182</v>
      </c>
      <c r="BL102" s="33">
        <v>185</v>
      </c>
      <c r="BM102" s="33">
        <v>184</v>
      </c>
      <c r="BN102" s="32">
        <v>56997</v>
      </c>
      <c r="BO102" s="33">
        <v>42372</v>
      </c>
      <c r="BP102" s="34">
        <v>57681</v>
      </c>
      <c r="BQ102" s="47">
        <f t="shared" si="88"/>
        <v>846.2576585010662</v>
      </c>
      <c r="BR102" s="47">
        <f t="shared" si="63"/>
        <v>136.70252051134742</v>
      </c>
      <c r="BS102" s="47">
        <f t="shared" si="64"/>
        <v>16.527972859605029</v>
      </c>
      <c r="BT102" s="48">
        <f t="shared" si="65"/>
        <v>3525.4216380182002</v>
      </c>
      <c r="BU102" s="47">
        <f t="shared" si="66"/>
        <v>555.85601646008263</v>
      </c>
      <c r="BV102" s="49">
        <f t="shared" si="67"/>
        <v>88.398836180288981</v>
      </c>
      <c r="BW102" s="44">
        <f t="shared" si="89"/>
        <v>4.1658962877365306</v>
      </c>
      <c r="BX102" s="44">
        <f t="shared" si="90"/>
        <v>-1.9212751106262083E-2</v>
      </c>
      <c r="BY102" s="44">
        <f t="shared" si="91"/>
        <v>2.3555883004885203E-2</v>
      </c>
      <c r="BZ102" s="18">
        <f t="shared" si="92"/>
        <v>0.86121894409937894</v>
      </c>
      <c r="CA102" s="19">
        <f t="shared" si="93"/>
        <v>5.5623056558551376E-3</v>
      </c>
      <c r="CB102" s="30">
        <f t="shared" si="94"/>
        <v>2.225250513293997E-2</v>
      </c>
    </row>
    <row r="103" spans="1:80" x14ac:dyDescent="0.25">
      <c r="A103" s="11" t="s">
        <v>113</v>
      </c>
      <c r="B103" s="32">
        <v>14609.063880000002</v>
      </c>
      <c r="C103" s="33">
        <v>11550.72</v>
      </c>
      <c r="D103" s="34">
        <v>15309.866</v>
      </c>
      <c r="E103" s="32">
        <v>15197.382</v>
      </c>
      <c r="F103" s="33">
        <v>11772.714</v>
      </c>
      <c r="G103" s="34">
        <v>15778.816000000001</v>
      </c>
      <c r="H103" s="35">
        <f t="shared" si="68"/>
        <v>0.97027977257609188</v>
      </c>
      <c r="I103" s="36">
        <f t="shared" si="69"/>
        <v>8.991579649178405E-3</v>
      </c>
      <c r="J103" s="37">
        <f t="shared" si="52"/>
        <v>-1.0863572960035039E-2</v>
      </c>
      <c r="K103" s="32">
        <v>3334.6260000000002</v>
      </c>
      <c r="L103" s="33">
        <v>2668.6239999999998</v>
      </c>
      <c r="M103" s="33">
        <v>3564.1060000000002</v>
      </c>
      <c r="N103" s="38">
        <f t="shared" si="53"/>
        <v>0.22587917876727887</v>
      </c>
      <c r="O103" s="39">
        <f t="shared" si="70"/>
        <v>6.4580968993623866E-3</v>
      </c>
      <c r="P103" s="40">
        <f t="shared" si="54"/>
        <v>-7.9956327979710529E-4</v>
      </c>
      <c r="Q103" s="32">
        <v>1923.798</v>
      </c>
      <c r="R103" s="33">
        <v>1362.1510000000001</v>
      </c>
      <c r="S103" s="34">
        <v>2030.431</v>
      </c>
      <c r="T103" s="38">
        <f t="shared" si="71"/>
        <v>0.12868082117188007</v>
      </c>
      <c r="U103" s="39">
        <f t="shared" si="72"/>
        <v>2.0933602526243544E-3</v>
      </c>
      <c r="V103" s="40">
        <f t="shared" si="73"/>
        <v>1.297674477963949E-2</v>
      </c>
      <c r="W103" s="32">
        <v>9938.9579999999987</v>
      </c>
      <c r="X103" s="33">
        <v>7741.9389999999994</v>
      </c>
      <c r="Y103" s="34">
        <v>10184.279</v>
      </c>
      <c r="Z103" s="38">
        <f t="shared" si="55"/>
        <v>0.64544000006084101</v>
      </c>
      <c r="AA103" s="39">
        <f t="shared" si="74"/>
        <v>-8.5514571519867966E-3</v>
      </c>
      <c r="AB103" s="40">
        <f t="shared" si="56"/>
        <v>-1.2177181499842371E-2</v>
      </c>
      <c r="AC103" s="32">
        <v>3042.79</v>
      </c>
      <c r="AD103" s="33">
        <v>3982.549</v>
      </c>
      <c r="AE103" s="33">
        <v>4067.7739999999999</v>
      </c>
      <c r="AF103" s="33">
        <f t="shared" si="75"/>
        <v>1024.9839999999999</v>
      </c>
      <c r="AG103" s="34">
        <f t="shared" si="76"/>
        <v>85.224999999999909</v>
      </c>
      <c r="AH103" s="32">
        <v>3042.79</v>
      </c>
      <c r="AI103" s="33">
        <v>3982.549</v>
      </c>
      <c r="AJ103" s="33">
        <v>4067.7739999999999</v>
      </c>
      <c r="AK103" s="33">
        <f t="shared" si="57"/>
        <v>1024.9839999999999</v>
      </c>
      <c r="AL103" s="34">
        <f t="shared" si="58"/>
        <v>85.224999999999909</v>
      </c>
      <c r="AM103" s="38">
        <f t="shared" si="59"/>
        <v>0.26569625103185096</v>
      </c>
      <c r="AN103" s="39">
        <f t="shared" si="77"/>
        <v>5.7415280738770169E-2</v>
      </c>
      <c r="AO103" s="40">
        <f t="shared" si="78"/>
        <v>-7.909169292315793E-2</v>
      </c>
      <c r="AP103" s="38">
        <f t="shared" si="79"/>
        <v>0.26569625103185096</v>
      </c>
      <c r="AQ103" s="39">
        <f t="shared" si="80"/>
        <v>5.7415280738770169E-2</v>
      </c>
      <c r="AR103" s="40">
        <f t="shared" si="60"/>
        <v>-7.909169292315793E-2</v>
      </c>
      <c r="AS103" s="39">
        <f t="shared" si="61"/>
        <v>0.25779969802550456</v>
      </c>
      <c r="AT103" s="39">
        <f t="shared" si="81"/>
        <v>5.7581660471404783E-2</v>
      </c>
      <c r="AU103" s="39">
        <f t="shared" si="62"/>
        <v>-8.0486698807035517E-2</v>
      </c>
      <c r="AV103" s="32">
        <v>5163</v>
      </c>
      <c r="AW103" s="33">
        <v>3654</v>
      </c>
      <c r="AX103" s="34">
        <v>4771</v>
      </c>
      <c r="AY103" s="41">
        <v>32</v>
      </c>
      <c r="AZ103" s="42">
        <v>29</v>
      </c>
      <c r="BA103" s="43">
        <v>30</v>
      </c>
      <c r="BB103" s="41">
        <v>73</v>
      </c>
      <c r="BC103" s="42">
        <v>70</v>
      </c>
      <c r="BD103" s="43">
        <v>72</v>
      </c>
      <c r="BE103" s="24">
        <f t="shared" si="82"/>
        <v>13.252777777777778</v>
      </c>
      <c r="BF103" s="24">
        <f t="shared" si="83"/>
        <v>-0.19253472222222179</v>
      </c>
      <c r="BG103" s="24">
        <f t="shared" si="84"/>
        <v>-0.74722222222222179</v>
      </c>
      <c r="BH103" s="25">
        <f t="shared" si="85"/>
        <v>5.5219907407407405</v>
      </c>
      <c r="BI103" s="24">
        <f t="shared" si="86"/>
        <v>-0.37184487569761515</v>
      </c>
      <c r="BJ103" s="26">
        <f t="shared" si="87"/>
        <v>-0.27800925925926023</v>
      </c>
      <c r="BK103" s="33">
        <v>180</v>
      </c>
      <c r="BL103" s="33">
        <v>186</v>
      </c>
      <c r="BM103" s="33">
        <v>150</v>
      </c>
      <c r="BN103" s="32">
        <v>23946</v>
      </c>
      <c r="BO103" s="33">
        <v>15450</v>
      </c>
      <c r="BP103" s="34">
        <v>20182</v>
      </c>
      <c r="BQ103" s="47">
        <f t="shared" si="88"/>
        <v>781.82618174611036</v>
      </c>
      <c r="BR103" s="47">
        <f t="shared" si="63"/>
        <v>147.17396425675929</v>
      </c>
      <c r="BS103" s="47">
        <f t="shared" si="64"/>
        <v>19.838220581061819</v>
      </c>
      <c r="BT103" s="48">
        <f t="shared" si="65"/>
        <v>3307.2345420247329</v>
      </c>
      <c r="BU103" s="47">
        <f t="shared" si="66"/>
        <v>363.7168197702299</v>
      </c>
      <c r="BV103" s="49">
        <f t="shared" si="67"/>
        <v>85.364262878591944</v>
      </c>
      <c r="BW103" s="44">
        <f t="shared" si="89"/>
        <v>4.2301404317753093</v>
      </c>
      <c r="BX103" s="44">
        <f t="shared" si="90"/>
        <v>-0.40786073033974013</v>
      </c>
      <c r="BY103" s="44">
        <f t="shared" si="91"/>
        <v>1.8974104288398408E-3</v>
      </c>
      <c r="BZ103" s="18">
        <f t="shared" si="92"/>
        <v>0.36963369963369958</v>
      </c>
      <c r="CA103" s="19">
        <f t="shared" si="93"/>
        <v>6.1546468103844676E-3</v>
      </c>
      <c r="CB103" s="30">
        <f t="shared" si="94"/>
        <v>6.5368072787427567E-2</v>
      </c>
    </row>
    <row r="104" spans="1:80" x14ac:dyDescent="0.25">
      <c r="A104" s="11" t="s">
        <v>112</v>
      </c>
      <c r="B104" s="32">
        <v>17652.771000000001</v>
      </c>
      <c r="C104" s="33">
        <v>14639.919</v>
      </c>
      <c r="D104" s="34">
        <v>20000.113499999999</v>
      </c>
      <c r="E104" s="32">
        <v>17644.805</v>
      </c>
      <c r="F104" s="33">
        <v>14819.832</v>
      </c>
      <c r="G104" s="34">
        <v>20027.134999999998</v>
      </c>
      <c r="H104" s="35">
        <f t="shared" si="68"/>
        <v>0.99865075558735694</v>
      </c>
      <c r="I104" s="36">
        <f t="shared" si="69"/>
        <v>-1.8007087388285381E-3</v>
      </c>
      <c r="J104" s="37">
        <f t="shared" si="52"/>
        <v>1.0790771749483508E-2</v>
      </c>
      <c r="K104" s="32">
        <v>4936.9399999999996</v>
      </c>
      <c r="L104" s="33">
        <v>4623.95</v>
      </c>
      <c r="M104" s="33">
        <v>6045.9040000000005</v>
      </c>
      <c r="N104" s="38">
        <f t="shared" si="53"/>
        <v>0.30188561668955649</v>
      </c>
      <c r="O104" s="39">
        <f t="shared" si="70"/>
        <v>2.2089948786170766E-2</v>
      </c>
      <c r="P104" s="40">
        <f t="shared" si="54"/>
        <v>-1.0125342678943772E-2</v>
      </c>
      <c r="Q104" s="32">
        <v>3184.4609999999998</v>
      </c>
      <c r="R104" s="33">
        <v>2412.0329999999999</v>
      </c>
      <c r="S104" s="34">
        <v>3542.884</v>
      </c>
      <c r="T104" s="38">
        <f t="shared" si="71"/>
        <v>0.1769041852466666</v>
      </c>
      <c r="U104" s="39">
        <f t="shared" si="72"/>
        <v>-3.5716545260030264E-3</v>
      </c>
      <c r="V104" s="40">
        <f t="shared" si="73"/>
        <v>1.414707706892207E-2</v>
      </c>
      <c r="W104" s="32">
        <v>9523.4040000000005</v>
      </c>
      <c r="X104" s="33">
        <v>7783.8490000000002</v>
      </c>
      <c r="Y104" s="34">
        <v>10438.347</v>
      </c>
      <c r="Z104" s="38">
        <f t="shared" si="55"/>
        <v>0.521210198063777</v>
      </c>
      <c r="AA104" s="39">
        <f t="shared" si="74"/>
        <v>-1.8518294260167711E-2</v>
      </c>
      <c r="AB104" s="40">
        <f t="shared" si="56"/>
        <v>-4.0217343899782154E-3</v>
      </c>
      <c r="AC104" s="32">
        <v>2911.384</v>
      </c>
      <c r="AD104" s="33">
        <v>3264.8</v>
      </c>
      <c r="AE104" s="33">
        <v>3289.1619999999998</v>
      </c>
      <c r="AF104" s="33">
        <f t="shared" si="75"/>
        <v>377.77799999999979</v>
      </c>
      <c r="AG104" s="34">
        <f t="shared" si="76"/>
        <v>24.361999999999625</v>
      </c>
      <c r="AH104" s="32">
        <v>2911.384</v>
      </c>
      <c r="AI104" s="33">
        <v>3264.8</v>
      </c>
      <c r="AJ104" s="33">
        <v>3289.1619999999998</v>
      </c>
      <c r="AK104" s="33">
        <f t="shared" si="57"/>
        <v>377.77799999999979</v>
      </c>
      <c r="AL104" s="34">
        <f t="shared" si="58"/>
        <v>24.361999999999625</v>
      </c>
      <c r="AM104" s="38">
        <f t="shared" si="59"/>
        <v>0.16445716670557894</v>
      </c>
      <c r="AN104" s="39">
        <f t="shared" si="77"/>
        <v>-4.6787537421691394E-4</v>
      </c>
      <c r="AO104" s="40">
        <f t="shared" si="78"/>
        <v>-5.8549531623831225E-2</v>
      </c>
      <c r="AP104" s="38">
        <f t="shared" si="79"/>
        <v>0.16445716670557894</v>
      </c>
      <c r="AQ104" s="39">
        <f t="shared" si="80"/>
        <v>-4.6787537421691394E-4</v>
      </c>
      <c r="AR104" s="40">
        <f t="shared" si="60"/>
        <v>-5.8549531623831225E-2</v>
      </c>
      <c r="AS104" s="39">
        <f t="shared" si="61"/>
        <v>0.16423527379228234</v>
      </c>
      <c r="AT104" s="39">
        <f t="shared" si="81"/>
        <v>-7.6422606050718933E-4</v>
      </c>
      <c r="AU104" s="39">
        <f t="shared" si="62"/>
        <v>-5.6064119615146318E-2</v>
      </c>
      <c r="AV104" s="32">
        <v>9330</v>
      </c>
      <c r="AW104" s="33">
        <v>7635</v>
      </c>
      <c r="AX104" s="34">
        <v>9657</v>
      </c>
      <c r="AY104" s="41">
        <v>41</v>
      </c>
      <c r="AZ104" s="42">
        <v>44</v>
      </c>
      <c r="BA104" s="43">
        <v>40</v>
      </c>
      <c r="BB104" s="41">
        <v>89</v>
      </c>
      <c r="BC104" s="42">
        <v>94</v>
      </c>
      <c r="BD104" s="43">
        <v>94</v>
      </c>
      <c r="BE104" s="24">
        <f t="shared" si="82"/>
        <v>20.118750000000002</v>
      </c>
      <c r="BF104" s="24">
        <f t="shared" si="83"/>
        <v>1.1553353658536594</v>
      </c>
      <c r="BG104" s="24">
        <f t="shared" si="84"/>
        <v>0.83844696969697097</v>
      </c>
      <c r="BH104" s="25">
        <f t="shared" si="85"/>
        <v>8.5611702127659566</v>
      </c>
      <c r="BI104" s="24">
        <f t="shared" si="86"/>
        <v>-0.17478484341381773</v>
      </c>
      <c r="BJ104" s="26">
        <f t="shared" si="87"/>
        <v>-0.46365248226950406</v>
      </c>
      <c r="BK104" s="33">
        <v>145</v>
      </c>
      <c r="BL104" s="33">
        <v>145</v>
      </c>
      <c r="BM104" s="33">
        <v>145</v>
      </c>
      <c r="BN104" s="32">
        <v>37165</v>
      </c>
      <c r="BO104" s="33">
        <v>28755</v>
      </c>
      <c r="BP104" s="34">
        <v>36064</v>
      </c>
      <c r="BQ104" s="47">
        <f t="shared" si="88"/>
        <v>555.3220663265306</v>
      </c>
      <c r="BR104" s="47">
        <f t="shared" si="63"/>
        <v>80.552659626678576</v>
      </c>
      <c r="BS104" s="47">
        <f t="shared" si="64"/>
        <v>39.93928072402673</v>
      </c>
      <c r="BT104" s="48">
        <f t="shared" si="65"/>
        <v>2073.846432639536</v>
      </c>
      <c r="BU104" s="47">
        <f t="shared" si="66"/>
        <v>182.65618612292292</v>
      </c>
      <c r="BV104" s="49">
        <f t="shared" si="67"/>
        <v>132.80753283599961</v>
      </c>
      <c r="BW104" s="44">
        <f t="shared" si="89"/>
        <v>3.7344931138034587</v>
      </c>
      <c r="BX104" s="44">
        <f t="shared" si="90"/>
        <v>-0.24889381009793476</v>
      </c>
      <c r="BY104" s="44">
        <f t="shared" si="91"/>
        <v>-3.1715137670018656E-2</v>
      </c>
      <c r="BZ104" s="18">
        <f t="shared" si="92"/>
        <v>0.68328912466843494</v>
      </c>
      <c r="CA104" s="19">
        <f t="shared" si="93"/>
        <v>-1.7012363931527386E-2</v>
      </c>
      <c r="CB104" s="30">
        <f t="shared" si="94"/>
        <v>-4.3122394846532908E-2</v>
      </c>
    </row>
    <row r="105" spans="1:80" x14ac:dyDescent="0.25">
      <c r="A105" s="11" t="s">
        <v>111</v>
      </c>
      <c r="B105" s="32">
        <v>69528.279779999997</v>
      </c>
      <c r="C105" s="33">
        <v>54688.005859999997</v>
      </c>
      <c r="D105" s="34">
        <v>74591.417349999989</v>
      </c>
      <c r="E105" s="32">
        <v>68192.284019999992</v>
      </c>
      <c r="F105" s="33">
        <v>53330.60068000001</v>
      </c>
      <c r="G105" s="34">
        <v>73559.549189999991</v>
      </c>
      <c r="H105" s="35">
        <f t="shared" si="68"/>
        <v>1.014027657474283</v>
      </c>
      <c r="I105" s="36">
        <f t="shared" si="69"/>
        <v>-5.5639397159235049E-3</v>
      </c>
      <c r="J105" s="37">
        <f t="shared" si="52"/>
        <v>-1.1424993774571846E-2</v>
      </c>
      <c r="K105" s="32">
        <v>9554.2468599999993</v>
      </c>
      <c r="L105" s="33">
        <v>8161.1274199999998</v>
      </c>
      <c r="M105" s="33">
        <v>11387.070449999999</v>
      </c>
      <c r="N105" s="38">
        <f t="shared" si="53"/>
        <v>0.15480071011022464</v>
      </c>
      <c r="O105" s="39">
        <f t="shared" si="70"/>
        <v>1.4693262511052685E-2</v>
      </c>
      <c r="P105" s="40">
        <f t="shared" si="54"/>
        <v>1.7717302011238389E-3</v>
      </c>
      <c r="Q105" s="32">
        <v>4435.7798000000003</v>
      </c>
      <c r="R105" s="33">
        <v>2944.7730500000002</v>
      </c>
      <c r="S105" s="34">
        <v>4585.9656599999998</v>
      </c>
      <c r="T105" s="38">
        <f t="shared" si="71"/>
        <v>6.2343580276093324E-2</v>
      </c>
      <c r="U105" s="39">
        <f t="shared" si="72"/>
        <v>-2.7045386386366499E-3</v>
      </c>
      <c r="V105" s="40">
        <f t="shared" si="73"/>
        <v>7.1262564047658017E-3</v>
      </c>
      <c r="W105" s="32">
        <v>54202.257360000003</v>
      </c>
      <c r="X105" s="33">
        <v>42224.700210000003</v>
      </c>
      <c r="Y105" s="34">
        <v>57586.513080000004</v>
      </c>
      <c r="Z105" s="38">
        <f t="shared" si="55"/>
        <v>0.78285570961368223</v>
      </c>
      <c r="AA105" s="39">
        <f t="shared" si="74"/>
        <v>-1.1988723872416007E-2</v>
      </c>
      <c r="AB105" s="40">
        <f t="shared" si="56"/>
        <v>-8.8979866058892521E-3</v>
      </c>
      <c r="AC105" s="32">
        <v>13059.745140000003</v>
      </c>
      <c r="AD105" s="33">
        <v>12813.43943</v>
      </c>
      <c r="AE105" s="33">
        <v>15078.211320000002</v>
      </c>
      <c r="AF105" s="33">
        <f t="shared" si="75"/>
        <v>2018.4661799999994</v>
      </c>
      <c r="AG105" s="34">
        <f t="shared" si="76"/>
        <v>2264.7718900000018</v>
      </c>
      <c r="AH105" s="32">
        <v>13059.745140000003</v>
      </c>
      <c r="AI105" s="33">
        <v>12813.43943</v>
      </c>
      <c r="AJ105" s="33">
        <v>15078.211320000002</v>
      </c>
      <c r="AK105" s="33">
        <f t="shared" si="57"/>
        <v>2018.4661799999994</v>
      </c>
      <c r="AL105" s="34">
        <f t="shared" si="58"/>
        <v>2264.7718900000018</v>
      </c>
      <c r="AM105" s="38">
        <f t="shared" si="59"/>
        <v>0.20214405163062643</v>
      </c>
      <c r="AN105" s="39">
        <f t="shared" si="77"/>
        <v>1.4310479718256552E-2</v>
      </c>
      <c r="AO105" s="40">
        <f t="shared" si="78"/>
        <v>-3.2156673519273954E-2</v>
      </c>
      <c r="AP105" s="38">
        <f t="shared" si="79"/>
        <v>0.20214405163062643</v>
      </c>
      <c r="AQ105" s="39">
        <f t="shared" si="80"/>
        <v>1.4310479718256552E-2</v>
      </c>
      <c r="AR105" s="40">
        <f t="shared" si="60"/>
        <v>-3.2156673519273954E-2</v>
      </c>
      <c r="AS105" s="39">
        <f t="shared" si="61"/>
        <v>0.20497965914736466</v>
      </c>
      <c r="AT105" s="39">
        <f t="shared" si="81"/>
        <v>1.3466127555289892E-2</v>
      </c>
      <c r="AU105" s="39">
        <f t="shared" si="62"/>
        <v>-3.5284640647129939E-2</v>
      </c>
      <c r="AV105" s="32">
        <v>18398</v>
      </c>
      <c r="AW105" s="33">
        <v>14609</v>
      </c>
      <c r="AX105" s="34">
        <v>19431</v>
      </c>
      <c r="AY105" s="41">
        <v>64</v>
      </c>
      <c r="AZ105" s="42">
        <v>65.52</v>
      </c>
      <c r="BA105" s="43">
        <v>65.260000000000005</v>
      </c>
      <c r="BB105" s="41">
        <v>147</v>
      </c>
      <c r="BC105" s="42">
        <v>148.24</v>
      </c>
      <c r="BD105" s="43">
        <v>148.47</v>
      </c>
      <c r="BE105" s="24">
        <f t="shared" si="82"/>
        <v>24.812289304321173</v>
      </c>
      <c r="BF105" s="24">
        <f t="shared" si="83"/>
        <v>0.85656013765450467</v>
      </c>
      <c r="BG105" s="24">
        <f t="shared" si="84"/>
        <v>3.7835363200564132E-2</v>
      </c>
      <c r="BH105" s="25">
        <f t="shared" si="85"/>
        <v>10.906243685593049</v>
      </c>
      <c r="BI105" s="24">
        <f t="shared" si="86"/>
        <v>0.47653847017354778</v>
      </c>
      <c r="BJ105" s="26">
        <f t="shared" si="87"/>
        <v>-4.3717338571967801E-2</v>
      </c>
      <c r="BK105" s="33">
        <v>215</v>
      </c>
      <c r="BL105" s="33">
        <v>215</v>
      </c>
      <c r="BM105" s="33">
        <v>215</v>
      </c>
      <c r="BN105" s="32">
        <v>49215</v>
      </c>
      <c r="BO105" s="33">
        <v>37555</v>
      </c>
      <c r="BP105" s="34">
        <v>49818</v>
      </c>
      <c r="BQ105" s="47">
        <f t="shared" si="88"/>
        <v>1476.5656828857038</v>
      </c>
      <c r="BR105" s="47">
        <f t="shared" si="63"/>
        <v>90.966088859492402</v>
      </c>
      <c r="BS105" s="47">
        <f t="shared" si="64"/>
        <v>56.499095746840567</v>
      </c>
      <c r="BT105" s="48">
        <f t="shared" si="65"/>
        <v>3785.680057125212</v>
      </c>
      <c r="BU105" s="47">
        <f t="shared" si="66"/>
        <v>79.174783725929501</v>
      </c>
      <c r="BV105" s="49">
        <f t="shared" si="67"/>
        <v>135.14951567815842</v>
      </c>
      <c r="BW105" s="44">
        <f t="shared" si="89"/>
        <v>2.563841284545314</v>
      </c>
      <c r="BX105" s="44">
        <f t="shared" si="90"/>
        <v>-0.11117773926162133</v>
      </c>
      <c r="BY105" s="44">
        <f t="shared" si="91"/>
        <v>-6.8343263794585773E-3</v>
      </c>
      <c r="BZ105" s="18">
        <f t="shared" si="92"/>
        <v>0.63657040633784812</v>
      </c>
      <c r="CA105" s="19">
        <f t="shared" si="93"/>
        <v>1.1141508129689504E-2</v>
      </c>
      <c r="CB105" s="30">
        <f t="shared" si="94"/>
        <v>-3.2626288440242845E-3</v>
      </c>
    </row>
    <row r="106" spans="1:80" x14ac:dyDescent="0.25">
      <c r="A106" s="11" t="s">
        <v>110</v>
      </c>
      <c r="B106" s="32">
        <v>30045.433809999999</v>
      </c>
      <c r="C106" s="33">
        <v>23300.41</v>
      </c>
      <c r="D106" s="34">
        <v>31607.103729999999</v>
      </c>
      <c r="E106" s="32">
        <v>30308.865000000002</v>
      </c>
      <c r="F106" s="33">
        <v>23295.014999999999</v>
      </c>
      <c r="G106" s="34">
        <v>31127.94499</v>
      </c>
      <c r="H106" s="35">
        <f t="shared" si="68"/>
        <v>1.0153932018369325</v>
      </c>
      <c r="I106" s="36">
        <f t="shared" si="69"/>
        <v>2.4084757591329886E-2</v>
      </c>
      <c r="J106" s="37">
        <f t="shared" si="52"/>
        <v>1.5161607223235007E-2</v>
      </c>
      <c r="K106" s="32">
        <v>5771.0150000000003</v>
      </c>
      <c r="L106" s="33">
        <v>5104.5770000000002</v>
      </c>
      <c r="M106" s="33">
        <v>6960.424</v>
      </c>
      <c r="N106" s="38">
        <f t="shared" si="53"/>
        <v>0.2236069230473155</v>
      </c>
      <c r="O106" s="39">
        <f t="shared" si="70"/>
        <v>3.3200089930997878E-2</v>
      </c>
      <c r="P106" s="40">
        <f t="shared" si="54"/>
        <v>4.4794831207904395E-3</v>
      </c>
      <c r="Q106" s="32">
        <v>3197.2109999999998</v>
      </c>
      <c r="R106" s="33">
        <v>2004.2529999999999</v>
      </c>
      <c r="S106" s="34">
        <v>2782.0335799999998</v>
      </c>
      <c r="T106" s="38">
        <f t="shared" si="71"/>
        <v>8.9374148563091504E-2</v>
      </c>
      <c r="U106" s="39">
        <f t="shared" si="72"/>
        <v>-1.6113503316977237E-2</v>
      </c>
      <c r="V106" s="40">
        <f t="shared" si="73"/>
        <v>3.3362988342976047E-3</v>
      </c>
      <c r="W106" s="32">
        <v>21340.638999999999</v>
      </c>
      <c r="X106" s="33">
        <v>16186.185000000001</v>
      </c>
      <c r="Y106" s="34">
        <v>21385.487410000002</v>
      </c>
      <c r="Z106" s="38">
        <f t="shared" si="55"/>
        <v>0.687018928389593</v>
      </c>
      <c r="AA106" s="39">
        <f t="shared" si="74"/>
        <v>-1.7086586614020516E-2</v>
      </c>
      <c r="AB106" s="40">
        <f t="shared" si="56"/>
        <v>-7.8157819550881413E-3</v>
      </c>
      <c r="AC106" s="32">
        <v>3044.9682699999998</v>
      </c>
      <c r="AD106" s="33">
        <v>2459.8670000000002</v>
      </c>
      <c r="AE106" s="33">
        <v>2820.2976100000001</v>
      </c>
      <c r="AF106" s="33">
        <f t="shared" si="75"/>
        <v>-224.67065999999977</v>
      </c>
      <c r="AG106" s="34">
        <f t="shared" si="76"/>
        <v>360.43060999999989</v>
      </c>
      <c r="AH106" s="32">
        <v>3044.9682699999998</v>
      </c>
      <c r="AI106" s="33">
        <v>2459.8670000000002</v>
      </c>
      <c r="AJ106" s="33">
        <v>2820.2976100000001</v>
      </c>
      <c r="AK106" s="33">
        <f t="shared" si="57"/>
        <v>-224.67065999999977</v>
      </c>
      <c r="AL106" s="34">
        <f t="shared" si="58"/>
        <v>360.43060999999989</v>
      </c>
      <c r="AM106" s="38">
        <f t="shared" si="59"/>
        <v>8.9229865352170951E-2</v>
      </c>
      <c r="AN106" s="39">
        <f t="shared" si="77"/>
        <v>-1.2115593304064046E-2</v>
      </c>
      <c r="AO106" s="40">
        <f t="shared" si="78"/>
        <v>-1.6341967933166099E-2</v>
      </c>
      <c r="AP106" s="38">
        <f t="shared" si="79"/>
        <v>8.9229865352170951E-2</v>
      </c>
      <c r="AQ106" s="39">
        <f t="shared" si="80"/>
        <v>-1.2115593304064046E-2</v>
      </c>
      <c r="AR106" s="40">
        <f t="shared" si="60"/>
        <v>-1.6341967933166099E-2</v>
      </c>
      <c r="AS106" s="39">
        <f t="shared" si="61"/>
        <v>9.0603398679419217E-2</v>
      </c>
      <c r="AT106" s="39">
        <f t="shared" si="81"/>
        <v>-9.861210272450141E-3</v>
      </c>
      <c r="AU106" s="39">
        <f t="shared" si="62"/>
        <v>-1.4992884473864876E-2</v>
      </c>
      <c r="AV106" s="32">
        <v>13213</v>
      </c>
      <c r="AW106" s="33">
        <v>9452</v>
      </c>
      <c r="AX106" s="34">
        <v>12482</v>
      </c>
      <c r="AY106" s="41">
        <v>38</v>
      </c>
      <c r="AZ106" s="42">
        <v>37</v>
      </c>
      <c r="BA106" s="43">
        <v>35</v>
      </c>
      <c r="BB106" s="41">
        <v>110</v>
      </c>
      <c r="BC106" s="42">
        <v>107</v>
      </c>
      <c r="BD106" s="43">
        <v>109</v>
      </c>
      <c r="BE106" s="24">
        <f t="shared" si="82"/>
        <v>29.719047619047618</v>
      </c>
      <c r="BF106" s="24">
        <f t="shared" si="83"/>
        <v>0.74317042606516281</v>
      </c>
      <c r="BG106" s="24">
        <f t="shared" si="84"/>
        <v>1.3346632346632354</v>
      </c>
      <c r="BH106" s="25">
        <f t="shared" si="85"/>
        <v>9.5428134556574928</v>
      </c>
      <c r="BI106" s="24">
        <f t="shared" si="86"/>
        <v>-0.46703502919099193</v>
      </c>
      <c r="BJ106" s="26">
        <f t="shared" si="87"/>
        <v>-0.27234749969037786</v>
      </c>
      <c r="BK106" s="33">
        <v>167</v>
      </c>
      <c r="BL106" s="33">
        <v>170</v>
      </c>
      <c r="BM106" s="33">
        <v>167</v>
      </c>
      <c r="BN106" s="32">
        <v>40853</v>
      </c>
      <c r="BO106" s="33">
        <v>29074</v>
      </c>
      <c r="BP106" s="34">
        <v>39499</v>
      </c>
      <c r="BQ106" s="47">
        <f t="shared" si="88"/>
        <v>788.06919137193347</v>
      </c>
      <c r="BR106" s="47">
        <f t="shared" si="63"/>
        <v>46.168596556375292</v>
      </c>
      <c r="BS106" s="47">
        <f t="shared" si="64"/>
        <v>-13.162665269739477</v>
      </c>
      <c r="BT106" s="48">
        <f t="shared" si="65"/>
        <v>2493.8267096619129</v>
      </c>
      <c r="BU106" s="47">
        <f t="shared" si="66"/>
        <v>199.95968476219286</v>
      </c>
      <c r="BV106" s="49">
        <f t="shared" si="67"/>
        <v>29.267357143927256</v>
      </c>
      <c r="BW106" s="44">
        <f t="shared" si="89"/>
        <v>3.164476846659189</v>
      </c>
      <c r="BX106" s="44">
        <f t="shared" si="90"/>
        <v>7.2597636790120657E-2</v>
      </c>
      <c r="BY106" s="44">
        <f t="shared" si="91"/>
        <v>8.8514087454787838E-2</v>
      </c>
      <c r="BZ106" s="18">
        <f t="shared" si="92"/>
        <v>0.64978285187866025</v>
      </c>
      <c r="CA106" s="19">
        <f t="shared" si="93"/>
        <v>-1.8601690511968361E-2</v>
      </c>
      <c r="CB106" s="30">
        <f t="shared" si="94"/>
        <v>2.3323037183551443E-2</v>
      </c>
    </row>
    <row r="107" spans="1:80" x14ac:dyDescent="0.25">
      <c r="A107" s="11" t="s">
        <v>109</v>
      </c>
      <c r="B107" s="32">
        <v>29869.866999999998</v>
      </c>
      <c r="C107" s="33">
        <v>27034.44</v>
      </c>
      <c r="D107" s="34">
        <v>37000.449999999997</v>
      </c>
      <c r="E107" s="32">
        <v>29942.537</v>
      </c>
      <c r="F107" s="33">
        <v>27029.815999999999</v>
      </c>
      <c r="G107" s="34">
        <v>37103.752999999997</v>
      </c>
      <c r="H107" s="35">
        <f t="shared" si="68"/>
        <v>0.99721583420415716</v>
      </c>
      <c r="I107" s="36">
        <f t="shared" si="69"/>
        <v>-3.5718374018067767E-4</v>
      </c>
      <c r="J107" s="37">
        <f t="shared" si="52"/>
        <v>-2.955236142751505E-3</v>
      </c>
      <c r="K107" s="32">
        <v>5286.165</v>
      </c>
      <c r="L107" s="33">
        <v>4731.393</v>
      </c>
      <c r="M107" s="33">
        <v>6338.5619999999999</v>
      </c>
      <c r="N107" s="38">
        <f t="shared" si="53"/>
        <v>0.170833446417132</v>
      </c>
      <c r="O107" s="39">
        <f t="shared" si="70"/>
        <v>-5.7102111894362095E-3</v>
      </c>
      <c r="P107" s="40">
        <f t="shared" si="54"/>
        <v>-4.2100314962951746E-3</v>
      </c>
      <c r="Q107" s="32">
        <v>2163.2980000000002</v>
      </c>
      <c r="R107" s="33">
        <v>1697.8600000000001</v>
      </c>
      <c r="S107" s="34">
        <v>2311.7400000000002</v>
      </c>
      <c r="T107" s="38">
        <f t="shared" si="71"/>
        <v>6.2304748525034662E-2</v>
      </c>
      <c r="U107" s="39">
        <f t="shared" si="72"/>
        <v>-9.9435716490374332E-3</v>
      </c>
      <c r="V107" s="40">
        <f t="shared" si="73"/>
        <v>-5.0958953779196847E-4</v>
      </c>
      <c r="W107" s="32">
        <v>22493.074000000001</v>
      </c>
      <c r="X107" s="33">
        <v>20600.563000000002</v>
      </c>
      <c r="Y107" s="34">
        <v>28453.451000000001</v>
      </c>
      <c r="Z107" s="38">
        <f t="shared" si="55"/>
        <v>0.76686180505783341</v>
      </c>
      <c r="AA107" s="39">
        <f t="shared" si="74"/>
        <v>1.565378283847374E-2</v>
      </c>
      <c r="AB107" s="40">
        <f t="shared" si="56"/>
        <v>4.7196210340870737E-3</v>
      </c>
      <c r="AC107" s="32">
        <v>3594.9470000000001</v>
      </c>
      <c r="AD107" s="33">
        <v>4579.7039999999997</v>
      </c>
      <c r="AE107" s="33">
        <v>4569.0240000000003</v>
      </c>
      <c r="AF107" s="33">
        <f t="shared" si="75"/>
        <v>974.07700000000023</v>
      </c>
      <c r="AG107" s="34">
        <f t="shared" si="76"/>
        <v>-10.679999999999382</v>
      </c>
      <c r="AH107" s="32">
        <v>3594.9470000000001</v>
      </c>
      <c r="AI107" s="33">
        <v>4579.7039999999997</v>
      </c>
      <c r="AJ107" s="33">
        <v>4569.0240000000003</v>
      </c>
      <c r="AK107" s="33">
        <f t="shared" si="57"/>
        <v>974.07700000000023</v>
      </c>
      <c r="AL107" s="34">
        <f t="shared" si="58"/>
        <v>-10.679999999999382</v>
      </c>
      <c r="AM107" s="38">
        <f t="shared" si="59"/>
        <v>0.12348563328283847</v>
      </c>
      <c r="AN107" s="39">
        <f t="shared" si="77"/>
        <v>3.13200064028267E-3</v>
      </c>
      <c r="AO107" s="40">
        <f t="shared" si="78"/>
        <v>-4.5916950976350915E-2</v>
      </c>
      <c r="AP107" s="38">
        <f t="shared" si="79"/>
        <v>0.12348563328283847</v>
      </c>
      <c r="AQ107" s="39">
        <f t="shared" si="80"/>
        <v>3.13200064028267E-3</v>
      </c>
      <c r="AR107" s="40">
        <f t="shared" si="60"/>
        <v>-4.5916950976350915E-2</v>
      </c>
      <c r="AS107" s="39">
        <f t="shared" si="61"/>
        <v>0.12314182880637441</v>
      </c>
      <c r="AT107" s="39">
        <f t="shared" si="81"/>
        <v>3.0802922705758518E-3</v>
      </c>
      <c r="AU107" s="39">
        <f t="shared" si="62"/>
        <v>-4.6289735211671443E-2</v>
      </c>
      <c r="AV107" s="32">
        <v>9804</v>
      </c>
      <c r="AW107" s="33">
        <v>7781</v>
      </c>
      <c r="AX107" s="34">
        <v>10343</v>
      </c>
      <c r="AY107" s="41">
        <v>41</v>
      </c>
      <c r="AZ107" s="42">
        <v>41</v>
      </c>
      <c r="BA107" s="43">
        <v>41</v>
      </c>
      <c r="BB107" s="41">
        <v>114</v>
      </c>
      <c r="BC107" s="42">
        <v>113</v>
      </c>
      <c r="BD107" s="43">
        <v>114</v>
      </c>
      <c r="BE107" s="24">
        <f t="shared" si="82"/>
        <v>21.022357723577237</v>
      </c>
      <c r="BF107" s="24">
        <f t="shared" si="83"/>
        <v>1.0955284552845548</v>
      </c>
      <c r="BG107" s="24">
        <f t="shared" si="84"/>
        <v>-6.4363143631435804E-2</v>
      </c>
      <c r="BH107" s="25">
        <f t="shared" si="85"/>
        <v>7.5606725146198839</v>
      </c>
      <c r="BI107" s="24">
        <f t="shared" si="86"/>
        <v>0.39400584795321691</v>
      </c>
      <c r="BJ107" s="26">
        <f t="shared" si="87"/>
        <v>-9.0261605340784534E-2</v>
      </c>
      <c r="BK107" s="33">
        <v>145</v>
      </c>
      <c r="BL107" s="33">
        <v>144</v>
      </c>
      <c r="BM107" s="33">
        <v>144</v>
      </c>
      <c r="BN107" s="32">
        <v>39988</v>
      </c>
      <c r="BO107" s="33">
        <v>28485</v>
      </c>
      <c r="BP107" s="34">
        <v>37641</v>
      </c>
      <c r="BQ107" s="47">
        <f t="shared" si="88"/>
        <v>985.72707951435939</v>
      </c>
      <c r="BR107" s="47">
        <f t="shared" si="63"/>
        <v>236.93901809593387</v>
      </c>
      <c r="BS107" s="47">
        <f t="shared" si="64"/>
        <v>36.813054588960085</v>
      </c>
      <c r="BT107" s="48">
        <f t="shared" si="65"/>
        <v>3587.3298849463404</v>
      </c>
      <c r="BU107" s="47">
        <f t="shared" si="66"/>
        <v>533.21554386106891</v>
      </c>
      <c r="BV107" s="49">
        <f t="shared" si="67"/>
        <v>113.50698300571594</v>
      </c>
      <c r="BW107" s="44">
        <f t="shared" si="89"/>
        <v>3.6392729382190852</v>
      </c>
      <c r="BX107" s="44">
        <f t="shared" si="90"/>
        <v>-0.43947043183395484</v>
      </c>
      <c r="BY107" s="44">
        <f t="shared" si="91"/>
        <v>-2.1567570712928585E-2</v>
      </c>
      <c r="BZ107" s="18">
        <f t="shared" si="92"/>
        <v>0.71812042124542119</v>
      </c>
      <c r="CA107" s="19">
        <f t="shared" si="93"/>
        <v>-3.5374962210391936E-2</v>
      </c>
      <c r="CB107" s="30">
        <f t="shared" si="94"/>
        <v>-6.467490842490875E-3</v>
      </c>
    </row>
    <row r="108" spans="1:80" x14ac:dyDescent="0.25">
      <c r="A108" s="11" t="s">
        <v>108</v>
      </c>
      <c r="B108" s="32">
        <v>22450.848000000002</v>
      </c>
      <c r="C108" s="33">
        <v>17808.995629999998</v>
      </c>
      <c r="D108" s="34">
        <v>24168.551680000004</v>
      </c>
      <c r="E108" s="32">
        <v>23588.260719999998</v>
      </c>
      <c r="F108" s="33">
        <v>17050.493760000001</v>
      </c>
      <c r="G108" s="34">
        <v>23508.350670000003</v>
      </c>
      <c r="H108" s="35">
        <f t="shared" si="68"/>
        <v>1.0280836805298514</v>
      </c>
      <c r="I108" s="36">
        <f t="shared" si="69"/>
        <v>7.6303120424188742E-2</v>
      </c>
      <c r="J108" s="37">
        <f t="shared" si="52"/>
        <v>-1.6401944383804823E-2</v>
      </c>
      <c r="K108" s="32">
        <v>7953.9149400000006</v>
      </c>
      <c r="L108" s="33">
        <v>6421.3040000000001</v>
      </c>
      <c r="M108" s="33">
        <v>8986.6080000000002</v>
      </c>
      <c r="N108" s="38">
        <f t="shared" si="53"/>
        <v>0.38227301124396573</v>
      </c>
      <c r="O108" s="39">
        <f t="shared" si="70"/>
        <v>4.5074985733927153E-2</v>
      </c>
      <c r="P108" s="40">
        <f t="shared" si="54"/>
        <v>5.6678471715793655E-3</v>
      </c>
      <c r="Q108" s="32">
        <v>4182.9862800000001</v>
      </c>
      <c r="R108" s="33">
        <v>2297.1688700000004</v>
      </c>
      <c r="S108" s="34">
        <v>3254.0186399999998</v>
      </c>
      <c r="T108" s="38">
        <f t="shared" si="71"/>
        <v>0.13841969118457084</v>
      </c>
      <c r="U108" s="39">
        <f t="shared" si="72"/>
        <v>-3.8913700609480878E-2</v>
      </c>
      <c r="V108" s="40">
        <f t="shared" si="73"/>
        <v>3.6922808036998489E-3</v>
      </c>
      <c r="W108" s="32">
        <v>11451.359499999999</v>
      </c>
      <c r="X108" s="33">
        <v>8332.0208899999998</v>
      </c>
      <c r="Y108" s="34">
        <v>11267.724030000001</v>
      </c>
      <c r="Z108" s="38">
        <f t="shared" si="55"/>
        <v>0.47930729757146334</v>
      </c>
      <c r="AA108" s="39">
        <f t="shared" si="74"/>
        <v>-6.161285124446414E-3</v>
      </c>
      <c r="AB108" s="40">
        <f t="shared" si="56"/>
        <v>-9.3601279752792421E-3</v>
      </c>
      <c r="AC108" s="32">
        <v>4750.8654500000002</v>
      </c>
      <c r="AD108" s="33">
        <v>4315.4706999999999</v>
      </c>
      <c r="AE108" s="33">
        <v>4782.2769200000002</v>
      </c>
      <c r="AF108" s="33">
        <f t="shared" si="75"/>
        <v>31.411470000000008</v>
      </c>
      <c r="AG108" s="34">
        <f t="shared" si="76"/>
        <v>466.80622000000039</v>
      </c>
      <c r="AH108" s="32">
        <v>4750.8654500000002</v>
      </c>
      <c r="AI108" s="33">
        <v>4315.4706999999999</v>
      </c>
      <c r="AJ108" s="33">
        <v>4782.2769200000002</v>
      </c>
      <c r="AK108" s="33">
        <f t="shared" si="57"/>
        <v>31.411470000000008</v>
      </c>
      <c r="AL108" s="34">
        <f t="shared" si="58"/>
        <v>466.80622000000039</v>
      </c>
      <c r="AM108" s="38">
        <f t="shared" si="59"/>
        <v>0.197871886711252</v>
      </c>
      <c r="AN108" s="39">
        <f t="shared" si="77"/>
        <v>-1.3739961981501153E-2</v>
      </c>
      <c r="AO108" s="40">
        <f t="shared" si="78"/>
        <v>-4.4447825733980401E-2</v>
      </c>
      <c r="AP108" s="38">
        <f t="shared" si="79"/>
        <v>0.197871886711252</v>
      </c>
      <c r="AQ108" s="39">
        <f t="shared" si="80"/>
        <v>-1.3739961981501153E-2</v>
      </c>
      <c r="AR108" s="40">
        <f t="shared" si="60"/>
        <v>-4.4447825733980401E-2</v>
      </c>
      <c r="AS108" s="39">
        <f t="shared" si="61"/>
        <v>0.20342885756348977</v>
      </c>
      <c r="AT108" s="39">
        <f t="shared" si="81"/>
        <v>2.0208136897064133E-3</v>
      </c>
      <c r="AU108" s="39">
        <f t="shared" si="62"/>
        <v>-4.9670598718766279E-2</v>
      </c>
      <c r="AV108" s="32">
        <v>6168</v>
      </c>
      <c r="AW108" s="33">
        <v>4858</v>
      </c>
      <c r="AX108" s="34">
        <v>6303</v>
      </c>
      <c r="AY108" s="41">
        <v>48</v>
      </c>
      <c r="AZ108" s="42">
        <v>51</v>
      </c>
      <c r="BA108" s="43">
        <v>52</v>
      </c>
      <c r="BB108" s="41">
        <v>118</v>
      </c>
      <c r="BC108" s="42">
        <v>120</v>
      </c>
      <c r="BD108" s="43">
        <v>120</v>
      </c>
      <c r="BE108" s="24">
        <f t="shared" si="82"/>
        <v>10.100961538461538</v>
      </c>
      <c r="BF108" s="24">
        <f t="shared" si="83"/>
        <v>-0.6073717948717956</v>
      </c>
      <c r="BG108" s="24">
        <f t="shared" si="84"/>
        <v>-0.48291645718116349</v>
      </c>
      <c r="BH108" s="25">
        <f t="shared" si="85"/>
        <v>4.3770833333333332</v>
      </c>
      <c r="BI108" s="24">
        <f t="shared" si="86"/>
        <v>2.1151129943502767E-2</v>
      </c>
      <c r="BJ108" s="26">
        <f t="shared" si="87"/>
        <v>-0.12106481481481524</v>
      </c>
      <c r="BK108" s="33">
        <v>195</v>
      </c>
      <c r="BL108" s="33">
        <v>199</v>
      </c>
      <c r="BM108" s="33">
        <v>199</v>
      </c>
      <c r="BN108" s="32">
        <v>54982</v>
      </c>
      <c r="BO108" s="33">
        <v>41973</v>
      </c>
      <c r="BP108" s="34">
        <v>54779</v>
      </c>
      <c r="BQ108" s="47">
        <f t="shared" si="88"/>
        <v>429.14895616933501</v>
      </c>
      <c r="BR108" s="47">
        <f t="shared" si="63"/>
        <v>0.13108268346690011</v>
      </c>
      <c r="BS108" s="47">
        <f t="shared" si="64"/>
        <v>22.92367420235621</v>
      </c>
      <c r="BT108" s="48">
        <f t="shared" si="65"/>
        <v>3729.7081818181823</v>
      </c>
      <c r="BU108" s="47">
        <f t="shared" si="66"/>
        <v>-94.588303266123603</v>
      </c>
      <c r="BV108" s="49">
        <f t="shared" si="67"/>
        <v>219.93178000673697</v>
      </c>
      <c r="BW108" s="44">
        <f t="shared" si="89"/>
        <v>8.6909408218308748</v>
      </c>
      <c r="BX108" s="44">
        <f t="shared" si="90"/>
        <v>-0.2231318111133529</v>
      </c>
      <c r="BY108" s="44">
        <f t="shared" si="91"/>
        <v>5.0965523354134845E-2</v>
      </c>
      <c r="BZ108" s="18">
        <f t="shared" si="92"/>
        <v>0.75623999116461427</v>
      </c>
      <c r="CA108" s="19">
        <f t="shared" si="93"/>
        <v>-1.4139720198703576E-2</v>
      </c>
      <c r="CB108" s="30">
        <f t="shared" si="94"/>
        <v>-1.63592688718317E-2</v>
      </c>
    </row>
    <row r="109" spans="1:80" x14ac:dyDescent="0.25">
      <c r="A109" s="11" t="s">
        <v>107</v>
      </c>
      <c r="B109" s="32">
        <v>413.61734000000001</v>
      </c>
      <c r="C109" s="33">
        <v>331.70880999999997</v>
      </c>
      <c r="D109" s="34">
        <v>450.33013</v>
      </c>
      <c r="E109" s="32">
        <v>399.21418</v>
      </c>
      <c r="F109" s="33">
        <v>324.31683000000004</v>
      </c>
      <c r="G109" s="34">
        <v>448.77821999999998</v>
      </c>
      <c r="H109" s="35">
        <f t="shared" si="68"/>
        <v>1.0034580778006563</v>
      </c>
      <c r="I109" s="36">
        <f t="shared" si="69"/>
        <v>-3.2620700763772437E-2</v>
      </c>
      <c r="J109" s="37">
        <f t="shared" si="52"/>
        <v>-1.9334387209561932E-2</v>
      </c>
      <c r="K109" s="32">
        <v>289.92841999999996</v>
      </c>
      <c r="L109" s="33">
        <v>232.86120000000003</v>
      </c>
      <c r="M109" s="33">
        <v>323.50448</v>
      </c>
      <c r="N109" s="38">
        <f t="shared" si="53"/>
        <v>0.72085601658654475</v>
      </c>
      <c r="O109" s="39">
        <f t="shared" si="70"/>
        <v>-5.3917835291724669E-3</v>
      </c>
      <c r="P109" s="40">
        <f t="shared" si="54"/>
        <v>2.8507252792758786E-3</v>
      </c>
      <c r="Q109" s="32">
        <v>72.775000000000006</v>
      </c>
      <c r="R109" s="33">
        <v>61.384889999999999</v>
      </c>
      <c r="S109" s="34">
        <v>85.669389999999993</v>
      </c>
      <c r="T109" s="38">
        <f t="shared" si="71"/>
        <v>0.19089471409731068</v>
      </c>
      <c r="U109" s="39">
        <f t="shared" si="72"/>
        <v>8.5990852195989564E-3</v>
      </c>
      <c r="V109" s="40">
        <f t="shared" si="73"/>
        <v>1.62026293793055E-3</v>
      </c>
      <c r="W109" s="32">
        <v>36.510760000000005</v>
      </c>
      <c r="X109" s="33">
        <v>30.070740000000001</v>
      </c>
      <c r="Y109" s="34">
        <v>39.604349999999997</v>
      </c>
      <c r="Z109" s="38">
        <f t="shared" si="55"/>
        <v>8.8249269316144616E-2</v>
      </c>
      <c r="AA109" s="39">
        <f t="shared" si="74"/>
        <v>-3.2073016904263507E-3</v>
      </c>
      <c r="AB109" s="40">
        <f t="shared" si="56"/>
        <v>-4.4709882172063314E-3</v>
      </c>
      <c r="AC109" s="32">
        <v>41.791400000000003</v>
      </c>
      <c r="AD109" s="33">
        <v>51.128169999999997</v>
      </c>
      <c r="AE109" s="33">
        <v>56.685570000000006</v>
      </c>
      <c r="AF109" s="33">
        <f t="shared" si="75"/>
        <v>14.894170000000003</v>
      </c>
      <c r="AG109" s="34">
        <f t="shared" si="76"/>
        <v>5.5574000000000083</v>
      </c>
      <c r="AH109" s="32">
        <v>41.791400000000003</v>
      </c>
      <c r="AI109" s="33">
        <v>51.128169999999997</v>
      </c>
      <c r="AJ109" s="33">
        <v>56.685570000000006</v>
      </c>
      <c r="AK109" s="33">
        <f t="shared" si="57"/>
        <v>14.894170000000003</v>
      </c>
      <c r="AL109" s="34">
        <f t="shared" si="58"/>
        <v>5.5574000000000083</v>
      </c>
      <c r="AM109" s="38">
        <f t="shared" si="59"/>
        <v>0.12587558820459116</v>
      </c>
      <c r="AN109" s="39">
        <f t="shared" si="77"/>
        <v>2.4836787461856344E-2</v>
      </c>
      <c r="AO109" s="40">
        <f t="shared" si="78"/>
        <v>-2.826011292435987E-2</v>
      </c>
      <c r="AP109" s="38">
        <f t="shared" si="79"/>
        <v>0.12587558820459116</v>
      </c>
      <c r="AQ109" s="39">
        <f t="shared" si="80"/>
        <v>2.4836787461856344E-2</v>
      </c>
      <c r="AR109" s="40">
        <f t="shared" si="60"/>
        <v>-2.826011292435987E-2</v>
      </c>
      <c r="AS109" s="39">
        <f t="shared" si="61"/>
        <v>0.126310875781806</v>
      </c>
      <c r="AT109" s="39">
        <f t="shared" si="81"/>
        <v>2.1626718520658603E-2</v>
      </c>
      <c r="AU109" s="39">
        <f t="shared" si="62"/>
        <v>-3.1337957921952125E-2</v>
      </c>
      <c r="AV109" s="32">
        <v>642</v>
      </c>
      <c r="AW109" s="33">
        <v>495</v>
      </c>
      <c r="AX109" s="34">
        <v>664</v>
      </c>
      <c r="AY109" s="41">
        <v>1</v>
      </c>
      <c r="AZ109" s="42">
        <v>1</v>
      </c>
      <c r="BA109" s="43">
        <v>1</v>
      </c>
      <c r="BB109" s="41">
        <v>7.5</v>
      </c>
      <c r="BC109" s="42">
        <v>6.61</v>
      </c>
      <c r="BD109" s="43">
        <v>6.75</v>
      </c>
      <c r="BE109" s="24">
        <f t="shared" si="82"/>
        <v>55.333333333333336</v>
      </c>
      <c r="BF109" s="24">
        <f t="shared" si="83"/>
        <v>1.8333333333333357</v>
      </c>
      <c r="BG109" s="24">
        <f t="shared" si="84"/>
        <v>0.3333333333333357</v>
      </c>
      <c r="BH109" s="25">
        <f t="shared" si="85"/>
        <v>8.19753086419753</v>
      </c>
      <c r="BI109" s="24">
        <f t="shared" si="86"/>
        <v>1.0641975308641971</v>
      </c>
      <c r="BJ109" s="26">
        <f t="shared" si="87"/>
        <v>-0.12319530826843028</v>
      </c>
      <c r="BK109" s="33">
        <v>10</v>
      </c>
      <c r="BL109" s="33">
        <v>10</v>
      </c>
      <c r="BM109" s="33">
        <v>10</v>
      </c>
      <c r="BN109" s="32">
        <v>3507</v>
      </c>
      <c r="BO109" s="33">
        <v>2504</v>
      </c>
      <c r="BP109" s="34">
        <v>3351</v>
      </c>
      <c r="BQ109" s="47">
        <f t="shared" si="88"/>
        <v>133.92367054610563</v>
      </c>
      <c r="BR109" s="47">
        <f t="shared" si="63"/>
        <v>20.090143314853847</v>
      </c>
      <c r="BS109" s="47">
        <f t="shared" si="64"/>
        <v>4.4041697473835768</v>
      </c>
      <c r="BT109" s="48">
        <f t="shared" si="65"/>
        <v>675.87081325301199</v>
      </c>
      <c r="BU109" s="47">
        <f t="shared" si="66"/>
        <v>54.041872443043189</v>
      </c>
      <c r="BV109" s="49">
        <f t="shared" si="67"/>
        <v>20.685298101496755</v>
      </c>
      <c r="BW109" s="44">
        <f t="shared" si="89"/>
        <v>5.0466867469879517</v>
      </c>
      <c r="BX109" s="44">
        <f t="shared" si="90"/>
        <v>-0.41593007544195526</v>
      </c>
      <c r="BY109" s="44">
        <f t="shared" si="91"/>
        <v>-1.1899111597906575E-2</v>
      </c>
      <c r="BZ109" s="18">
        <f t="shared" si="92"/>
        <v>0.92060439560439566</v>
      </c>
      <c r="CA109" s="19">
        <f t="shared" si="93"/>
        <v>-3.759232570707971E-2</v>
      </c>
      <c r="CB109" s="30">
        <f t="shared" si="94"/>
        <v>3.3882783882783762E-3</v>
      </c>
    </row>
    <row r="110" spans="1:80" x14ac:dyDescent="0.25">
      <c r="A110" s="11" t="s">
        <v>106</v>
      </c>
      <c r="B110" s="32">
        <v>310.09073999999998</v>
      </c>
      <c r="C110" s="33">
        <v>235.78832</v>
      </c>
      <c r="D110" s="34">
        <v>338.5043</v>
      </c>
      <c r="E110" s="32">
        <v>309.39075000000003</v>
      </c>
      <c r="F110" s="33">
        <v>251.29267000000002</v>
      </c>
      <c r="G110" s="34">
        <v>341.20814000000001</v>
      </c>
      <c r="H110" s="35">
        <f t="shared" si="68"/>
        <v>0.99207568729163376</v>
      </c>
      <c r="I110" s="36">
        <f t="shared" si="69"/>
        <v>-1.0186791467023171E-2</v>
      </c>
      <c r="J110" s="37">
        <f t="shared" si="52"/>
        <v>5.377406472540458E-2</v>
      </c>
      <c r="K110" s="32">
        <v>218.77088000000001</v>
      </c>
      <c r="L110" s="33">
        <v>183.74388000000002</v>
      </c>
      <c r="M110" s="33">
        <v>247.68367999999998</v>
      </c>
      <c r="N110" s="38">
        <f t="shared" si="53"/>
        <v>0.72590202566679674</v>
      </c>
      <c r="O110" s="39">
        <f t="shared" si="70"/>
        <v>1.8799825617183186E-2</v>
      </c>
      <c r="P110" s="40">
        <f t="shared" si="54"/>
        <v>-5.2927202842093513E-3</v>
      </c>
      <c r="Q110" s="32">
        <v>75.98639</v>
      </c>
      <c r="R110" s="33">
        <v>56.503070000000008</v>
      </c>
      <c r="S110" s="34">
        <v>78.865380000000002</v>
      </c>
      <c r="T110" s="38">
        <f t="shared" si="71"/>
        <v>0.23113569330438599</v>
      </c>
      <c r="U110" s="39">
        <f t="shared" si="72"/>
        <v>-1.4464377156673341E-2</v>
      </c>
      <c r="V110" s="40">
        <f t="shared" si="73"/>
        <v>6.2860389153423235E-3</v>
      </c>
      <c r="W110" s="32">
        <v>14.633479999999999</v>
      </c>
      <c r="X110" s="33">
        <v>11.045719999999999</v>
      </c>
      <c r="Y110" s="34">
        <v>14.659079999999999</v>
      </c>
      <c r="Z110" s="38">
        <f t="shared" si="55"/>
        <v>4.296228102881719E-2</v>
      </c>
      <c r="AA110" s="39">
        <f t="shared" si="74"/>
        <v>-4.3354484605098095E-3</v>
      </c>
      <c r="AB110" s="40">
        <f t="shared" si="56"/>
        <v>-9.9331863113309021E-4</v>
      </c>
      <c r="AC110" s="32">
        <v>6.2462200000000001</v>
      </c>
      <c r="AD110" s="33">
        <v>5.8196700000000003</v>
      </c>
      <c r="AE110" s="33">
        <v>5.3741000000000003</v>
      </c>
      <c r="AF110" s="33">
        <f t="shared" si="75"/>
        <v>-0.87211999999999978</v>
      </c>
      <c r="AG110" s="34">
        <f t="shared" si="76"/>
        <v>-0.44557000000000002</v>
      </c>
      <c r="AH110" s="32">
        <v>6.2462200000000001</v>
      </c>
      <c r="AI110" s="33">
        <v>5.8196700000000003</v>
      </c>
      <c r="AJ110" s="33">
        <v>5.3741000000000003</v>
      </c>
      <c r="AK110" s="33">
        <f t="shared" si="57"/>
        <v>-0.87211999999999978</v>
      </c>
      <c r="AL110" s="34">
        <f t="shared" si="58"/>
        <v>-0.44557000000000002</v>
      </c>
      <c r="AM110" s="38">
        <f t="shared" si="59"/>
        <v>1.5876016936860183E-2</v>
      </c>
      <c r="AN110" s="39">
        <f t="shared" si="77"/>
        <v>-4.2671837275646898E-3</v>
      </c>
      <c r="AO110" s="40">
        <f t="shared" si="78"/>
        <v>-8.8057399881647722E-3</v>
      </c>
      <c r="AP110" s="38">
        <f t="shared" si="79"/>
        <v>1.5876016936860183E-2</v>
      </c>
      <c r="AQ110" s="39">
        <f t="shared" si="80"/>
        <v>-4.2671837275646898E-3</v>
      </c>
      <c r="AR110" s="40">
        <f t="shared" si="60"/>
        <v>-8.8057399881647722E-3</v>
      </c>
      <c r="AS110" s="39">
        <f t="shared" si="61"/>
        <v>1.5750210414089184E-2</v>
      </c>
      <c r="AT110" s="39">
        <f t="shared" si="81"/>
        <v>-4.4385638139703143E-3</v>
      </c>
      <c r="AU110" s="39">
        <f t="shared" si="62"/>
        <v>-7.4087221564469972E-3</v>
      </c>
      <c r="AV110" s="32">
        <v>357</v>
      </c>
      <c r="AW110" s="33">
        <v>290</v>
      </c>
      <c r="AX110" s="34">
        <v>407</v>
      </c>
      <c r="AY110" s="41">
        <v>2.3250000000000002</v>
      </c>
      <c r="AZ110" s="42">
        <v>3</v>
      </c>
      <c r="BA110" s="43">
        <v>3</v>
      </c>
      <c r="BB110" s="41">
        <v>7.2657999999999996</v>
      </c>
      <c r="BC110" s="42">
        <v>7.46</v>
      </c>
      <c r="BD110" s="43">
        <v>7</v>
      </c>
      <c r="BE110" s="24">
        <f t="shared" si="82"/>
        <v>11.305555555555555</v>
      </c>
      <c r="BF110" s="24">
        <f t="shared" si="83"/>
        <v>-1.4901433691756267</v>
      </c>
      <c r="BG110" s="24">
        <f t="shared" si="84"/>
        <v>0.56481481481481488</v>
      </c>
      <c r="BH110" s="25">
        <f t="shared" si="85"/>
        <v>4.8452380952380958</v>
      </c>
      <c r="BI110" s="24">
        <f t="shared" si="86"/>
        <v>0.7507130601421661</v>
      </c>
      <c r="BJ110" s="26">
        <f t="shared" si="87"/>
        <v>0.5259053576747954</v>
      </c>
      <c r="BK110" s="33">
        <v>10</v>
      </c>
      <c r="BL110" s="33">
        <v>10</v>
      </c>
      <c r="BM110" s="33">
        <v>10</v>
      </c>
      <c r="BN110" s="32">
        <v>2493</v>
      </c>
      <c r="BO110" s="33">
        <v>2045</v>
      </c>
      <c r="BP110" s="34">
        <v>2784</v>
      </c>
      <c r="BQ110" s="47">
        <f t="shared" si="88"/>
        <v>122.56039511494254</v>
      </c>
      <c r="BR110" s="47">
        <f t="shared" si="63"/>
        <v>-1.5433954987758796</v>
      </c>
      <c r="BS110" s="47">
        <f t="shared" si="64"/>
        <v>-0.32110610755135838</v>
      </c>
      <c r="BT110" s="48">
        <f t="shared" si="65"/>
        <v>838.34923832923835</v>
      </c>
      <c r="BU110" s="47">
        <f t="shared" si="66"/>
        <v>-28.29151797328268</v>
      </c>
      <c r="BV110" s="49">
        <f t="shared" si="67"/>
        <v>-28.177209946623748</v>
      </c>
      <c r="BW110" s="44">
        <f t="shared" si="89"/>
        <v>6.84029484029484</v>
      </c>
      <c r="BX110" s="44">
        <f t="shared" si="90"/>
        <v>-0.1428984370160844</v>
      </c>
      <c r="BY110" s="44">
        <f t="shared" si="91"/>
        <v>-0.21142929763619467</v>
      </c>
      <c r="BZ110" s="18">
        <f t="shared" si="92"/>
        <v>0.76483516483516478</v>
      </c>
      <c r="CA110" s="19">
        <f t="shared" si="93"/>
        <v>8.3687623851558146E-2</v>
      </c>
      <c r="CB110" s="30">
        <f t="shared" si="94"/>
        <v>1.5750915750915695E-2</v>
      </c>
    </row>
    <row r="111" spans="1:80" x14ac:dyDescent="0.25">
      <c r="A111" s="11" t="s">
        <v>105</v>
      </c>
      <c r="B111" s="32">
        <v>602.245</v>
      </c>
      <c r="C111" s="33">
        <v>466.29599999999999</v>
      </c>
      <c r="D111" s="34">
        <v>637.08900000000006</v>
      </c>
      <c r="E111" s="32">
        <v>576.12800000000004</v>
      </c>
      <c r="F111" s="33">
        <v>461.23</v>
      </c>
      <c r="G111" s="34">
        <v>635.76700000000005</v>
      </c>
      <c r="H111" s="35">
        <f t="shared" si="68"/>
        <v>1.002079378136959</v>
      </c>
      <c r="I111" s="36">
        <f t="shared" si="69"/>
        <v>-4.3252561987457749E-2</v>
      </c>
      <c r="J111" s="37">
        <f t="shared" si="52"/>
        <v>-8.9042959518903508E-3</v>
      </c>
      <c r="K111" s="32">
        <v>391.334</v>
      </c>
      <c r="L111" s="33">
        <v>335.95299999999997</v>
      </c>
      <c r="M111" s="33">
        <v>411.49700000000001</v>
      </c>
      <c r="N111" s="38">
        <f t="shared" si="53"/>
        <v>0.64724498125885743</v>
      </c>
      <c r="O111" s="39">
        <f t="shared" si="70"/>
        <v>-3.2003380216370281E-2</v>
      </c>
      <c r="P111" s="40">
        <f t="shared" si="54"/>
        <v>-8.1139989363174903E-2</v>
      </c>
      <c r="Q111" s="32">
        <v>173.64200000000002</v>
      </c>
      <c r="R111" s="33">
        <v>100.41500000000001</v>
      </c>
      <c r="S111" s="34">
        <v>189.797</v>
      </c>
      <c r="T111" s="38">
        <f t="shared" si="71"/>
        <v>0.29853232394886803</v>
      </c>
      <c r="U111" s="39">
        <f t="shared" si="72"/>
        <v>-2.8625049780371392E-3</v>
      </c>
      <c r="V111" s="40">
        <f t="shared" si="73"/>
        <v>8.0820986871921602E-2</v>
      </c>
      <c r="W111" s="32">
        <v>11.151999999999999</v>
      </c>
      <c r="X111" s="33">
        <v>24.862000000000002</v>
      </c>
      <c r="Y111" s="34">
        <v>34.472999999999999</v>
      </c>
      <c r="Z111" s="38">
        <f t="shared" si="55"/>
        <v>5.4222694792274526E-2</v>
      </c>
      <c r="AA111" s="39">
        <f t="shared" si="74"/>
        <v>3.4865885194407392E-2</v>
      </c>
      <c r="AB111" s="40">
        <f t="shared" si="56"/>
        <v>3.1900249125334235E-4</v>
      </c>
      <c r="AC111" s="32">
        <v>109.553</v>
      </c>
      <c r="AD111" s="33">
        <v>78.043999999999997</v>
      </c>
      <c r="AE111" s="33">
        <v>86.713999999999999</v>
      </c>
      <c r="AF111" s="33">
        <f t="shared" si="75"/>
        <v>-22.838999999999999</v>
      </c>
      <c r="AG111" s="34">
        <f t="shared" si="76"/>
        <v>8.6700000000000017</v>
      </c>
      <c r="AH111" s="32">
        <v>109.553</v>
      </c>
      <c r="AI111" s="33">
        <v>78.043999999999997</v>
      </c>
      <c r="AJ111" s="33">
        <v>86.713999999999999</v>
      </c>
      <c r="AK111" s="33">
        <f t="shared" si="57"/>
        <v>-22.838999999999999</v>
      </c>
      <c r="AL111" s="34">
        <f t="shared" si="58"/>
        <v>8.6700000000000017</v>
      </c>
      <c r="AM111" s="38">
        <f t="shared" si="59"/>
        <v>0.13610971151597342</v>
      </c>
      <c r="AN111" s="39">
        <f t="shared" si="77"/>
        <v>-4.5797983857172042E-2</v>
      </c>
      <c r="AO111" s="40">
        <f t="shared" si="78"/>
        <v>-3.1260371006716026E-2</v>
      </c>
      <c r="AP111" s="38">
        <f t="shared" si="79"/>
        <v>0.13610971151597342</v>
      </c>
      <c r="AQ111" s="39">
        <f t="shared" si="80"/>
        <v>-4.5797983857172042E-2</v>
      </c>
      <c r="AR111" s="40">
        <f t="shared" si="60"/>
        <v>-3.1260371006716026E-2</v>
      </c>
      <c r="AS111" s="39">
        <f t="shared" si="61"/>
        <v>0.13639273507432753</v>
      </c>
      <c r="AT111" s="39">
        <f t="shared" si="81"/>
        <v>-5.3761189053644021E-2</v>
      </c>
      <c r="AU111" s="39">
        <f t="shared" si="62"/>
        <v>-3.2815685887014945E-2</v>
      </c>
      <c r="AV111" s="32">
        <v>282</v>
      </c>
      <c r="AW111" s="33">
        <v>202</v>
      </c>
      <c r="AX111" s="34">
        <v>245</v>
      </c>
      <c r="AY111" s="41">
        <v>6</v>
      </c>
      <c r="AZ111" s="42">
        <v>7</v>
      </c>
      <c r="BA111" s="43">
        <v>9</v>
      </c>
      <c r="BB111" s="41">
        <v>16</v>
      </c>
      <c r="BC111" s="42">
        <v>15</v>
      </c>
      <c r="BD111" s="43">
        <v>16</v>
      </c>
      <c r="BE111" s="24">
        <f t="shared" si="82"/>
        <v>2.2685185185185186</v>
      </c>
      <c r="BF111" s="24">
        <f t="shared" si="83"/>
        <v>-1.6481481481481479</v>
      </c>
      <c r="BG111" s="24">
        <f t="shared" si="84"/>
        <v>-0.9378306878306879</v>
      </c>
      <c r="BH111" s="25">
        <f t="shared" si="85"/>
        <v>1.2760416666666667</v>
      </c>
      <c r="BI111" s="24">
        <f t="shared" si="86"/>
        <v>-0.19270833333333326</v>
      </c>
      <c r="BJ111" s="26">
        <f t="shared" si="87"/>
        <v>-0.22025462962962949</v>
      </c>
      <c r="BK111" s="33">
        <v>10</v>
      </c>
      <c r="BL111" s="33">
        <v>10</v>
      </c>
      <c r="BM111" s="33">
        <v>10</v>
      </c>
      <c r="BN111" s="32">
        <v>2275</v>
      </c>
      <c r="BO111" s="33">
        <v>1629</v>
      </c>
      <c r="BP111" s="34">
        <v>1989</v>
      </c>
      <c r="BQ111" s="47">
        <f t="shared" si="88"/>
        <v>319.64152840623427</v>
      </c>
      <c r="BR111" s="47">
        <f t="shared" si="63"/>
        <v>66.398451483157345</v>
      </c>
      <c r="BS111" s="47">
        <f t="shared" si="64"/>
        <v>36.504634606357058</v>
      </c>
      <c r="BT111" s="48">
        <f t="shared" si="65"/>
        <v>2594.9673469387753</v>
      </c>
      <c r="BU111" s="47">
        <f t="shared" si="66"/>
        <v>551.9602547401937</v>
      </c>
      <c r="BV111" s="49">
        <f t="shared" si="67"/>
        <v>311.65051525560693</v>
      </c>
      <c r="BW111" s="44">
        <f t="shared" si="89"/>
        <v>8.1183673469387756</v>
      </c>
      <c r="BX111" s="44">
        <f t="shared" si="90"/>
        <v>5.0991460413952083E-2</v>
      </c>
      <c r="BY111" s="44">
        <f t="shared" si="91"/>
        <v>5.4010911295211628E-2</v>
      </c>
      <c r="BZ111" s="18">
        <f t="shared" si="92"/>
        <v>0.54642857142857149</v>
      </c>
      <c r="CA111" s="19">
        <f t="shared" si="93"/>
        <v>-7.5156128024980395E-2</v>
      </c>
      <c r="CB111" s="30">
        <f t="shared" si="94"/>
        <v>-5.0274725274725207E-2</v>
      </c>
    </row>
    <row r="112" spans="1:80" x14ac:dyDescent="0.25">
      <c r="A112" s="11" t="s">
        <v>104</v>
      </c>
      <c r="B112" s="32">
        <v>1541.7729999999999</v>
      </c>
      <c r="C112" s="33">
        <v>1327.2560000000001</v>
      </c>
      <c r="D112" s="34">
        <v>1705.722</v>
      </c>
      <c r="E112" s="32">
        <v>1540.5709999999999</v>
      </c>
      <c r="F112" s="33">
        <v>1272.076</v>
      </c>
      <c r="G112" s="34">
        <v>1704.9359999999999</v>
      </c>
      <c r="H112" s="35">
        <f t="shared" si="68"/>
        <v>1.0004610143723871</v>
      </c>
      <c r="I112" s="36">
        <f t="shared" si="69"/>
        <v>-3.1921581499139151E-4</v>
      </c>
      <c r="J112" s="37">
        <f t="shared" si="52"/>
        <v>-4.2916897010266242E-2</v>
      </c>
      <c r="K112" s="32">
        <v>1104.348</v>
      </c>
      <c r="L112" s="33">
        <v>933.51199999999994</v>
      </c>
      <c r="M112" s="33">
        <v>1247.299</v>
      </c>
      <c r="N112" s="38">
        <f t="shared" si="53"/>
        <v>0.73158112679889453</v>
      </c>
      <c r="O112" s="39">
        <f t="shared" si="70"/>
        <v>1.4737826490112904E-2</v>
      </c>
      <c r="P112" s="40">
        <f t="shared" si="54"/>
        <v>-2.2681086241461701E-3</v>
      </c>
      <c r="Q112" s="32">
        <v>380.387</v>
      </c>
      <c r="R112" s="33">
        <v>297.19100000000003</v>
      </c>
      <c r="S112" s="34">
        <v>403.096</v>
      </c>
      <c r="T112" s="38">
        <f t="shared" si="71"/>
        <v>0.23642881609632269</v>
      </c>
      <c r="U112" s="39">
        <f t="shared" si="72"/>
        <v>-1.0484179150244993E-2</v>
      </c>
      <c r="V112" s="40">
        <f t="shared" si="73"/>
        <v>2.8020516577199339E-3</v>
      </c>
      <c r="W112" s="32">
        <v>55.835999999999999</v>
      </c>
      <c r="X112" s="33">
        <v>41.372999999999998</v>
      </c>
      <c r="Y112" s="34">
        <v>54.540999999999997</v>
      </c>
      <c r="Z112" s="38">
        <f t="shared" si="55"/>
        <v>3.1990057104782817E-2</v>
      </c>
      <c r="AA112" s="39">
        <f t="shared" si="74"/>
        <v>-4.2536473398679039E-3</v>
      </c>
      <c r="AB112" s="40">
        <f t="shared" si="56"/>
        <v>-5.3394303357369444E-4</v>
      </c>
      <c r="AC112" s="32">
        <v>140.78899999999999</v>
      </c>
      <c r="AD112" s="33">
        <v>152.55000000000001</v>
      </c>
      <c r="AE112" s="33">
        <v>169.36699999999999</v>
      </c>
      <c r="AF112" s="33">
        <f t="shared" si="75"/>
        <v>28.578000000000003</v>
      </c>
      <c r="AG112" s="34">
        <f t="shared" si="76"/>
        <v>16.816999999999979</v>
      </c>
      <c r="AH112" s="32">
        <v>140.78899999999999</v>
      </c>
      <c r="AI112" s="33">
        <v>152.55000000000001</v>
      </c>
      <c r="AJ112" s="33">
        <v>169.36699999999999</v>
      </c>
      <c r="AK112" s="33">
        <f t="shared" si="57"/>
        <v>28.578000000000003</v>
      </c>
      <c r="AL112" s="34">
        <f t="shared" si="58"/>
        <v>16.816999999999979</v>
      </c>
      <c r="AM112" s="38">
        <f t="shared" si="59"/>
        <v>9.9293437031356804E-2</v>
      </c>
      <c r="AN112" s="39">
        <f t="shared" si="77"/>
        <v>7.9771407931946425E-3</v>
      </c>
      <c r="AO112" s="40">
        <f t="shared" si="78"/>
        <v>-1.5642942988774958E-2</v>
      </c>
      <c r="AP112" s="38">
        <f t="shared" si="79"/>
        <v>9.9293437031356804E-2</v>
      </c>
      <c r="AQ112" s="39">
        <f t="shared" si="80"/>
        <v>7.9771407931946425E-3</v>
      </c>
      <c r="AR112" s="40">
        <f t="shared" si="60"/>
        <v>-1.5642942988774958E-2</v>
      </c>
      <c r="AS112" s="39">
        <f t="shared" si="61"/>
        <v>9.9339212732911963E-2</v>
      </c>
      <c r="AT112" s="39">
        <f t="shared" si="81"/>
        <v>7.9516687638251787E-3</v>
      </c>
      <c r="AU112" s="39">
        <f t="shared" si="62"/>
        <v>-2.0582867394376037E-2</v>
      </c>
      <c r="AV112" s="32">
        <v>1007</v>
      </c>
      <c r="AW112" s="33">
        <v>842</v>
      </c>
      <c r="AX112" s="34">
        <v>987</v>
      </c>
      <c r="AY112" s="41">
        <v>5</v>
      </c>
      <c r="AZ112" s="42">
        <v>6</v>
      </c>
      <c r="BA112" s="43">
        <v>6</v>
      </c>
      <c r="BB112" s="41">
        <v>19</v>
      </c>
      <c r="BC112" s="42">
        <v>18</v>
      </c>
      <c r="BD112" s="43">
        <v>19</v>
      </c>
      <c r="BE112" s="24">
        <f t="shared" si="82"/>
        <v>13.708333333333334</v>
      </c>
      <c r="BF112" s="24">
        <f t="shared" si="83"/>
        <v>-3.0750000000000011</v>
      </c>
      <c r="BG112" s="24">
        <f t="shared" si="84"/>
        <v>-1.8842592592592595</v>
      </c>
      <c r="BH112" s="25">
        <f t="shared" si="85"/>
        <v>4.3289473684210522</v>
      </c>
      <c r="BI112" s="24">
        <f t="shared" si="86"/>
        <v>-8.7719298245614752E-2</v>
      </c>
      <c r="BJ112" s="26">
        <f t="shared" si="87"/>
        <v>-0.86858349577647864</v>
      </c>
      <c r="BK112" s="33">
        <v>80</v>
      </c>
      <c r="BL112" s="33">
        <v>80</v>
      </c>
      <c r="BM112" s="33">
        <v>80</v>
      </c>
      <c r="BN112" s="32">
        <v>24466</v>
      </c>
      <c r="BO112" s="33">
        <v>18957</v>
      </c>
      <c r="BP112" s="34">
        <v>24543</v>
      </c>
      <c r="BQ112" s="47">
        <f t="shared" si="88"/>
        <v>69.467302285784129</v>
      </c>
      <c r="BR112" s="47">
        <f t="shared" si="63"/>
        <v>6.4994693748056278</v>
      </c>
      <c r="BS112" s="47">
        <f t="shared" si="64"/>
        <v>2.3640686517703102</v>
      </c>
      <c r="BT112" s="48">
        <f t="shared" si="65"/>
        <v>1727.3920972644378</v>
      </c>
      <c r="BU112" s="47">
        <f t="shared" si="66"/>
        <v>197.53013102809223</v>
      </c>
      <c r="BV112" s="49">
        <f t="shared" si="67"/>
        <v>216.61299987726443</v>
      </c>
      <c r="BW112" s="44">
        <f t="shared" si="89"/>
        <v>24.866261398176292</v>
      </c>
      <c r="BX112" s="44">
        <f t="shared" si="90"/>
        <v>0.57033289767976569</v>
      </c>
      <c r="BY112" s="44">
        <f t="shared" si="91"/>
        <v>2.352009616703608</v>
      </c>
      <c r="BZ112" s="18">
        <f t="shared" si="92"/>
        <v>0.84282280219780226</v>
      </c>
      <c r="CA112" s="19">
        <f t="shared" si="93"/>
        <v>7.2353705038131766E-3</v>
      </c>
      <c r="CB112" s="30">
        <f t="shared" si="94"/>
        <v>-2.5171703296703263E-2</v>
      </c>
    </row>
    <row r="113" spans="1:80" x14ac:dyDescent="0.25">
      <c r="A113" s="11" t="s">
        <v>103</v>
      </c>
      <c r="B113" s="32">
        <v>3483.0432300000002</v>
      </c>
      <c r="C113" s="33">
        <v>2650.0982200000003</v>
      </c>
      <c r="D113" s="34">
        <v>3523.9348799999998</v>
      </c>
      <c r="E113" s="32">
        <v>3451.43352</v>
      </c>
      <c r="F113" s="33">
        <v>2518.8757300000002</v>
      </c>
      <c r="G113" s="34">
        <v>3517.95442</v>
      </c>
      <c r="H113" s="35">
        <f t="shared" si="68"/>
        <v>1.0016999822300141</v>
      </c>
      <c r="I113" s="36">
        <f t="shared" si="69"/>
        <v>-7.4584471057479451E-3</v>
      </c>
      <c r="J113" s="37">
        <f t="shared" si="52"/>
        <v>-5.0395676335881046E-2</v>
      </c>
      <c r="K113" s="32">
        <v>2837.83673</v>
      </c>
      <c r="L113" s="33">
        <v>2069.0977499999999</v>
      </c>
      <c r="M113" s="33">
        <v>2866.4129199999998</v>
      </c>
      <c r="N113" s="38">
        <f t="shared" si="53"/>
        <v>0.81479535485283516</v>
      </c>
      <c r="O113" s="39">
        <f t="shared" si="70"/>
        <v>-7.424373140071383E-3</v>
      </c>
      <c r="P113" s="40">
        <f t="shared" si="54"/>
        <v>-6.6416558567006234E-3</v>
      </c>
      <c r="Q113" s="32">
        <v>523.51490999999999</v>
      </c>
      <c r="R113" s="33">
        <v>382.13728000000003</v>
      </c>
      <c r="S113" s="34">
        <v>562.24466000000007</v>
      </c>
      <c r="T113" s="38">
        <f t="shared" si="71"/>
        <v>0.15982147375292033</v>
      </c>
      <c r="U113" s="39">
        <f t="shared" si="72"/>
        <v>8.1410467748570248E-3</v>
      </c>
      <c r="V113" s="40">
        <f t="shared" si="73"/>
        <v>8.1120124846583985E-3</v>
      </c>
      <c r="W113" s="32">
        <v>90.081880000000012</v>
      </c>
      <c r="X113" s="33">
        <v>67.640699999999995</v>
      </c>
      <c r="Y113" s="34">
        <v>89.296840000000003</v>
      </c>
      <c r="Z113" s="38">
        <f t="shared" si="55"/>
        <v>2.5383171394244501E-2</v>
      </c>
      <c r="AA113" s="39">
        <f t="shared" si="74"/>
        <v>-7.1667363478564172E-4</v>
      </c>
      <c r="AB113" s="40">
        <f t="shared" si="56"/>
        <v>-1.4703566279576849E-3</v>
      </c>
      <c r="AC113" s="32">
        <v>243.14669000000001</v>
      </c>
      <c r="AD113" s="33">
        <v>348.09131000000002</v>
      </c>
      <c r="AE113" s="33">
        <v>195.28351000000001</v>
      </c>
      <c r="AF113" s="33">
        <f t="shared" si="75"/>
        <v>-47.86318</v>
      </c>
      <c r="AG113" s="34">
        <f t="shared" si="76"/>
        <v>-152.80780000000001</v>
      </c>
      <c r="AH113" s="32">
        <v>243.14669000000001</v>
      </c>
      <c r="AI113" s="33">
        <v>348.09131000000002</v>
      </c>
      <c r="AJ113" s="33">
        <v>195.28351000000001</v>
      </c>
      <c r="AK113" s="33">
        <f t="shared" si="57"/>
        <v>-47.86318</v>
      </c>
      <c r="AL113" s="34">
        <f t="shared" si="58"/>
        <v>-152.80780000000001</v>
      </c>
      <c r="AM113" s="38">
        <f t="shared" si="59"/>
        <v>5.5416321995144249E-2</v>
      </c>
      <c r="AN113" s="39">
        <f t="shared" si="77"/>
        <v>-1.4392369411766595E-2</v>
      </c>
      <c r="AO113" s="40">
        <f t="shared" si="78"/>
        <v>-7.5934020936673577E-2</v>
      </c>
      <c r="AP113" s="38">
        <f t="shared" si="79"/>
        <v>5.5416321995144249E-2</v>
      </c>
      <c r="AQ113" s="39">
        <f t="shared" si="80"/>
        <v>-1.4392369411766595E-2</v>
      </c>
      <c r="AR113" s="40">
        <f t="shared" si="60"/>
        <v>-7.5934020936673577E-2</v>
      </c>
      <c r="AS113" s="39">
        <f t="shared" si="61"/>
        <v>5.5510528757788738E-2</v>
      </c>
      <c r="AT113" s="39">
        <f t="shared" si="81"/>
        <v>-1.4937500616394317E-2</v>
      </c>
      <c r="AU113" s="39">
        <f t="shared" si="62"/>
        <v>-8.268259679191832E-2</v>
      </c>
      <c r="AV113" s="32">
        <v>1711</v>
      </c>
      <c r="AW113" s="33">
        <v>1167</v>
      </c>
      <c r="AX113" s="34">
        <v>1498</v>
      </c>
      <c r="AY113" s="41">
        <v>19.86</v>
      </c>
      <c r="AZ113" s="42">
        <v>18.78</v>
      </c>
      <c r="BA113" s="43">
        <v>18.829999999999998</v>
      </c>
      <c r="BB113" s="41">
        <v>48.76</v>
      </c>
      <c r="BC113" s="42">
        <v>50.69</v>
      </c>
      <c r="BD113" s="43">
        <v>50.59</v>
      </c>
      <c r="BE113" s="24">
        <f t="shared" si="82"/>
        <v>6.6294919454770769</v>
      </c>
      <c r="BF113" s="24">
        <f t="shared" si="83"/>
        <v>-0.54993067956488417</v>
      </c>
      <c r="BG113" s="24">
        <f t="shared" si="84"/>
        <v>-0.27501639673094491</v>
      </c>
      <c r="BH113" s="25">
        <f t="shared" si="85"/>
        <v>2.4675495816037425</v>
      </c>
      <c r="BI113" s="24">
        <f t="shared" si="86"/>
        <v>-0.45663691005608786</v>
      </c>
      <c r="BJ113" s="26">
        <f t="shared" si="87"/>
        <v>-9.0482903436041706E-2</v>
      </c>
      <c r="BK113" s="33">
        <v>132</v>
      </c>
      <c r="BL113" s="33">
        <v>132</v>
      </c>
      <c r="BM113" s="33">
        <v>132</v>
      </c>
      <c r="BN113" s="32">
        <v>35997</v>
      </c>
      <c r="BO113" s="33">
        <v>25476</v>
      </c>
      <c r="BP113" s="34">
        <v>35104</v>
      </c>
      <c r="BQ113" s="47">
        <f t="shared" si="88"/>
        <v>100.21520111668185</v>
      </c>
      <c r="BR113" s="47">
        <f t="shared" si="63"/>
        <v>4.3340576880627992</v>
      </c>
      <c r="BS113" s="47">
        <f t="shared" si="64"/>
        <v>1.3427042568922474</v>
      </c>
      <c r="BT113" s="48">
        <f t="shared" si="65"/>
        <v>2348.4341922563417</v>
      </c>
      <c r="BU113" s="47">
        <f t="shared" si="66"/>
        <v>331.23166741706632</v>
      </c>
      <c r="BV113" s="49">
        <f t="shared" si="67"/>
        <v>190.01454358453384</v>
      </c>
      <c r="BW113" s="44">
        <f t="shared" si="89"/>
        <v>23.433911882510014</v>
      </c>
      <c r="BX113" s="44">
        <f t="shared" si="90"/>
        <v>2.3953379491377156</v>
      </c>
      <c r="BY113" s="44">
        <f t="shared" si="91"/>
        <v>1.6035776922786518</v>
      </c>
      <c r="BZ113" s="18">
        <f t="shared" si="92"/>
        <v>0.73060273060273062</v>
      </c>
      <c r="CA113" s="19">
        <f t="shared" si="93"/>
        <v>-1.4491655885098487E-2</v>
      </c>
      <c r="CB113" s="30">
        <f t="shared" si="94"/>
        <v>2.364302364302362E-2</v>
      </c>
    </row>
    <row r="114" spans="1:80" x14ac:dyDescent="0.25">
      <c r="A114" s="11" t="s">
        <v>102</v>
      </c>
      <c r="B114" s="32">
        <v>2304.1759999999999</v>
      </c>
      <c r="C114" s="33">
        <v>1881.82</v>
      </c>
      <c r="D114" s="34">
        <v>2540.1410000000001</v>
      </c>
      <c r="E114" s="32">
        <v>2287.7660000000001</v>
      </c>
      <c r="F114" s="33">
        <v>1775.2170000000001</v>
      </c>
      <c r="G114" s="34">
        <v>2529.174</v>
      </c>
      <c r="H114" s="35">
        <f t="shared" si="68"/>
        <v>1.0043361983003147</v>
      </c>
      <c r="I114" s="36">
        <f t="shared" si="69"/>
        <v>-2.8367380926554997E-3</v>
      </c>
      <c r="J114" s="37">
        <f t="shared" si="52"/>
        <v>-5.5714488460796741E-2</v>
      </c>
      <c r="K114" s="32">
        <v>1663.251</v>
      </c>
      <c r="L114" s="33">
        <v>1265.769</v>
      </c>
      <c r="M114" s="33">
        <v>1788.508</v>
      </c>
      <c r="N114" s="38">
        <f t="shared" si="53"/>
        <v>0.70715103033638649</v>
      </c>
      <c r="O114" s="39">
        <f t="shared" si="70"/>
        <v>-1.9868691086171508E-2</v>
      </c>
      <c r="P114" s="40">
        <f t="shared" si="54"/>
        <v>-5.8710959726787637E-3</v>
      </c>
      <c r="Q114" s="32">
        <v>560.71399999999994</v>
      </c>
      <c r="R114" s="33">
        <v>447.46799999999996</v>
      </c>
      <c r="S114" s="34">
        <v>661.44100000000003</v>
      </c>
      <c r="T114" s="38">
        <f t="shared" si="71"/>
        <v>0.26152451353683059</v>
      </c>
      <c r="U114" s="39">
        <f t="shared" si="72"/>
        <v>1.6432139579004523E-2</v>
      </c>
      <c r="V114" s="40">
        <f t="shared" si="73"/>
        <v>9.4606813405413992E-3</v>
      </c>
      <c r="W114" s="32">
        <v>63.801000000000002</v>
      </c>
      <c r="X114" s="33">
        <v>61.980000000000004</v>
      </c>
      <c r="Y114" s="34">
        <v>79.224999999999994</v>
      </c>
      <c r="Z114" s="38">
        <f t="shared" si="55"/>
        <v>3.132445612678289E-2</v>
      </c>
      <c r="AA114" s="39">
        <f t="shared" si="74"/>
        <v>3.4365515071670717E-3</v>
      </c>
      <c r="AB114" s="40">
        <f t="shared" si="56"/>
        <v>-3.5895853678625522E-3</v>
      </c>
      <c r="AC114" s="32">
        <v>289.86900000000003</v>
      </c>
      <c r="AD114" s="33">
        <v>155.19499999999999</v>
      </c>
      <c r="AE114" s="33">
        <v>237.67699999999999</v>
      </c>
      <c r="AF114" s="33">
        <f t="shared" si="75"/>
        <v>-52.192000000000036</v>
      </c>
      <c r="AG114" s="34">
        <f t="shared" si="76"/>
        <v>82.481999999999999</v>
      </c>
      <c r="AH114" s="32">
        <v>289.86900000000003</v>
      </c>
      <c r="AI114" s="33">
        <v>155.19499999999999</v>
      </c>
      <c r="AJ114" s="33">
        <v>237.67699999999999</v>
      </c>
      <c r="AK114" s="33">
        <f t="shared" si="57"/>
        <v>-52.192000000000036</v>
      </c>
      <c r="AL114" s="34">
        <f t="shared" si="58"/>
        <v>82.481999999999999</v>
      </c>
      <c r="AM114" s="38">
        <f t="shared" si="59"/>
        <v>9.3568427894357042E-2</v>
      </c>
      <c r="AN114" s="39">
        <f t="shared" si="77"/>
        <v>-3.2233160178776282E-2</v>
      </c>
      <c r="AO114" s="40">
        <f t="shared" si="78"/>
        <v>1.1097734629326381E-2</v>
      </c>
      <c r="AP114" s="38">
        <f t="shared" si="79"/>
        <v>9.3568427894357042E-2</v>
      </c>
      <c r="AQ114" s="39">
        <f t="shared" si="80"/>
        <v>-3.2233160178776282E-2</v>
      </c>
      <c r="AR114" s="40">
        <f t="shared" si="60"/>
        <v>1.1097734629326381E-2</v>
      </c>
      <c r="AS114" s="39">
        <f t="shared" si="61"/>
        <v>9.3974159152355671E-2</v>
      </c>
      <c r="AT114" s="39">
        <f t="shared" si="81"/>
        <v>-3.2729795710160867E-2</v>
      </c>
      <c r="AU114" s="39">
        <f t="shared" si="62"/>
        <v>6.551044119094962E-3</v>
      </c>
      <c r="AV114" s="32">
        <v>1780</v>
      </c>
      <c r="AW114" s="33">
        <v>1495</v>
      </c>
      <c r="AX114" s="34">
        <v>1948</v>
      </c>
      <c r="AY114" s="41">
        <v>11</v>
      </c>
      <c r="AZ114" s="42">
        <v>13.25</v>
      </c>
      <c r="BA114" s="43">
        <v>13</v>
      </c>
      <c r="BB114" s="41">
        <v>28</v>
      </c>
      <c r="BC114" s="42">
        <v>29</v>
      </c>
      <c r="BD114" s="43">
        <v>26</v>
      </c>
      <c r="BE114" s="24">
        <f t="shared" si="82"/>
        <v>12.487179487179487</v>
      </c>
      <c r="BF114" s="24">
        <f t="shared" si="83"/>
        <v>-0.99766899766899719</v>
      </c>
      <c r="BG114" s="24">
        <f t="shared" si="84"/>
        <v>-4.9508143847766917E-2</v>
      </c>
      <c r="BH114" s="25">
        <f t="shared" si="85"/>
        <v>6.2435897435897436</v>
      </c>
      <c r="BI114" s="24">
        <f t="shared" si="86"/>
        <v>0.94597069597069616</v>
      </c>
      <c r="BJ114" s="26">
        <f t="shared" si="87"/>
        <v>0.51562039493073986</v>
      </c>
      <c r="BK114" s="33">
        <v>130</v>
      </c>
      <c r="BL114" s="33">
        <v>130</v>
      </c>
      <c r="BM114" s="33">
        <v>130</v>
      </c>
      <c r="BN114" s="32">
        <v>45304</v>
      </c>
      <c r="BO114" s="33">
        <v>33489</v>
      </c>
      <c r="BP114" s="34">
        <v>44713</v>
      </c>
      <c r="BQ114" s="47">
        <f t="shared" si="88"/>
        <v>56.564623263927714</v>
      </c>
      <c r="BR114" s="47">
        <f t="shared" si="63"/>
        <v>6.0665215510546773</v>
      </c>
      <c r="BS114" s="47">
        <f t="shared" si="64"/>
        <v>3.5556650985599845</v>
      </c>
      <c r="BT114" s="48">
        <f t="shared" si="65"/>
        <v>1298.3439425051336</v>
      </c>
      <c r="BU114" s="47">
        <f t="shared" si="66"/>
        <v>13.082144752324666</v>
      </c>
      <c r="BV114" s="49">
        <f t="shared" si="67"/>
        <v>110.90782210379575</v>
      </c>
      <c r="BW114" s="44">
        <f t="shared" si="89"/>
        <v>22.95328542094456</v>
      </c>
      <c r="BX114" s="44">
        <f t="shared" si="90"/>
        <v>-2.4983999723138659</v>
      </c>
      <c r="BY114" s="44">
        <f t="shared" si="91"/>
        <v>0.55261652462349176</v>
      </c>
      <c r="BZ114" s="18">
        <f t="shared" si="92"/>
        <v>0.94490701606086214</v>
      </c>
      <c r="CA114" s="19">
        <f t="shared" si="93"/>
        <v>-7.2577590547326931E-3</v>
      </c>
      <c r="CB114" s="30">
        <f t="shared" si="94"/>
        <v>1.2890955198645582E-3</v>
      </c>
    </row>
    <row r="115" spans="1:80" x14ac:dyDescent="0.25">
      <c r="A115" s="11" t="s">
        <v>101</v>
      </c>
      <c r="B115" s="32">
        <v>1554.5170000000001</v>
      </c>
      <c r="C115" s="33">
        <v>1323.711</v>
      </c>
      <c r="D115" s="34">
        <v>1771.13</v>
      </c>
      <c r="E115" s="32">
        <v>1504.671</v>
      </c>
      <c r="F115" s="33">
        <v>812.33600000000001</v>
      </c>
      <c r="G115" s="34">
        <v>1637.8050000000001</v>
      </c>
      <c r="H115" s="35">
        <f t="shared" si="68"/>
        <v>1.0814046849289141</v>
      </c>
      <c r="I115" s="36">
        <f t="shared" si="69"/>
        <v>4.8277177320938724E-2</v>
      </c>
      <c r="J115" s="37">
        <f t="shared" si="52"/>
        <v>-0.54810699496708959</v>
      </c>
      <c r="K115" s="32">
        <v>1061.165</v>
      </c>
      <c r="L115" s="33">
        <v>738.70699999999999</v>
      </c>
      <c r="M115" s="33">
        <v>1132.441</v>
      </c>
      <c r="N115" s="38">
        <f t="shared" si="53"/>
        <v>0.69143823593162801</v>
      </c>
      <c r="O115" s="39">
        <f t="shared" si="70"/>
        <v>-1.3808957640920383E-2</v>
      </c>
      <c r="P115" s="40">
        <f t="shared" si="54"/>
        <v>-0.21792316132271006</v>
      </c>
      <c r="Q115" s="32">
        <v>404.26600000000002</v>
      </c>
      <c r="R115" s="33">
        <v>46.764000000000003</v>
      </c>
      <c r="S115" s="34">
        <v>460.012</v>
      </c>
      <c r="T115" s="38">
        <f t="shared" si="71"/>
        <v>0.28087104386663858</v>
      </c>
      <c r="U115" s="39">
        <f t="shared" si="72"/>
        <v>1.219702808511558E-2</v>
      </c>
      <c r="V115" s="40">
        <f t="shared" si="73"/>
        <v>0.22330373181842209</v>
      </c>
      <c r="W115" s="32">
        <v>39.24</v>
      </c>
      <c r="X115" s="33">
        <v>26.864999999999998</v>
      </c>
      <c r="Y115" s="34">
        <v>45.351999999999997</v>
      </c>
      <c r="Z115" s="38">
        <f t="shared" si="55"/>
        <v>2.7690720201733413E-2</v>
      </c>
      <c r="AA115" s="39">
        <f t="shared" si="74"/>
        <v>1.6119295558048342E-3</v>
      </c>
      <c r="AB115" s="40">
        <f t="shared" si="56"/>
        <v>-5.3805704957119761E-3</v>
      </c>
      <c r="AC115" s="32">
        <v>183.88900000000001</v>
      </c>
      <c r="AD115" s="33">
        <v>87.734999999999999</v>
      </c>
      <c r="AE115" s="33">
        <v>104.337</v>
      </c>
      <c r="AF115" s="33">
        <f t="shared" si="75"/>
        <v>-79.552000000000007</v>
      </c>
      <c r="AG115" s="34">
        <f t="shared" si="76"/>
        <v>16.602000000000004</v>
      </c>
      <c r="AH115" s="32">
        <v>183.88900000000001</v>
      </c>
      <c r="AI115" s="33">
        <v>87.734999999999999</v>
      </c>
      <c r="AJ115" s="33">
        <v>104.337</v>
      </c>
      <c r="AK115" s="33">
        <f t="shared" si="57"/>
        <v>-79.552000000000007</v>
      </c>
      <c r="AL115" s="34">
        <f t="shared" si="58"/>
        <v>16.602000000000004</v>
      </c>
      <c r="AM115" s="38">
        <f t="shared" si="59"/>
        <v>5.8909848514789989E-2</v>
      </c>
      <c r="AN115" s="39">
        <f t="shared" si="77"/>
        <v>-5.9383486328122639E-2</v>
      </c>
      <c r="AO115" s="40">
        <f t="shared" si="78"/>
        <v>-7.3697245944460837E-3</v>
      </c>
      <c r="AP115" s="38">
        <f t="shared" si="79"/>
        <v>5.8909848514789989E-2</v>
      </c>
      <c r="AQ115" s="39">
        <f t="shared" si="80"/>
        <v>-5.9383486328122639E-2</v>
      </c>
      <c r="AR115" s="40">
        <f t="shared" si="60"/>
        <v>-7.3697245944460837E-3</v>
      </c>
      <c r="AS115" s="39">
        <f t="shared" si="61"/>
        <v>6.3705386172346529E-2</v>
      </c>
      <c r="AT115" s="39">
        <f t="shared" si="81"/>
        <v>-5.8506712020547469E-2</v>
      </c>
      <c r="AU115" s="39">
        <f t="shared" si="62"/>
        <v>-4.4297952347674738E-2</v>
      </c>
      <c r="AV115" s="32">
        <v>1384</v>
      </c>
      <c r="AW115" s="33">
        <v>992</v>
      </c>
      <c r="AX115" s="34">
        <v>1298</v>
      </c>
      <c r="AY115" s="41">
        <v>7</v>
      </c>
      <c r="AZ115" s="42">
        <v>6</v>
      </c>
      <c r="BA115" s="43">
        <v>6</v>
      </c>
      <c r="BB115" s="41">
        <v>15</v>
      </c>
      <c r="BC115" s="42">
        <v>17</v>
      </c>
      <c r="BD115" s="43">
        <v>17</v>
      </c>
      <c r="BE115" s="24">
        <f t="shared" si="82"/>
        <v>18.027777777777779</v>
      </c>
      <c r="BF115" s="24">
        <f t="shared" si="83"/>
        <v>1.5515873015873005</v>
      </c>
      <c r="BG115" s="24">
        <f t="shared" si="84"/>
        <v>-0.34259259259259167</v>
      </c>
      <c r="BH115" s="25">
        <f t="shared" si="85"/>
        <v>6.3627450980392162</v>
      </c>
      <c r="BI115" s="24">
        <f t="shared" si="86"/>
        <v>-1.3261437908496729</v>
      </c>
      <c r="BJ115" s="26">
        <f t="shared" si="87"/>
        <v>-0.12091503267973813</v>
      </c>
      <c r="BK115" s="33">
        <v>80</v>
      </c>
      <c r="BL115" s="33">
        <v>80</v>
      </c>
      <c r="BM115" s="33">
        <v>80</v>
      </c>
      <c r="BN115" s="32">
        <v>26848</v>
      </c>
      <c r="BO115" s="33">
        <v>19822</v>
      </c>
      <c r="BP115" s="34">
        <v>26571</v>
      </c>
      <c r="BQ115" s="47">
        <f t="shared" si="88"/>
        <v>61.638816755108955</v>
      </c>
      <c r="BR115" s="47">
        <f t="shared" si="63"/>
        <v>5.5947538826417329</v>
      </c>
      <c r="BS115" s="47">
        <f t="shared" si="64"/>
        <v>20.657281087668736</v>
      </c>
      <c r="BT115" s="48">
        <f t="shared" si="65"/>
        <v>1261.791217257319</v>
      </c>
      <c r="BU115" s="47">
        <f t="shared" si="66"/>
        <v>174.60118835558478</v>
      </c>
      <c r="BV115" s="49">
        <f t="shared" si="67"/>
        <v>442.90412048312544</v>
      </c>
      <c r="BW115" s="44">
        <f t="shared" si="89"/>
        <v>20.470724191063173</v>
      </c>
      <c r="BX115" s="44">
        <f t="shared" si="90"/>
        <v>1.071880260427335</v>
      </c>
      <c r="BY115" s="44">
        <f t="shared" si="91"/>
        <v>0.48886935235349682</v>
      </c>
      <c r="BZ115" s="18">
        <f t="shared" si="92"/>
        <v>0.91246565934065926</v>
      </c>
      <c r="CA115" s="19">
        <f t="shared" si="93"/>
        <v>-4.4742313697233582E-3</v>
      </c>
      <c r="CB115" s="30">
        <f t="shared" si="94"/>
        <v>4.8649267399266671E-3</v>
      </c>
    </row>
    <row r="116" spans="1:80" x14ac:dyDescent="0.25">
      <c r="A116" s="11" t="s">
        <v>100</v>
      </c>
      <c r="B116" s="32">
        <v>2763.4290000000001</v>
      </c>
      <c r="C116" s="33">
        <v>2170.145</v>
      </c>
      <c r="D116" s="34">
        <v>2921.41581</v>
      </c>
      <c r="E116" s="32">
        <v>2736.645</v>
      </c>
      <c r="F116" s="33">
        <v>2123.2939999999999</v>
      </c>
      <c r="G116" s="34">
        <v>2895.8251700000001</v>
      </c>
      <c r="H116" s="35">
        <f t="shared" si="68"/>
        <v>1.0088370804512345</v>
      </c>
      <c r="I116" s="36">
        <f t="shared" si="69"/>
        <v>-9.5008595142265229E-4</v>
      </c>
      <c r="J116" s="37">
        <f t="shared" si="52"/>
        <v>-1.3228163457522424E-2</v>
      </c>
      <c r="K116" s="32">
        <v>2242.8829999999998</v>
      </c>
      <c r="L116" s="33">
        <v>1785.7929999999999</v>
      </c>
      <c r="M116" s="33">
        <v>2425.962</v>
      </c>
      <c r="N116" s="38">
        <f t="shared" si="53"/>
        <v>0.83774463497739404</v>
      </c>
      <c r="O116" s="39">
        <f t="shared" si="70"/>
        <v>1.8170667583011557E-2</v>
      </c>
      <c r="P116" s="40">
        <f t="shared" si="54"/>
        <v>-3.3037549299856916E-3</v>
      </c>
      <c r="Q116" s="32">
        <v>423.815</v>
      </c>
      <c r="R116" s="33">
        <v>272.952</v>
      </c>
      <c r="S116" s="34">
        <v>385.21717000000001</v>
      </c>
      <c r="T116" s="38">
        <f t="shared" si="71"/>
        <v>0.13302500924114835</v>
      </c>
      <c r="U116" s="39">
        <f t="shared" si="72"/>
        <v>-2.1841624903945367E-2</v>
      </c>
      <c r="V116" s="40">
        <f t="shared" si="73"/>
        <v>4.4738053098981323E-3</v>
      </c>
      <c r="W116" s="32">
        <v>69.947000000000003</v>
      </c>
      <c r="X116" s="33">
        <v>64.549000000000007</v>
      </c>
      <c r="Y116" s="34">
        <v>84.646000000000001</v>
      </c>
      <c r="Z116" s="38">
        <f t="shared" si="55"/>
        <v>2.923035578145762E-2</v>
      </c>
      <c r="AA116" s="39">
        <f t="shared" si="74"/>
        <v>3.6709573209338757E-3</v>
      </c>
      <c r="AB116" s="40">
        <f t="shared" si="56"/>
        <v>-1.170050379912406E-3</v>
      </c>
      <c r="AC116" s="32">
        <v>343.80200000000002</v>
      </c>
      <c r="AD116" s="33">
        <v>241.39</v>
      </c>
      <c r="AE116" s="33">
        <v>268.46125000000001</v>
      </c>
      <c r="AF116" s="33">
        <f t="shared" si="75"/>
        <v>-75.340750000000014</v>
      </c>
      <c r="AG116" s="34">
        <f t="shared" si="76"/>
        <v>27.07125000000002</v>
      </c>
      <c r="AH116" s="32">
        <v>343.80200000000002</v>
      </c>
      <c r="AI116" s="33">
        <v>241.39</v>
      </c>
      <c r="AJ116" s="33">
        <v>268.46125000000001</v>
      </c>
      <c r="AK116" s="33">
        <f t="shared" si="57"/>
        <v>-75.340750000000014</v>
      </c>
      <c r="AL116" s="34">
        <f t="shared" si="58"/>
        <v>27.07125000000002</v>
      </c>
      <c r="AM116" s="38">
        <f t="shared" si="59"/>
        <v>9.1894227819626959E-2</v>
      </c>
      <c r="AN116" s="39">
        <f t="shared" si="77"/>
        <v>-3.2517146599618116E-2</v>
      </c>
      <c r="AO116" s="40">
        <f t="shared" si="78"/>
        <v>-1.9337970950501299E-2</v>
      </c>
      <c r="AP116" s="38">
        <f t="shared" si="79"/>
        <v>9.1894227819626959E-2</v>
      </c>
      <c r="AQ116" s="39">
        <f t="shared" si="80"/>
        <v>-3.2517146599618116E-2</v>
      </c>
      <c r="AR116" s="40">
        <f t="shared" si="60"/>
        <v>-1.9337970950501299E-2</v>
      </c>
      <c r="AS116" s="39">
        <f t="shared" si="61"/>
        <v>9.2706304503873072E-2</v>
      </c>
      <c r="AT116" s="39">
        <f t="shared" si="81"/>
        <v>-3.2922704739196451E-2</v>
      </c>
      <c r="AU116" s="39">
        <f t="shared" si="62"/>
        <v>-2.0980259862625403E-2</v>
      </c>
      <c r="AV116" s="32">
        <v>2161</v>
      </c>
      <c r="AW116" s="33">
        <v>1676</v>
      </c>
      <c r="AX116" s="34">
        <v>1690</v>
      </c>
      <c r="AY116" s="41">
        <v>15</v>
      </c>
      <c r="AZ116" s="42">
        <v>15</v>
      </c>
      <c r="BA116" s="43">
        <v>15</v>
      </c>
      <c r="BB116" s="41">
        <v>33</v>
      </c>
      <c r="BC116" s="42">
        <v>34</v>
      </c>
      <c r="BD116" s="43">
        <v>34</v>
      </c>
      <c r="BE116" s="24">
        <f t="shared" si="82"/>
        <v>9.3888888888888893</v>
      </c>
      <c r="BF116" s="24">
        <f t="shared" si="83"/>
        <v>-2.6166666666666654</v>
      </c>
      <c r="BG116" s="24">
        <f t="shared" si="84"/>
        <v>-3.0259259259259252</v>
      </c>
      <c r="BH116" s="25">
        <f t="shared" si="85"/>
        <v>4.1421568627450975</v>
      </c>
      <c r="BI116" s="24">
        <f t="shared" si="86"/>
        <v>-1.3149138443256092</v>
      </c>
      <c r="BJ116" s="26">
        <f t="shared" si="87"/>
        <v>-1.3349673202614385</v>
      </c>
      <c r="BK116" s="33">
        <v>121</v>
      </c>
      <c r="BL116" s="33">
        <v>91</v>
      </c>
      <c r="BM116" s="33">
        <v>122</v>
      </c>
      <c r="BN116" s="32">
        <v>41569</v>
      </c>
      <c r="BO116" s="33">
        <v>31481</v>
      </c>
      <c r="BP116" s="34">
        <v>31653</v>
      </c>
      <c r="BQ116" s="47">
        <f t="shared" si="88"/>
        <v>91.486594319653747</v>
      </c>
      <c r="BR116" s="47">
        <f t="shared" si="63"/>
        <v>25.652799905547084</v>
      </c>
      <c r="BS116" s="47">
        <f t="shared" si="64"/>
        <v>24.039753367968601</v>
      </c>
      <c r="BT116" s="48">
        <f t="shared" si="65"/>
        <v>1713.5060177514792</v>
      </c>
      <c r="BU116" s="47">
        <f t="shared" si="66"/>
        <v>447.12702654370514</v>
      </c>
      <c r="BV116" s="49">
        <f t="shared" si="67"/>
        <v>446.62415617630018</v>
      </c>
      <c r="BW116" s="44">
        <f t="shared" si="89"/>
        <v>18.729585798816569</v>
      </c>
      <c r="BX116" s="44">
        <f t="shared" si="90"/>
        <v>-0.5064160521783414</v>
      </c>
      <c r="BY116" s="44">
        <f t="shared" si="91"/>
        <v>-5.3827089011594609E-2</v>
      </c>
      <c r="BZ116" s="18">
        <f t="shared" si="92"/>
        <v>0.71277697712123944</v>
      </c>
      <c r="CA116" s="19">
        <f t="shared" si="93"/>
        <v>-0.22587180578983856</v>
      </c>
      <c r="CB116" s="30">
        <f t="shared" si="94"/>
        <v>-0.55442102634050039</v>
      </c>
    </row>
    <row r="117" spans="1:80" x14ac:dyDescent="0.25">
      <c r="A117" s="11" t="s">
        <v>99</v>
      </c>
      <c r="B117" s="32">
        <v>5850.2691800000002</v>
      </c>
      <c r="C117" s="33">
        <v>4518.8573400000005</v>
      </c>
      <c r="D117" s="34">
        <v>6030.2311900000004</v>
      </c>
      <c r="E117" s="32">
        <v>5789.5313299999998</v>
      </c>
      <c r="F117" s="33">
        <v>4231.6494199999997</v>
      </c>
      <c r="G117" s="34">
        <v>5950.1396099999993</v>
      </c>
      <c r="H117" s="35">
        <f t="shared" si="68"/>
        <v>1.0134604539136185</v>
      </c>
      <c r="I117" s="36">
        <f t="shared" si="69"/>
        <v>2.9694751904754124E-3</v>
      </c>
      <c r="J117" s="37">
        <f t="shared" si="52"/>
        <v>-5.4410934165595393E-2</v>
      </c>
      <c r="K117" s="32">
        <v>4720.7209999999995</v>
      </c>
      <c r="L117" s="33">
        <v>3370.5527200000001</v>
      </c>
      <c r="M117" s="33">
        <v>4731.9660000000003</v>
      </c>
      <c r="N117" s="38">
        <f t="shared" si="53"/>
        <v>0.79526974325901589</v>
      </c>
      <c r="O117" s="39">
        <f t="shared" si="70"/>
        <v>-2.0119401547632809E-2</v>
      </c>
      <c r="P117" s="40">
        <f t="shared" si="54"/>
        <v>-1.2406444091572766E-3</v>
      </c>
      <c r="Q117" s="32">
        <v>937.23333000000002</v>
      </c>
      <c r="R117" s="33">
        <v>757.4249299999999</v>
      </c>
      <c r="S117" s="34">
        <v>1077.6714099999999</v>
      </c>
      <c r="T117" s="38">
        <f t="shared" si="71"/>
        <v>0.18111699567331666</v>
      </c>
      <c r="U117" s="39">
        <f t="shared" si="72"/>
        <v>1.9232850553749598E-2</v>
      </c>
      <c r="V117" s="40">
        <f t="shared" si="73"/>
        <v>2.1265229701218913E-3</v>
      </c>
      <c r="W117" s="32">
        <v>131.577</v>
      </c>
      <c r="X117" s="33">
        <v>103.67177000000001</v>
      </c>
      <c r="Y117" s="34">
        <v>140.50220000000002</v>
      </c>
      <c r="Z117" s="38">
        <f t="shared" si="55"/>
        <v>2.3613261067667625E-2</v>
      </c>
      <c r="AA117" s="39">
        <f t="shared" si="74"/>
        <v>8.8655099388346495E-4</v>
      </c>
      <c r="AB117" s="40">
        <f t="shared" si="56"/>
        <v>-8.8587856096446899E-4</v>
      </c>
      <c r="AC117" s="32">
        <v>683.71851000000004</v>
      </c>
      <c r="AD117" s="33">
        <v>431.7013</v>
      </c>
      <c r="AE117" s="33">
        <v>706.88624000000004</v>
      </c>
      <c r="AF117" s="33">
        <f t="shared" si="75"/>
        <v>23.167730000000006</v>
      </c>
      <c r="AG117" s="34">
        <f t="shared" si="76"/>
        <v>275.18494000000004</v>
      </c>
      <c r="AH117" s="32">
        <v>683.71851000000004</v>
      </c>
      <c r="AI117" s="33">
        <v>431.7013</v>
      </c>
      <c r="AJ117" s="33">
        <v>706.88624000000004</v>
      </c>
      <c r="AK117" s="33">
        <f t="shared" si="57"/>
        <v>23.167730000000006</v>
      </c>
      <c r="AL117" s="34">
        <f t="shared" si="58"/>
        <v>275.18494000000004</v>
      </c>
      <c r="AM117" s="38">
        <f t="shared" si="59"/>
        <v>0.11722373781825104</v>
      </c>
      <c r="AN117" s="39">
        <f t="shared" si="77"/>
        <v>3.541564428518329E-4</v>
      </c>
      <c r="AO117" s="40">
        <f t="shared" si="78"/>
        <v>2.1690449750343163E-2</v>
      </c>
      <c r="AP117" s="38">
        <f t="shared" si="79"/>
        <v>0.11722373781825104</v>
      </c>
      <c r="AQ117" s="39">
        <f t="shared" si="80"/>
        <v>3.541564428518329E-4</v>
      </c>
      <c r="AR117" s="40">
        <f t="shared" si="60"/>
        <v>2.1690449750343163E-2</v>
      </c>
      <c r="AS117" s="39">
        <f t="shared" si="61"/>
        <v>0.11880162253873572</v>
      </c>
      <c r="AT117" s="39">
        <f t="shared" si="81"/>
        <v>7.0596487174455491E-4</v>
      </c>
      <c r="AU117" s="39">
        <f t="shared" si="62"/>
        <v>1.6784357601887512E-2</v>
      </c>
      <c r="AV117" s="32">
        <v>3615</v>
      </c>
      <c r="AW117" s="33">
        <v>2748</v>
      </c>
      <c r="AX117" s="34">
        <v>3538</v>
      </c>
      <c r="AY117" s="41">
        <v>23</v>
      </c>
      <c r="AZ117" s="42">
        <v>23.33</v>
      </c>
      <c r="BA117" s="43">
        <v>23</v>
      </c>
      <c r="BB117" s="41">
        <v>55</v>
      </c>
      <c r="BC117" s="42">
        <v>56</v>
      </c>
      <c r="BD117" s="43">
        <v>55</v>
      </c>
      <c r="BE117" s="24">
        <f t="shared" si="82"/>
        <v>12.818840579710146</v>
      </c>
      <c r="BF117" s="24">
        <f t="shared" si="83"/>
        <v>-0.27898550724637516</v>
      </c>
      <c r="BG117" s="24">
        <f t="shared" si="84"/>
        <v>-0.26874336085279182</v>
      </c>
      <c r="BH117" s="25">
        <f t="shared" si="85"/>
        <v>5.3606060606060604</v>
      </c>
      <c r="BI117" s="24">
        <f t="shared" si="86"/>
        <v>-0.11666666666666714</v>
      </c>
      <c r="BJ117" s="26">
        <f t="shared" si="87"/>
        <v>-9.1774891774892176E-2</v>
      </c>
      <c r="BK117" s="33">
        <v>320</v>
      </c>
      <c r="BL117" s="33">
        <v>320</v>
      </c>
      <c r="BM117" s="33">
        <v>320</v>
      </c>
      <c r="BN117" s="32">
        <v>107104</v>
      </c>
      <c r="BO117" s="33">
        <v>80206</v>
      </c>
      <c r="BP117" s="34">
        <v>106759</v>
      </c>
      <c r="BQ117" s="47">
        <f t="shared" si="88"/>
        <v>55.734313828342337</v>
      </c>
      <c r="BR117" s="47">
        <f t="shared" si="63"/>
        <v>1.6790840516766679</v>
      </c>
      <c r="BS117" s="47">
        <f t="shared" si="64"/>
        <v>2.9745524638558933</v>
      </c>
      <c r="BT117" s="48">
        <f t="shared" si="65"/>
        <v>1681.7805568117578</v>
      </c>
      <c r="BU117" s="47">
        <f t="shared" si="66"/>
        <v>80.250451694192179</v>
      </c>
      <c r="BV117" s="49">
        <f t="shared" si="67"/>
        <v>141.87902114945791</v>
      </c>
      <c r="BW117" s="44">
        <f t="shared" si="89"/>
        <v>30.17495760316563</v>
      </c>
      <c r="BX117" s="44">
        <f t="shared" si="90"/>
        <v>0.54729508587655573</v>
      </c>
      <c r="BY117" s="44">
        <f t="shared" si="91"/>
        <v>0.9879124794392844</v>
      </c>
      <c r="BZ117" s="18">
        <f t="shared" si="92"/>
        <v>0.91654361263736261</v>
      </c>
      <c r="CA117" s="19">
        <f t="shared" si="93"/>
        <v>2.0627383204228078E-3</v>
      </c>
      <c r="CB117" s="30">
        <f t="shared" si="94"/>
        <v>-1.5653617216118132E-3</v>
      </c>
    </row>
    <row r="118" spans="1:80" x14ac:dyDescent="0.25">
      <c r="A118" s="11" t="s">
        <v>98</v>
      </c>
      <c r="B118" s="32">
        <v>5569.2235000000001</v>
      </c>
      <c r="C118" s="33">
        <v>4815.83482</v>
      </c>
      <c r="D118" s="34">
        <v>6628.5529999999999</v>
      </c>
      <c r="E118" s="32">
        <v>5477.7519199999997</v>
      </c>
      <c r="F118" s="33">
        <v>4918.46245</v>
      </c>
      <c r="G118" s="34">
        <v>6622.3</v>
      </c>
      <c r="H118" s="35">
        <f t="shared" si="68"/>
        <v>1.0009442338764478</v>
      </c>
      <c r="I118" s="36">
        <f t="shared" si="69"/>
        <v>-1.5754510669836908E-2</v>
      </c>
      <c r="J118" s="37">
        <f t="shared" si="52"/>
        <v>2.1810029039730949E-2</v>
      </c>
      <c r="K118" s="32">
        <v>4333.2648799999997</v>
      </c>
      <c r="L118" s="33">
        <v>4147.4502400000001</v>
      </c>
      <c r="M118" s="33">
        <v>5310.5829999999996</v>
      </c>
      <c r="N118" s="38">
        <f t="shared" si="53"/>
        <v>0.80192425592316863</v>
      </c>
      <c r="O118" s="39">
        <f t="shared" si="70"/>
        <v>1.0857967546969216E-2</v>
      </c>
      <c r="P118" s="40">
        <f t="shared" si="54"/>
        <v>-4.131695658217438E-2</v>
      </c>
      <c r="Q118" s="32">
        <v>1070.65804</v>
      </c>
      <c r="R118" s="33">
        <v>724.83461999999997</v>
      </c>
      <c r="S118" s="34">
        <v>1251.1379999999999</v>
      </c>
      <c r="T118" s="38">
        <f t="shared" si="71"/>
        <v>0.18892801594612141</v>
      </c>
      <c r="U118" s="39">
        <f t="shared" si="72"/>
        <v>-6.5277213045717708E-3</v>
      </c>
      <c r="V118" s="40">
        <f t="shared" si="73"/>
        <v>4.1557851515975158E-2</v>
      </c>
      <c r="W118" s="32">
        <v>73.828999999999994</v>
      </c>
      <c r="X118" s="33">
        <v>46.177589999999995</v>
      </c>
      <c r="Y118" s="34">
        <v>60.579000000000001</v>
      </c>
      <c r="Z118" s="38">
        <f t="shared" si="55"/>
        <v>9.1477281307098743E-3</v>
      </c>
      <c r="AA118" s="39">
        <f t="shared" si="74"/>
        <v>-4.3302462423975511E-3</v>
      </c>
      <c r="AB118" s="40">
        <f t="shared" si="56"/>
        <v>-2.4089493380086494E-4</v>
      </c>
      <c r="AC118" s="32">
        <v>603.5217100000001</v>
      </c>
      <c r="AD118" s="33">
        <v>603.61983999999995</v>
      </c>
      <c r="AE118" s="33">
        <v>595.15899999999999</v>
      </c>
      <c r="AF118" s="33">
        <f t="shared" si="75"/>
        <v>-8.3627100000001064</v>
      </c>
      <c r="AG118" s="34">
        <f t="shared" si="76"/>
        <v>-8.4608399999999619</v>
      </c>
      <c r="AH118" s="32">
        <v>603.5217100000001</v>
      </c>
      <c r="AI118" s="33">
        <v>603.61983999999995</v>
      </c>
      <c r="AJ118" s="33">
        <v>595.15899999999999</v>
      </c>
      <c r="AK118" s="33">
        <f t="shared" si="57"/>
        <v>-8.3627100000001064</v>
      </c>
      <c r="AL118" s="34">
        <f t="shared" si="58"/>
        <v>-8.4608399999999619</v>
      </c>
      <c r="AM118" s="38">
        <f t="shared" si="59"/>
        <v>8.9787167727255104E-2</v>
      </c>
      <c r="AN118" s="39">
        <f t="shared" si="77"/>
        <v>-1.8580131591940843E-2</v>
      </c>
      <c r="AO118" s="40">
        <f t="shared" si="78"/>
        <v>-3.5553476742772608E-2</v>
      </c>
      <c r="AP118" s="38">
        <f t="shared" si="79"/>
        <v>8.9787167727255104E-2</v>
      </c>
      <c r="AQ118" s="39">
        <f t="shared" si="80"/>
        <v>-1.8580131591940843E-2</v>
      </c>
      <c r="AR118" s="40">
        <f t="shared" si="60"/>
        <v>-3.5553476742772608E-2</v>
      </c>
      <c r="AS118" s="39">
        <f t="shared" si="61"/>
        <v>8.9871947812693476E-2</v>
      </c>
      <c r="AT118" s="39">
        <f t="shared" si="81"/>
        <v>-2.0304949355004501E-2</v>
      </c>
      <c r="AU118" s="39">
        <f t="shared" si="62"/>
        <v>-3.2853364444188751E-2</v>
      </c>
      <c r="AV118" s="32">
        <v>1974</v>
      </c>
      <c r="AW118" s="33">
        <v>1614</v>
      </c>
      <c r="AX118" s="34">
        <v>1984</v>
      </c>
      <c r="AY118" s="41">
        <v>19</v>
      </c>
      <c r="AZ118" s="42">
        <v>19</v>
      </c>
      <c r="BA118" s="43">
        <v>19</v>
      </c>
      <c r="BB118" s="41">
        <v>71</v>
      </c>
      <c r="BC118" s="42">
        <v>79</v>
      </c>
      <c r="BD118" s="43">
        <v>83</v>
      </c>
      <c r="BE118" s="24">
        <f t="shared" si="82"/>
        <v>8.7017543859649127</v>
      </c>
      <c r="BF118" s="24">
        <f t="shared" si="83"/>
        <v>4.3859649122808264E-2</v>
      </c>
      <c r="BG118" s="24">
        <f t="shared" si="84"/>
        <v>-0.73684210526315752</v>
      </c>
      <c r="BH118" s="25">
        <f t="shared" si="85"/>
        <v>1.9919678714859437</v>
      </c>
      <c r="BI118" s="24">
        <f t="shared" si="86"/>
        <v>-0.32493353696476079</v>
      </c>
      <c r="BJ118" s="26">
        <f t="shared" si="87"/>
        <v>-0.27807432260688314</v>
      </c>
      <c r="BK118" s="33">
        <v>115</v>
      </c>
      <c r="BL118" s="33">
        <v>115</v>
      </c>
      <c r="BM118" s="33">
        <v>115</v>
      </c>
      <c r="BN118" s="32">
        <v>40676</v>
      </c>
      <c r="BO118" s="33">
        <v>30395</v>
      </c>
      <c r="BP118" s="34">
        <v>40744</v>
      </c>
      <c r="BQ118" s="47">
        <f t="shared" si="88"/>
        <v>162.53436088749262</v>
      </c>
      <c r="BR118" s="47">
        <f t="shared" si="63"/>
        <v>27.866450571827357</v>
      </c>
      <c r="BS118" s="47">
        <f t="shared" si="64"/>
        <v>0.71621810085008519</v>
      </c>
      <c r="BT118" s="48">
        <f t="shared" si="65"/>
        <v>3337.8528225806454</v>
      </c>
      <c r="BU118" s="47">
        <f t="shared" si="66"/>
        <v>562.90250849756512</v>
      </c>
      <c r="BV118" s="49">
        <f t="shared" si="67"/>
        <v>290.47831824359446</v>
      </c>
      <c r="BW118" s="44">
        <f t="shared" si="89"/>
        <v>20.536290322580644</v>
      </c>
      <c r="BX118" s="44">
        <f t="shared" si="90"/>
        <v>-6.9586070529791044E-2</v>
      </c>
      <c r="BY118" s="44">
        <f t="shared" si="91"/>
        <v>1.7041961466202977</v>
      </c>
      <c r="BZ118" s="18">
        <f t="shared" si="92"/>
        <v>0.97333970377448631</v>
      </c>
      <c r="CA118" s="19">
        <f t="shared" si="93"/>
        <v>6.934381845286941E-3</v>
      </c>
      <c r="CB118" s="30">
        <f t="shared" si="94"/>
        <v>5.1919095397355841E-3</v>
      </c>
    </row>
    <row r="119" spans="1:80" x14ac:dyDescent="0.25">
      <c r="A119" s="11" t="s">
        <v>97</v>
      </c>
      <c r="B119" s="32">
        <v>735.16</v>
      </c>
      <c r="C119" s="33">
        <v>599.976</v>
      </c>
      <c r="D119" s="34">
        <v>805.31700000000001</v>
      </c>
      <c r="E119" s="32">
        <v>693.23299999999995</v>
      </c>
      <c r="F119" s="33">
        <v>542.98400000000004</v>
      </c>
      <c r="G119" s="34">
        <v>773.67600000000004</v>
      </c>
      <c r="H119" s="35">
        <f t="shared" si="68"/>
        <v>1.040896964620849</v>
      </c>
      <c r="I119" s="36">
        <f t="shared" si="69"/>
        <v>-1.9583422204359824E-2</v>
      </c>
      <c r="J119" s="37">
        <f t="shared" si="52"/>
        <v>-6.4063770870436132E-2</v>
      </c>
      <c r="K119" s="32">
        <v>516.14800000000002</v>
      </c>
      <c r="L119" s="33">
        <v>414.63799999999998</v>
      </c>
      <c r="M119" s="33">
        <v>582.17600000000004</v>
      </c>
      <c r="N119" s="38">
        <f t="shared" si="53"/>
        <v>0.75248036645831073</v>
      </c>
      <c r="O119" s="39">
        <f t="shared" si="70"/>
        <v>7.9283904271638672E-3</v>
      </c>
      <c r="P119" s="40">
        <f t="shared" si="54"/>
        <v>-1.1148027748516642E-2</v>
      </c>
      <c r="Q119" s="32">
        <v>153.98699999999999</v>
      </c>
      <c r="R119" s="33">
        <v>112.89600000000002</v>
      </c>
      <c r="S119" s="34">
        <v>169.75100000000003</v>
      </c>
      <c r="T119" s="38">
        <f t="shared" si="71"/>
        <v>0.21940838283726008</v>
      </c>
      <c r="U119" s="39">
        <f t="shared" si="72"/>
        <v>-2.7203963755010052E-3</v>
      </c>
      <c r="V119" s="40">
        <f t="shared" si="73"/>
        <v>1.1490654138071876E-2</v>
      </c>
      <c r="W119" s="32">
        <v>23.097999999999999</v>
      </c>
      <c r="X119" s="33">
        <v>15.45</v>
      </c>
      <c r="Y119" s="34">
        <v>21.748999999999999</v>
      </c>
      <c r="Z119" s="38">
        <f t="shared" si="55"/>
        <v>2.8111250704429241E-2</v>
      </c>
      <c r="AA119" s="39">
        <f t="shared" si="74"/>
        <v>-5.2079940516628689E-3</v>
      </c>
      <c r="AB119" s="40">
        <f t="shared" si="56"/>
        <v>-3.4262638955510905E-4</v>
      </c>
      <c r="AC119" s="32">
        <v>26.328110000000002</v>
      </c>
      <c r="AD119" s="33">
        <v>47.07</v>
      </c>
      <c r="AE119" s="33">
        <v>33.25</v>
      </c>
      <c r="AF119" s="33">
        <f t="shared" si="75"/>
        <v>6.9218899999999977</v>
      </c>
      <c r="AG119" s="34">
        <f t="shared" si="76"/>
        <v>-13.82</v>
      </c>
      <c r="AH119" s="32">
        <v>26.328110000000002</v>
      </c>
      <c r="AI119" s="33">
        <v>47.07</v>
      </c>
      <c r="AJ119" s="33">
        <v>33.25</v>
      </c>
      <c r="AK119" s="33">
        <f t="shared" si="57"/>
        <v>6.9218899999999977</v>
      </c>
      <c r="AL119" s="34">
        <f t="shared" si="58"/>
        <v>-13.82</v>
      </c>
      <c r="AM119" s="38">
        <f t="shared" si="59"/>
        <v>4.1288089038229663E-2</v>
      </c>
      <c r="AN119" s="39">
        <f t="shared" si="77"/>
        <v>5.475327190468629E-3</v>
      </c>
      <c r="AO119" s="40">
        <f t="shared" si="78"/>
        <v>-3.7165049087295364E-2</v>
      </c>
      <c r="AP119" s="38">
        <f t="shared" si="79"/>
        <v>4.1288089038229663E-2</v>
      </c>
      <c r="AQ119" s="39">
        <f t="shared" si="80"/>
        <v>5.475327190468629E-3</v>
      </c>
      <c r="AR119" s="40">
        <f t="shared" si="60"/>
        <v>-3.7165049087295364E-2</v>
      </c>
      <c r="AS119" s="39">
        <f t="shared" si="61"/>
        <v>4.2976646554888608E-2</v>
      </c>
      <c r="AT119" s="39">
        <f t="shared" si="81"/>
        <v>4.9979150172958994E-3</v>
      </c>
      <c r="AU119" s="39">
        <f t="shared" si="62"/>
        <v>-4.3710990649890903E-2</v>
      </c>
      <c r="AV119" s="32">
        <v>491</v>
      </c>
      <c r="AW119" s="33">
        <v>491</v>
      </c>
      <c r="AX119" s="34">
        <v>497</v>
      </c>
      <c r="AY119" s="41">
        <v>2</v>
      </c>
      <c r="AZ119" s="42">
        <v>2</v>
      </c>
      <c r="BA119" s="43">
        <v>2</v>
      </c>
      <c r="BB119" s="41">
        <v>12.5</v>
      </c>
      <c r="BC119" s="42">
        <v>12</v>
      </c>
      <c r="BD119" s="43">
        <v>12</v>
      </c>
      <c r="BE119" s="24">
        <f t="shared" si="82"/>
        <v>20.708333333333332</v>
      </c>
      <c r="BF119" s="24">
        <f t="shared" si="83"/>
        <v>0.25</v>
      </c>
      <c r="BG119" s="24">
        <f t="shared" si="84"/>
        <v>-6.5694444444444464</v>
      </c>
      <c r="BH119" s="25">
        <f t="shared" si="85"/>
        <v>3.4513888888888888</v>
      </c>
      <c r="BI119" s="24">
        <f t="shared" si="86"/>
        <v>0.17805555555555541</v>
      </c>
      <c r="BJ119" s="26">
        <f t="shared" si="87"/>
        <v>-1.094907407407407</v>
      </c>
      <c r="BK119" s="33">
        <v>40</v>
      </c>
      <c r="BL119" s="33">
        <v>40</v>
      </c>
      <c r="BM119" s="33">
        <v>40</v>
      </c>
      <c r="BN119" s="32">
        <v>12947</v>
      </c>
      <c r="BO119" s="33">
        <v>10126</v>
      </c>
      <c r="BP119" s="34">
        <v>13576</v>
      </c>
      <c r="BQ119" s="47">
        <f t="shared" si="88"/>
        <v>56.988509133765469</v>
      </c>
      <c r="BR119" s="47">
        <f t="shared" si="63"/>
        <v>3.444599347714643</v>
      </c>
      <c r="BS119" s="47">
        <f t="shared" si="64"/>
        <v>3.3657558254502433</v>
      </c>
      <c r="BT119" s="48">
        <f t="shared" si="65"/>
        <v>1556.6921529175049</v>
      </c>
      <c r="BU119" s="47">
        <f t="shared" si="66"/>
        <v>144.81231585029514</v>
      </c>
      <c r="BV119" s="49">
        <f t="shared" si="67"/>
        <v>450.81842582992863</v>
      </c>
      <c r="BW119" s="44">
        <f t="shared" si="89"/>
        <v>27.315895372233399</v>
      </c>
      <c r="BX119" s="44">
        <f t="shared" si="90"/>
        <v>0.94725993435152489</v>
      </c>
      <c r="BY119" s="44">
        <f t="shared" si="91"/>
        <v>6.6926774496264727</v>
      </c>
      <c r="BZ119" s="18">
        <f t="shared" si="92"/>
        <v>0.93241758241758232</v>
      </c>
      <c r="CA119" s="19">
        <f t="shared" si="93"/>
        <v>4.8059658920314496E-2</v>
      </c>
      <c r="CB119" s="30">
        <f t="shared" si="94"/>
        <v>5.128205128204999E-3</v>
      </c>
    </row>
    <row r="120" spans="1:80" x14ac:dyDescent="0.25">
      <c r="A120" s="11" t="s">
        <v>96</v>
      </c>
      <c r="B120" s="32">
        <v>2676.2501499999998</v>
      </c>
      <c r="C120" s="33">
        <v>2380.86096</v>
      </c>
      <c r="D120" s="34">
        <v>3150.1662999999999</v>
      </c>
      <c r="E120" s="32">
        <v>2668.4246200000002</v>
      </c>
      <c r="F120" s="33">
        <v>2286.2650899999999</v>
      </c>
      <c r="G120" s="34">
        <v>3143.1922800000002</v>
      </c>
      <c r="H120" s="35">
        <f t="shared" si="68"/>
        <v>1.0022187697661307</v>
      </c>
      <c r="I120" s="36">
        <f t="shared" si="69"/>
        <v>-7.1387069196848785E-4</v>
      </c>
      <c r="J120" s="37">
        <f t="shared" si="52"/>
        <v>-3.9156952766552511E-2</v>
      </c>
      <c r="K120" s="32">
        <v>1999.9190000000001</v>
      </c>
      <c r="L120" s="33">
        <v>1810.9280800000001</v>
      </c>
      <c r="M120" s="33">
        <v>2421.5349999999999</v>
      </c>
      <c r="N120" s="38">
        <f t="shared" si="53"/>
        <v>0.77040625716986033</v>
      </c>
      <c r="O120" s="39">
        <f t="shared" si="70"/>
        <v>2.0930710807977371E-2</v>
      </c>
      <c r="P120" s="40">
        <f t="shared" si="54"/>
        <v>-2.1683902418763834E-2</v>
      </c>
      <c r="Q120" s="32">
        <v>610.02099999999996</v>
      </c>
      <c r="R120" s="33">
        <v>416.23107000000005</v>
      </c>
      <c r="S120" s="34">
        <v>640.47028</v>
      </c>
      <c r="T120" s="38">
        <f t="shared" si="71"/>
        <v>0.20376426987152055</v>
      </c>
      <c r="U120" s="39">
        <f t="shared" si="72"/>
        <v>-2.4842899852464351E-2</v>
      </c>
      <c r="V120" s="40">
        <f t="shared" si="73"/>
        <v>2.1707048326839534E-2</v>
      </c>
      <c r="W120" s="32">
        <v>58.48462</v>
      </c>
      <c r="X120" s="33">
        <v>59.105940000000004</v>
      </c>
      <c r="Y120" s="34">
        <v>81.186999999999998</v>
      </c>
      <c r="Z120" s="38">
        <f t="shared" si="55"/>
        <v>2.5829472958618996E-2</v>
      </c>
      <c r="AA120" s="39">
        <f t="shared" si="74"/>
        <v>3.912189044486921E-3</v>
      </c>
      <c r="AB120" s="40">
        <f t="shared" si="56"/>
        <v>-2.3145908075946492E-5</v>
      </c>
      <c r="AC120" s="32">
        <v>426.58341999999999</v>
      </c>
      <c r="AD120" s="33">
        <v>341.33236999999997</v>
      </c>
      <c r="AE120" s="33">
        <v>378.70580000000001</v>
      </c>
      <c r="AF120" s="33">
        <f t="shared" si="75"/>
        <v>-47.877619999999979</v>
      </c>
      <c r="AG120" s="34">
        <f t="shared" si="76"/>
        <v>37.373430000000042</v>
      </c>
      <c r="AH120" s="32">
        <v>426.58341999999999</v>
      </c>
      <c r="AI120" s="33">
        <v>341.33236999999997</v>
      </c>
      <c r="AJ120" s="33">
        <v>378.70580000000001</v>
      </c>
      <c r="AK120" s="33">
        <f t="shared" si="57"/>
        <v>-47.877619999999979</v>
      </c>
      <c r="AL120" s="34">
        <f t="shared" si="58"/>
        <v>37.373430000000042</v>
      </c>
      <c r="AM120" s="38">
        <f t="shared" si="59"/>
        <v>0.12021771675990567</v>
      </c>
      <c r="AN120" s="39">
        <f t="shared" si="77"/>
        <v>-3.9178227599032528E-2</v>
      </c>
      <c r="AO120" s="40">
        <f t="shared" si="78"/>
        <v>-2.3147383401172172E-2</v>
      </c>
      <c r="AP120" s="38">
        <f t="shared" si="79"/>
        <v>0.12021771675990567</v>
      </c>
      <c r="AQ120" s="39">
        <f t="shared" si="80"/>
        <v>-3.9178227599032528E-2</v>
      </c>
      <c r="AR120" s="40">
        <f t="shared" si="60"/>
        <v>-2.3147383401172172E-2</v>
      </c>
      <c r="AS120" s="39">
        <f t="shared" si="61"/>
        <v>0.12048445219520582</v>
      </c>
      <c r="AT120" s="39">
        <f t="shared" si="81"/>
        <v>-3.9378943159016327E-2</v>
      </c>
      <c r="AU120" s="39">
        <f t="shared" si="62"/>
        <v>-2.8812482571007131E-2</v>
      </c>
      <c r="AV120" s="32">
        <v>1179</v>
      </c>
      <c r="AW120" s="33">
        <v>1007</v>
      </c>
      <c r="AX120" s="34">
        <v>1297</v>
      </c>
      <c r="AY120" s="41">
        <v>23</v>
      </c>
      <c r="AZ120" s="42">
        <v>21</v>
      </c>
      <c r="BA120" s="43">
        <v>22</v>
      </c>
      <c r="BB120" s="41">
        <v>28</v>
      </c>
      <c r="BC120" s="42">
        <v>29</v>
      </c>
      <c r="BD120" s="43">
        <v>29</v>
      </c>
      <c r="BE120" s="24">
        <f t="shared" si="82"/>
        <v>4.9128787878787881</v>
      </c>
      <c r="BF120" s="24">
        <f t="shared" si="83"/>
        <v>0.64113965744400581</v>
      </c>
      <c r="BG120" s="24">
        <f t="shared" si="84"/>
        <v>-0.4151635401635394</v>
      </c>
      <c r="BH120" s="25">
        <f t="shared" si="85"/>
        <v>3.7270114942528738</v>
      </c>
      <c r="BI120" s="24">
        <f t="shared" si="86"/>
        <v>0.21808292282430264</v>
      </c>
      <c r="BJ120" s="26">
        <f t="shared" si="87"/>
        <v>-0.13122605363984663</v>
      </c>
      <c r="BK120" s="33">
        <v>106</v>
      </c>
      <c r="BL120" s="33">
        <v>115</v>
      </c>
      <c r="BM120" s="33">
        <v>115</v>
      </c>
      <c r="BN120" s="32">
        <v>35377</v>
      </c>
      <c r="BO120" s="33">
        <v>28567</v>
      </c>
      <c r="BP120" s="34">
        <v>37801</v>
      </c>
      <c r="BQ120" s="47">
        <f t="shared" si="88"/>
        <v>83.151035157800067</v>
      </c>
      <c r="BR120" s="47">
        <f t="shared" si="63"/>
        <v>7.7228015596996045</v>
      </c>
      <c r="BS120" s="47">
        <f t="shared" si="64"/>
        <v>3.1193520969256383</v>
      </c>
      <c r="BT120" s="48">
        <f t="shared" si="65"/>
        <v>2423.4327525057829</v>
      </c>
      <c r="BU120" s="47">
        <f t="shared" si="66"/>
        <v>160.1379094184208</v>
      </c>
      <c r="BV120" s="49">
        <f t="shared" si="67"/>
        <v>153.06026988413441</v>
      </c>
      <c r="BW120" s="44">
        <f t="shared" si="89"/>
        <v>29.144949884348495</v>
      </c>
      <c r="BX120" s="44">
        <f t="shared" si="90"/>
        <v>-0.86098735059637477</v>
      </c>
      <c r="BY120" s="44">
        <f t="shared" si="91"/>
        <v>0.77652883171691656</v>
      </c>
      <c r="BZ120" s="18">
        <f t="shared" si="92"/>
        <v>0.90303392259914006</v>
      </c>
      <c r="CA120" s="19">
        <f t="shared" si="93"/>
        <v>-8.838435375909004E-3</v>
      </c>
      <c r="CB120" s="30">
        <f t="shared" si="94"/>
        <v>-6.88803949673511E-3</v>
      </c>
    </row>
    <row r="121" spans="1:80" x14ac:dyDescent="0.25">
      <c r="A121" s="11" t="s">
        <v>95</v>
      </c>
      <c r="B121" s="32">
        <v>1089.297</v>
      </c>
      <c r="C121" s="33">
        <v>915.16899999999998</v>
      </c>
      <c r="D121" s="34">
        <v>1197.4110000000001</v>
      </c>
      <c r="E121" s="32">
        <v>1092.03</v>
      </c>
      <c r="F121" s="33">
        <v>887.73900000000003</v>
      </c>
      <c r="G121" s="34">
        <v>1191.3889999999999</v>
      </c>
      <c r="H121" s="35">
        <f t="shared" si="68"/>
        <v>1.0050546043315829</v>
      </c>
      <c r="I121" s="36">
        <f t="shared" si="69"/>
        <v>7.5572828294263594E-3</v>
      </c>
      <c r="J121" s="37">
        <f t="shared" si="52"/>
        <v>-2.5844117026834423E-2</v>
      </c>
      <c r="K121" s="32">
        <v>859.95100000000002</v>
      </c>
      <c r="L121" s="33">
        <v>705.04</v>
      </c>
      <c r="M121" s="33">
        <v>960.50900000000001</v>
      </c>
      <c r="N121" s="38">
        <f t="shared" si="53"/>
        <v>0.80620939088744326</v>
      </c>
      <c r="O121" s="39">
        <f t="shared" si="70"/>
        <v>1.8730109182728105E-2</v>
      </c>
      <c r="P121" s="40">
        <f t="shared" si="54"/>
        <v>1.2011997284143261E-2</v>
      </c>
      <c r="Q121" s="32">
        <v>211.32400000000001</v>
      </c>
      <c r="R121" s="33">
        <v>167.916</v>
      </c>
      <c r="S121" s="34">
        <v>212.91199999999998</v>
      </c>
      <c r="T121" s="38">
        <f t="shared" si="71"/>
        <v>0.17870905304648607</v>
      </c>
      <c r="U121" s="39">
        <f t="shared" si="72"/>
        <v>-1.4805777132172043E-2</v>
      </c>
      <c r="V121" s="40">
        <f t="shared" si="73"/>
        <v>-1.0441136367294324E-2</v>
      </c>
      <c r="W121" s="32">
        <v>20.754999999999999</v>
      </c>
      <c r="X121" s="33">
        <v>14.783000000000001</v>
      </c>
      <c r="Y121" s="34">
        <v>17.968</v>
      </c>
      <c r="Z121" s="38">
        <f t="shared" si="55"/>
        <v>1.508155606607078E-2</v>
      </c>
      <c r="AA121" s="39">
        <f t="shared" si="74"/>
        <v>-3.9243320505560515E-3</v>
      </c>
      <c r="AB121" s="40">
        <f t="shared" si="56"/>
        <v>-1.57086091684875E-3</v>
      </c>
      <c r="AC121" s="32">
        <v>105.13566999999999</v>
      </c>
      <c r="AD121" s="33">
        <v>120.64100000000001</v>
      </c>
      <c r="AE121" s="33">
        <v>114.114</v>
      </c>
      <c r="AF121" s="33">
        <f t="shared" si="75"/>
        <v>8.9783300000000139</v>
      </c>
      <c r="AG121" s="34">
        <f t="shared" si="76"/>
        <v>-6.527000000000001</v>
      </c>
      <c r="AH121" s="32">
        <v>105.13566999999999</v>
      </c>
      <c r="AI121" s="33">
        <v>120.64100000000001</v>
      </c>
      <c r="AJ121" s="33">
        <v>114.114</v>
      </c>
      <c r="AK121" s="33">
        <f t="shared" si="57"/>
        <v>8.9783300000000139</v>
      </c>
      <c r="AL121" s="34">
        <f t="shared" si="58"/>
        <v>-6.527000000000001</v>
      </c>
      <c r="AM121" s="38">
        <f t="shared" si="59"/>
        <v>9.5300611068380031E-2</v>
      </c>
      <c r="AN121" s="39">
        <f t="shared" si="77"/>
        <v>-1.2163810834389804E-3</v>
      </c>
      <c r="AO121" s="40">
        <f t="shared" si="78"/>
        <v>-3.652312859063378E-2</v>
      </c>
      <c r="AP121" s="38">
        <f t="shared" si="79"/>
        <v>9.5300611068380031E-2</v>
      </c>
      <c r="AQ121" s="39">
        <f t="shared" si="80"/>
        <v>-1.2163810834389804E-3</v>
      </c>
      <c r="AR121" s="40">
        <f t="shared" si="60"/>
        <v>-3.652312859063378E-2</v>
      </c>
      <c r="AS121" s="39">
        <f t="shared" si="61"/>
        <v>9.5782317949888757E-2</v>
      </c>
      <c r="AT121" s="39">
        <f t="shared" si="81"/>
        <v>-4.9312320099537121E-4</v>
      </c>
      <c r="AU121" s="39">
        <f t="shared" si="62"/>
        <v>-4.0114606709273443E-2</v>
      </c>
      <c r="AV121" s="32">
        <v>731</v>
      </c>
      <c r="AW121" s="33">
        <v>600</v>
      </c>
      <c r="AX121" s="34">
        <v>742</v>
      </c>
      <c r="AY121" s="41">
        <v>8</v>
      </c>
      <c r="AZ121" s="42">
        <v>8.59</v>
      </c>
      <c r="BA121" s="43">
        <v>8.57</v>
      </c>
      <c r="BB121" s="41">
        <v>18</v>
      </c>
      <c r="BC121" s="42">
        <v>19.170000000000002</v>
      </c>
      <c r="BD121" s="43">
        <v>19.170000000000002</v>
      </c>
      <c r="BE121" s="24">
        <f t="shared" si="82"/>
        <v>7.2150914041229086</v>
      </c>
      <c r="BF121" s="24">
        <f t="shared" si="83"/>
        <v>-0.39949192921042442</v>
      </c>
      <c r="BG121" s="24">
        <f t="shared" si="84"/>
        <v>-0.54587095520964812</v>
      </c>
      <c r="BH121" s="25">
        <f t="shared" si="85"/>
        <v>3.2255259954790465</v>
      </c>
      <c r="BI121" s="24">
        <f t="shared" si="86"/>
        <v>-0.15873326378021302</v>
      </c>
      <c r="BJ121" s="26">
        <f t="shared" si="87"/>
        <v>-0.25213006433663754</v>
      </c>
      <c r="BK121" s="33">
        <v>65</v>
      </c>
      <c r="BL121" s="33">
        <v>65</v>
      </c>
      <c r="BM121" s="33">
        <v>65</v>
      </c>
      <c r="BN121" s="32">
        <v>19278</v>
      </c>
      <c r="BO121" s="33">
        <v>14946</v>
      </c>
      <c r="BP121" s="34">
        <v>19540</v>
      </c>
      <c r="BQ121" s="47">
        <f t="shared" si="88"/>
        <v>60.971801432958031</v>
      </c>
      <c r="BR121" s="47">
        <f t="shared" si="63"/>
        <v>4.3253650806393296</v>
      </c>
      <c r="BS121" s="47">
        <f t="shared" si="64"/>
        <v>1.5753742952623284</v>
      </c>
      <c r="BT121" s="48">
        <f t="shared" si="65"/>
        <v>1605.6455525606468</v>
      </c>
      <c r="BU121" s="47">
        <f t="shared" si="66"/>
        <v>111.76046364135823</v>
      </c>
      <c r="BV121" s="49">
        <f t="shared" si="67"/>
        <v>126.08055256064677</v>
      </c>
      <c r="BW121" s="44">
        <f t="shared" si="89"/>
        <v>26.334231805929917</v>
      </c>
      <c r="BX121" s="44">
        <f t="shared" si="90"/>
        <v>-3.7861217325897201E-2</v>
      </c>
      <c r="BY121" s="44">
        <f t="shared" si="91"/>
        <v>1.4242318059299173</v>
      </c>
      <c r="BZ121" s="18">
        <f t="shared" si="92"/>
        <v>0.82586644125105668</v>
      </c>
      <c r="CA121" s="19">
        <f t="shared" si="93"/>
        <v>1.5525962058118403E-2</v>
      </c>
      <c r="CB121" s="30">
        <f t="shared" si="94"/>
        <v>-1.6398985629754725E-2</v>
      </c>
    </row>
    <row r="122" spans="1:80" ht="15.75" thickBot="1" x14ac:dyDescent="0.3">
      <c r="A122" s="51" t="s">
        <v>94</v>
      </c>
      <c r="B122" s="52">
        <v>1464.951</v>
      </c>
      <c r="C122" s="53">
        <v>1038.44</v>
      </c>
      <c r="D122" s="54">
        <v>1375.0619999999999</v>
      </c>
      <c r="E122" s="52">
        <v>1447.7950000000001</v>
      </c>
      <c r="F122" s="53">
        <v>1008.696</v>
      </c>
      <c r="G122" s="54">
        <v>1380.2539999999999</v>
      </c>
      <c r="H122" s="55">
        <f t="shared" si="68"/>
        <v>0.99623837351675848</v>
      </c>
      <c r="I122" s="56">
        <f t="shared" si="69"/>
        <v>-1.5611370404169489E-2</v>
      </c>
      <c r="J122" s="57">
        <f t="shared" si="52"/>
        <v>-3.324920252200847E-2</v>
      </c>
      <c r="K122" s="52">
        <v>1129.7</v>
      </c>
      <c r="L122" s="53">
        <v>791.01499999999999</v>
      </c>
      <c r="M122" s="53">
        <v>920.27599999999995</v>
      </c>
      <c r="N122" s="58">
        <f t="shared" si="53"/>
        <v>0.66674394712857199</v>
      </c>
      <c r="O122" s="59">
        <f t="shared" si="70"/>
        <v>-0.11354608011976086</v>
      </c>
      <c r="P122" s="60">
        <f t="shared" si="54"/>
        <v>-0.11745168763155389</v>
      </c>
      <c r="Q122" s="52">
        <v>270.32900000000001</v>
      </c>
      <c r="R122" s="53">
        <v>184.18</v>
      </c>
      <c r="S122" s="54">
        <v>413.79899999999998</v>
      </c>
      <c r="T122" s="58">
        <f t="shared" si="71"/>
        <v>0.29979916739962353</v>
      </c>
      <c r="U122" s="59">
        <f t="shared" si="72"/>
        <v>0.11308143457142616</v>
      </c>
      <c r="V122" s="60">
        <f t="shared" si="73"/>
        <v>0.11720698898313334</v>
      </c>
      <c r="W122" s="52">
        <v>47.766000000000005</v>
      </c>
      <c r="X122" s="53">
        <v>33.501000000000005</v>
      </c>
      <c r="Y122" s="54">
        <v>46.179000000000002</v>
      </c>
      <c r="Z122" s="58">
        <f t="shared" si="55"/>
        <v>3.3456885471804469E-2</v>
      </c>
      <c r="AA122" s="59">
        <f t="shared" si="74"/>
        <v>4.6464554833464122E-4</v>
      </c>
      <c r="AB122" s="60">
        <f t="shared" si="56"/>
        <v>2.446986484206104E-4</v>
      </c>
      <c r="AC122" s="52">
        <v>64.043999999999997</v>
      </c>
      <c r="AD122" s="53">
        <v>113.764</v>
      </c>
      <c r="AE122" s="53">
        <v>114.04</v>
      </c>
      <c r="AF122" s="53">
        <f t="shared" si="75"/>
        <v>49.996000000000009</v>
      </c>
      <c r="AG122" s="54">
        <f t="shared" si="76"/>
        <v>0.27600000000001046</v>
      </c>
      <c r="AH122" s="52">
        <v>64.043999999999997</v>
      </c>
      <c r="AI122" s="53">
        <v>113.764</v>
      </c>
      <c r="AJ122" s="53">
        <v>114.04</v>
      </c>
      <c r="AK122" s="53">
        <f t="shared" si="57"/>
        <v>49.996000000000009</v>
      </c>
      <c r="AL122" s="54">
        <f t="shared" si="58"/>
        <v>0.27600000000001046</v>
      </c>
      <c r="AM122" s="58">
        <f t="shared" si="59"/>
        <v>8.2934442228786792E-2</v>
      </c>
      <c r="AN122" s="59">
        <f t="shared" si="77"/>
        <v>3.921693904949957E-2</v>
      </c>
      <c r="AO122" s="60">
        <f t="shared" si="78"/>
        <v>-2.6618348495761557E-2</v>
      </c>
      <c r="AP122" s="58">
        <f t="shared" si="79"/>
        <v>8.2934442228786792E-2</v>
      </c>
      <c r="AQ122" s="59">
        <f t="shared" si="80"/>
        <v>3.921693904949957E-2</v>
      </c>
      <c r="AR122" s="60">
        <f t="shared" si="60"/>
        <v>-2.6618348495761557E-2</v>
      </c>
      <c r="AS122" s="59">
        <f t="shared" si="61"/>
        <v>8.2622473834526117E-2</v>
      </c>
      <c r="AT122" s="59">
        <f t="shared" si="81"/>
        <v>3.8386929437701986E-2</v>
      </c>
      <c r="AU122" s="59">
        <f t="shared" si="62"/>
        <v>-3.0160763136771476E-2</v>
      </c>
      <c r="AV122" s="52">
        <v>829</v>
      </c>
      <c r="AW122" s="53">
        <v>505</v>
      </c>
      <c r="AX122" s="54">
        <v>658</v>
      </c>
      <c r="AY122" s="61">
        <v>8</v>
      </c>
      <c r="AZ122" s="62">
        <v>6</v>
      </c>
      <c r="BA122" s="63">
        <v>6</v>
      </c>
      <c r="BB122" s="61">
        <v>22</v>
      </c>
      <c r="BC122" s="62">
        <v>23</v>
      </c>
      <c r="BD122" s="63">
        <v>21</v>
      </c>
      <c r="BE122" s="64">
        <f t="shared" si="82"/>
        <v>9.1388888888888893</v>
      </c>
      <c r="BF122" s="64">
        <f t="shared" si="83"/>
        <v>0.50347222222222321</v>
      </c>
      <c r="BG122" s="64">
        <f t="shared" si="84"/>
        <v>-0.21296296296296369</v>
      </c>
      <c r="BH122" s="65">
        <f t="shared" si="85"/>
        <v>2.6111111111111112</v>
      </c>
      <c r="BI122" s="64">
        <f t="shared" si="86"/>
        <v>-0.52904040404040398</v>
      </c>
      <c r="BJ122" s="66">
        <f t="shared" si="87"/>
        <v>0.17149758454106312</v>
      </c>
      <c r="BK122" s="53">
        <v>80</v>
      </c>
      <c r="BL122" s="53">
        <v>80</v>
      </c>
      <c r="BM122" s="53">
        <v>80</v>
      </c>
      <c r="BN122" s="52">
        <v>22979</v>
      </c>
      <c r="BO122" s="53">
        <v>14645</v>
      </c>
      <c r="BP122" s="54">
        <v>19269</v>
      </c>
      <c r="BQ122" s="67">
        <f t="shared" si="88"/>
        <v>71.630805957755982</v>
      </c>
      <c r="BR122" s="67">
        <f t="shared" si="63"/>
        <v>8.6256708343824684</v>
      </c>
      <c r="BS122" s="67">
        <f t="shared" si="64"/>
        <v>2.7543293445774282</v>
      </c>
      <c r="BT122" s="68">
        <f t="shared" si="65"/>
        <v>2097.6504559270516</v>
      </c>
      <c r="BU122" s="67">
        <f t="shared" si="66"/>
        <v>351.21499151209377</v>
      </c>
      <c r="BV122" s="69">
        <f t="shared" si="67"/>
        <v>100.23263414487337</v>
      </c>
      <c r="BW122" s="70">
        <f t="shared" si="89"/>
        <v>29.284194528875378</v>
      </c>
      <c r="BX122" s="70">
        <f t="shared" si="90"/>
        <v>1.5652560487788776</v>
      </c>
      <c r="BY122" s="70">
        <f t="shared" si="91"/>
        <v>0.28419452887537844</v>
      </c>
      <c r="BZ122" s="71">
        <f t="shared" si="92"/>
        <v>0.66171016483516487</v>
      </c>
      <c r="CA122" s="72">
        <f t="shared" si="93"/>
        <v>-0.12309174773314113</v>
      </c>
      <c r="CB122" s="73">
        <f t="shared" si="94"/>
        <v>-8.8484432234431365E-3</v>
      </c>
    </row>
  </sheetData>
  <sheetProtection algorithmName="SHA-512" hashValue="uaniYOQ2oAltT1RNecIKtEb/tKJcckFZ+MQufjOs2xfQ1yDj+c4GLPPe6hvOLbFuDMbGSqO2xSoIo1UxCBTtEw==" saltValue="b2V1V3553N1ynhSqt3mLVQ==" spinCount="100000" sheet="1" objects="1" scenarios="1"/>
  <mergeCells count="1">
    <mergeCell ref="A1:A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A4E5F-8F95-44FE-A3FF-2C52152F64E2}">
  <sheetPr>
    <tabColor rgb="FF00B050"/>
  </sheetPr>
  <dimension ref="A1:AC390"/>
  <sheetViews>
    <sheetView showGridLines="0" showZeros="0" zoomScaleNormal="100" zoomScaleSheetLayoutView="100" workbookViewId="0">
      <pane ySplit="6" topLeftCell="A7" activePane="bottomLeft" state="frozen"/>
      <selection pane="bottomLeft" activeCell="Q21" sqref="Q21"/>
    </sheetView>
  </sheetViews>
  <sheetFormatPr defaultRowHeight="12.75" x14ac:dyDescent="0.2"/>
  <cols>
    <col min="1" max="1" width="6.85546875" style="77" customWidth="1"/>
    <col min="2" max="2" width="12.7109375" style="77" customWidth="1"/>
    <col min="3" max="3" width="34" style="76" customWidth="1"/>
    <col min="4" max="15" width="12.85546875" style="76" hidden="1" customWidth="1"/>
    <col min="16" max="21" width="12.85546875" style="75" customWidth="1"/>
    <col min="22" max="29" width="10" style="85" customWidth="1"/>
    <col min="30" max="16384" width="9.140625" style="74"/>
  </cols>
  <sheetData>
    <row r="1" spans="1:29" ht="28.5" customHeight="1" x14ac:dyDescent="0.2">
      <c r="A1" s="139" t="s">
        <v>987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</row>
    <row r="2" spans="1:29" ht="61.5" customHeight="1" thickBot="1" x14ac:dyDescent="0.25">
      <c r="A2" s="138" t="s">
        <v>986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</row>
    <row r="3" spans="1:29" ht="30.75" customHeight="1" x14ac:dyDescent="0.2">
      <c r="A3" s="162" t="s">
        <v>985</v>
      </c>
      <c r="B3" s="164" t="s">
        <v>984</v>
      </c>
      <c r="C3" s="166" t="s">
        <v>983</v>
      </c>
      <c r="D3" s="156" t="s">
        <v>991</v>
      </c>
      <c r="E3" s="157"/>
      <c r="F3" s="157"/>
      <c r="G3" s="157"/>
      <c r="H3" s="157"/>
      <c r="I3" s="158"/>
      <c r="J3" s="156" t="s">
        <v>992</v>
      </c>
      <c r="K3" s="157"/>
      <c r="L3" s="157"/>
      <c r="M3" s="157"/>
      <c r="N3" s="157"/>
      <c r="O3" s="158"/>
      <c r="P3" s="168" t="s">
        <v>982</v>
      </c>
      <c r="Q3" s="169"/>
      <c r="R3" s="169"/>
      <c r="S3" s="169"/>
      <c r="T3" s="169"/>
      <c r="U3" s="170"/>
      <c r="V3" s="140" t="s">
        <v>997</v>
      </c>
      <c r="W3" s="141"/>
      <c r="X3" s="141"/>
      <c r="Y3" s="142"/>
      <c r="Z3" s="143" t="s">
        <v>998</v>
      </c>
      <c r="AA3" s="141"/>
      <c r="AB3" s="141"/>
      <c r="AC3" s="142"/>
    </row>
    <row r="4" spans="1:29" ht="55.5" customHeight="1" x14ac:dyDescent="0.2">
      <c r="A4" s="163"/>
      <c r="B4" s="165"/>
      <c r="C4" s="167"/>
      <c r="D4" s="159" t="s">
        <v>981</v>
      </c>
      <c r="E4" s="152" t="s">
        <v>989</v>
      </c>
      <c r="F4" s="152" t="s">
        <v>980</v>
      </c>
      <c r="G4" s="152" t="s">
        <v>979</v>
      </c>
      <c r="H4" s="152" t="s">
        <v>990</v>
      </c>
      <c r="I4" s="154" t="s">
        <v>988</v>
      </c>
      <c r="J4" s="159" t="s">
        <v>981</v>
      </c>
      <c r="K4" s="152" t="s">
        <v>989</v>
      </c>
      <c r="L4" s="152" t="s">
        <v>980</v>
      </c>
      <c r="M4" s="152" t="s">
        <v>979</v>
      </c>
      <c r="N4" s="152" t="s">
        <v>990</v>
      </c>
      <c r="O4" s="154" t="s">
        <v>988</v>
      </c>
      <c r="P4" s="145" t="s">
        <v>981</v>
      </c>
      <c r="Q4" s="147" t="s">
        <v>996</v>
      </c>
      <c r="R4" s="147" t="s">
        <v>980</v>
      </c>
      <c r="S4" s="147" t="s">
        <v>979</v>
      </c>
      <c r="T4" s="147" t="s">
        <v>990</v>
      </c>
      <c r="U4" s="149" t="s">
        <v>988</v>
      </c>
      <c r="V4" s="144" t="s">
        <v>981</v>
      </c>
      <c r="W4" s="146" t="s">
        <v>993</v>
      </c>
      <c r="X4" s="146" t="s">
        <v>994</v>
      </c>
      <c r="Y4" s="148" t="s">
        <v>995</v>
      </c>
      <c r="Z4" s="150" t="s">
        <v>981</v>
      </c>
      <c r="AA4" s="146" t="s">
        <v>993</v>
      </c>
      <c r="AB4" s="146" t="s">
        <v>994</v>
      </c>
      <c r="AC4" s="148" t="s">
        <v>995</v>
      </c>
    </row>
    <row r="5" spans="1:29" ht="13.5" thickBot="1" x14ac:dyDescent="0.25">
      <c r="A5" s="163"/>
      <c r="B5" s="165"/>
      <c r="C5" s="167"/>
      <c r="D5" s="160"/>
      <c r="E5" s="153"/>
      <c r="F5" s="153"/>
      <c r="G5" s="153"/>
      <c r="H5" s="153"/>
      <c r="I5" s="155"/>
      <c r="J5" s="160"/>
      <c r="K5" s="153"/>
      <c r="L5" s="153"/>
      <c r="M5" s="153"/>
      <c r="N5" s="153"/>
      <c r="O5" s="155"/>
      <c r="P5" s="171"/>
      <c r="Q5" s="172"/>
      <c r="R5" s="172"/>
      <c r="S5" s="172"/>
      <c r="T5" s="172"/>
      <c r="U5" s="161"/>
      <c r="V5" s="145"/>
      <c r="W5" s="147"/>
      <c r="X5" s="147"/>
      <c r="Y5" s="149"/>
      <c r="Z5" s="151"/>
      <c r="AA5" s="147"/>
      <c r="AB5" s="147"/>
      <c r="AC5" s="149"/>
    </row>
    <row r="6" spans="1:29" s="81" customFormat="1" ht="17.25" customHeight="1" thickBot="1" x14ac:dyDescent="0.25">
      <c r="A6" s="130"/>
      <c r="B6" s="131"/>
      <c r="C6" s="132" t="s">
        <v>978</v>
      </c>
      <c r="D6" s="96"/>
      <c r="E6" s="95"/>
      <c r="F6" s="95"/>
      <c r="G6" s="95"/>
      <c r="H6" s="95"/>
      <c r="I6" s="97"/>
      <c r="J6" s="96"/>
      <c r="K6" s="95"/>
      <c r="L6" s="95"/>
      <c r="M6" s="95"/>
      <c r="N6" s="95"/>
      <c r="O6" s="97"/>
      <c r="P6" s="133">
        <f t="shared" ref="P6:U6" si="0">SUBTOTAL(9,P7:P386)</f>
        <v>464984</v>
      </c>
      <c r="Q6" s="134">
        <f t="shared" si="0"/>
        <v>779240216.11000013</v>
      </c>
      <c r="R6" s="134">
        <f t="shared" si="0"/>
        <v>725275009.75000012</v>
      </c>
      <c r="S6" s="134">
        <f t="shared" si="0"/>
        <v>53965206.359999999</v>
      </c>
      <c r="T6" s="134">
        <f t="shared" si="0"/>
        <v>15811664.710000001</v>
      </c>
      <c r="U6" s="135">
        <f t="shared" si="0"/>
        <v>194300890.88999999</v>
      </c>
      <c r="V6" s="98">
        <f>SUBTOTAL(9,V7:V386)</f>
        <v>20914</v>
      </c>
      <c r="W6" s="99">
        <f t="shared" ref="W6:AC6" si="1">SUBTOTAL(9,W7:W386)</f>
        <v>101798746.45999995</v>
      </c>
      <c r="X6" s="99">
        <f t="shared" si="1"/>
        <v>105567.71000000025</v>
      </c>
      <c r="Y6" s="100">
        <f t="shared" si="1"/>
        <v>23532078.689999983</v>
      </c>
      <c r="Z6" s="101">
        <f t="shared" si="1"/>
        <v>-24952</v>
      </c>
      <c r="AA6" s="99">
        <f t="shared" si="1"/>
        <v>112872337.88000014</v>
      </c>
      <c r="AB6" s="99">
        <f t="shared" si="1"/>
        <v>4440861.54</v>
      </c>
      <c r="AC6" s="100">
        <f t="shared" si="1"/>
        <v>15454948.499999994</v>
      </c>
    </row>
    <row r="7" spans="1:29" s="80" customFormat="1" ht="13.5" customHeight="1" x14ac:dyDescent="0.2">
      <c r="A7" s="102" t="s">
        <v>954</v>
      </c>
      <c r="B7" s="103" t="s">
        <v>977</v>
      </c>
      <c r="C7" s="104" t="s">
        <v>976</v>
      </c>
      <c r="D7" s="105"/>
      <c r="E7" s="106">
        <v>41874</v>
      </c>
      <c r="F7" s="106"/>
      <c r="G7" s="106"/>
      <c r="H7" s="106"/>
      <c r="I7" s="107"/>
      <c r="J7" s="105"/>
      <c r="K7" s="106">
        <v>42893</v>
      </c>
      <c r="L7" s="106">
        <v>42893</v>
      </c>
      <c r="M7" s="106"/>
      <c r="N7" s="106"/>
      <c r="O7" s="107"/>
      <c r="P7" s="105">
        <v>0</v>
      </c>
      <c r="Q7" s="106">
        <f t="shared" ref="Q7:Q19" si="2">SUM(R7:S7)</f>
        <v>34982</v>
      </c>
      <c r="R7" s="106">
        <v>34982</v>
      </c>
      <c r="S7" s="106">
        <v>0</v>
      </c>
      <c r="T7" s="106">
        <v>0</v>
      </c>
      <c r="U7" s="107">
        <v>0</v>
      </c>
      <c r="V7" s="93">
        <f>P7-D7</f>
        <v>0</v>
      </c>
      <c r="W7" s="86">
        <f>Q7-E7</f>
        <v>-6892</v>
      </c>
      <c r="X7" s="86">
        <f t="shared" ref="X7:Y7" si="3">T7-H7</f>
        <v>0</v>
      </c>
      <c r="Y7" s="87">
        <f t="shared" si="3"/>
        <v>0</v>
      </c>
      <c r="Z7" s="90">
        <f t="shared" ref="Z7:AA7" si="4">IFERROR((P7-J7),"")</f>
        <v>0</v>
      </c>
      <c r="AA7" s="86">
        <f t="shared" si="4"/>
        <v>-7911</v>
      </c>
      <c r="AB7" s="86">
        <f t="shared" ref="AB7:AC7" si="5">IFERROR((T7-N7),"")</f>
        <v>0</v>
      </c>
      <c r="AC7" s="87">
        <f t="shared" si="5"/>
        <v>0</v>
      </c>
    </row>
    <row r="8" spans="1:29" s="80" customFormat="1" ht="13.5" customHeight="1" x14ac:dyDescent="0.2">
      <c r="A8" s="108" t="s">
        <v>954</v>
      </c>
      <c r="B8" s="109" t="s">
        <v>975</v>
      </c>
      <c r="C8" s="110" t="s">
        <v>974</v>
      </c>
      <c r="D8" s="111"/>
      <c r="E8" s="112">
        <v>34579</v>
      </c>
      <c r="F8" s="112"/>
      <c r="G8" s="112"/>
      <c r="H8" s="112"/>
      <c r="I8" s="113"/>
      <c r="J8" s="111"/>
      <c r="K8" s="112">
        <v>36860</v>
      </c>
      <c r="L8" s="112">
        <v>36860</v>
      </c>
      <c r="M8" s="112"/>
      <c r="N8" s="112"/>
      <c r="O8" s="113"/>
      <c r="P8" s="111">
        <v>0</v>
      </c>
      <c r="Q8" s="112">
        <f t="shared" si="2"/>
        <v>35364</v>
      </c>
      <c r="R8" s="112">
        <v>35364</v>
      </c>
      <c r="S8" s="112">
        <v>0</v>
      </c>
      <c r="T8" s="112">
        <v>0</v>
      </c>
      <c r="U8" s="113">
        <v>0</v>
      </c>
      <c r="V8" s="82">
        <f t="shared" ref="V8:V71" si="6">P8-D8</f>
        <v>0</v>
      </c>
      <c r="W8" s="83">
        <f t="shared" ref="W8:W71" si="7">Q8-E8</f>
        <v>785</v>
      </c>
      <c r="X8" s="83">
        <f t="shared" ref="X8:X71" si="8">T8-H8</f>
        <v>0</v>
      </c>
      <c r="Y8" s="84">
        <f t="shared" ref="Y8:Y71" si="9">U8-I8</f>
        <v>0</v>
      </c>
      <c r="Z8" s="91">
        <f t="shared" ref="Z8:Z71" si="10">IFERROR((P8-J8),"")</f>
        <v>0</v>
      </c>
      <c r="AA8" s="83">
        <f t="shared" ref="AA8:AA71" si="11">IFERROR((Q8-K8),"")</f>
        <v>-1496</v>
      </c>
      <c r="AB8" s="83">
        <f t="shared" ref="AB8:AB71" si="12">IFERROR((T8-N8),"")</f>
        <v>0</v>
      </c>
      <c r="AC8" s="84">
        <f t="shared" ref="AC8:AC71" si="13">IFERROR((U8-O8),"")</f>
        <v>0</v>
      </c>
    </row>
    <row r="9" spans="1:29" s="80" customFormat="1" ht="13.5" customHeight="1" x14ac:dyDescent="0.2">
      <c r="A9" s="108" t="s">
        <v>954</v>
      </c>
      <c r="B9" s="109" t="s">
        <v>973</v>
      </c>
      <c r="C9" s="110" t="s">
        <v>972</v>
      </c>
      <c r="D9" s="111">
        <v>2517</v>
      </c>
      <c r="E9" s="112">
        <v>3662317.8999999994</v>
      </c>
      <c r="F9" s="112"/>
      <c r="G9" s="112"/>
      <c r="H9" s="112">
        <v>38668</v>
      </c>
      <c r="I9" s="113"/>
      <c r="J9" s="111">
        <v>2397</v>
      </c>
      <c r="K9" s="112">
        <v>3195390.7199999993</v>
      </c>
      <c r="L9" s="112">
        <v>2840430.7199999993</v>
      </c>
      <c r="M9" s="112">
        <v>354960</v>
      </c>
      <c r="N9" s="112">
        <v>15708</v>
      </c>
      <c r="O9" s="113"/>
      <c r="P9" s="111">
        <v>2424</v>
      </c>
      <c r="Q9" s="112">
        <f t="shared" si="2"/>
        <v>4518261.26</v>
      </c>
      <c r="R9" s="112">
        <v>4161501.26</v>
      </c>
      <c r="S9" s="112">
        <v>356760</v>
      </c>
      <c r="T9" s="112">
        <v>20150</v>
      </c>
      <c r="U9" s="113">
        <v>0</v>
      </c>
      <c r="V9" s="82">
        <f t="shared" si="6"/>
        <v>-93</v>
      </c>
      <c r="W9" s="83">
        <f t="shared" si="7"/>
        <v>855943.36000000034</v>
      </c>
      <c r="X9" s="83">
        <f t="shared" si="8"/>
        <v>-18518</v>
      </c>
      <c r="Y9" s="84">
        <f t="shared" si="9"/>
        <v>0</v>
      </c>
      <c r="Z9" s="91">
        <f t="shared" si="10"/>
        <v>27</v>
      </c>
      <c r="AA9" s="83">
        <f t="shared" si="11"/>
        <v>1322870.5400000005</v>
      </c>
      <c r="AB9" s="83">
        <f t="shared" si="12"/>
        <v>4442</v>
      </c>
      <c r="AC9" s="84">
        <f t="shared" si="13"/>
        <v>0</v>
      </c>
    </row>
    <row r="10" spans="1:29" s="80" customFormat="1" ht="13.5" customHeight="1" x14ac:dyDescent="0.2">
      <c r="A10" s="108" t="s">
        <v>954</v>
      </c>
      <c r="B10" s="109" t="s">
        <v>971</v>
      </c>
      <c r="C10" s="110" t="s">
        <v>970</v>
      </c>
      <c r="D10" s="111">
        <v>2191</v>
      </c>
      <c r="E10" s="112">
        <v>3354973.76</v>
      </c>
      <c r="F10" s="112"/>
      <c r="G10" s="112"/>
      <c r="H10" s="112">
        <v>16495</v>
      </c>
      <c r="I10" s="113"/>
      <c r="J10" s="111">
        <v>2811</v>
      </c>
      <c r="K10" s="112">
        <v>3434083.9799999995</v>
      </c>
      <c r="L10" s="112">
        <v>3200923.9799999995</v>
      </c>
      <c r="M10" s="112">
        <v>233160</v>
      </c>
      <c r="N10" s="112">
        <v>44878</v>
      </c>
      <c r="O10" s="113"/>
      <c r="P10" s="111">
        <v>2686</v>
      </c>
      <c r="Q10" s="112">
        <f t="shared" si="2"/>
        <v>4470488.7000000011</v>
      </c>
      <c r="R10" s="112">
        <v>4228928.7000000011</v>
      </c>
      <c r="S10" s="112">
        <v>241560</v>
      </c>
      <c r="T10" s="112">
        <v>93369</v>
      </c>
      <c r="U10" s="113">
        <v>0</v>
      </c>
      <c r="V10" s="82">
        <f t="shared" si="6"/>
        <v>495</v>
      </c>
      <c r="W10" s="83">
        <f t="shared" si="7"/>
        <v>1115514.9400000013</v>
      </c>
      <c r="X10" s="83">
        <f t="shared" si="8"/>
        <v>76874</v>
      </c>
      <c r="Y10" s="84">
        <f t="shared" si="9"/>
        <v>0</v>
      </c>
      <c r="Z10" s="91">
        <f t="shared" si="10"/>
        <v>-125</v>
      </c>
      <c r="AA10" s="83">
        <f t="shared" si="11"/>
        <v>1036404.7200000016</v>
      </c>
      <c r="AB10" s="83">
        <f t="shared" si="12"/>
        <v>48491</v>
      </c>
      <c r="AC10" s="84">
        <f t="shared" si="13"/>
        <v>0</v>
      </c>
    </row>
    <row r="11" spans="1:29" s="80" customFormat="1" ht="13.5" customHeight="1" x14ac:dyDescent="0.2">
      <c r="A11" s="108" t="s">
        <v>954</v>
      </c>
      <c r="B11" s="109" t="s">
        <v>969</v>
      </c>
      <c r="C11" s="110" t="s">
        <v>968</v>
      </c>
      <c r="D11" s="111">
        <v>820</v>
      </c>
      <c r="E11" s="112">
        <v>926612.79999999993</v>
      </c>
      <c r="F11" s="112"/>
      <c r="G11" s="112"/>
      <c r="H11" s="112"/>
      <c r="I11" s="113">
        <v>1109045.1000000006</v>
      </c>
      <c r="J11" s="111">
        <v>837</v>
      </c>
      <c r="K11" s="112">
        <v>937638.29999999993</v>
      </c>
      <c r="L11" s="112">
        <v>821838.29999999993</v>
      </c>
      <c r="M11" s="112">
        <v>115800</v>
      </c>
      <c r="N11" s="112"/>
      <c r="O11" s="113">
        <v>1528369.6099999999</v>
      </c>
      <c r="P11" s="111">
        <v>846</v>
      </c>
      <c r="Q11" s="112">
        <f t="shared" si="2"/>
        <v>1195137.8999999999</v>
      </c>
      <c r="R11" s="112">
        <v>1075137.8999999999</v>
      </c>
      <c r="S11" s="112">
        <v>120000</v>
      </c>
      <c r="T11" s="112">
        <v>0</v>
      </c>
      <c r="U11" s="113">
        <v>1788372.7200000004</v>
      </c>
      <c r="V11" s="82">
        <f t="shared" si="6"/>
        <v>26</v>
      </c>
      <c r="W11" s="83">
        <f t="shared" si="7"/>
        <v>268525.09999999998</v>
      </c>
      <c r="X11" s="83">
        <f t="shared" si="8"/>
        <v>0</v>
      </c>
      <c r="Y11" s="84">
        <f t="shared" si="9"/>
        <v>679327.61999999988</v>
      </c>
      <c r="Z11" s="91">
        <f t="shared" si="10"/>
        <v>9</v>
      </c>
      <c r="AA11" s="83">
        <f t="shared" si="11"/>
        <v>257499.59999999998</v>
      </c>
      <c r="AB11" s="83">
        <f t="shared" si="12"/>
        <v>0</v>
      </c>
      <c r="AC11" s="84">
        <f t="shared" si="13"/>
        <v>260003.11000000057</v>
      </c>
    </row>
    <row r="12" spans="1:29" s="80" customFormat="1" ht="13.5" customHeight="1" x14ac:dyDescent="0.2">
      <c r="A12" s="108" t="s">
        <v>954</v>
      </c>
      <c r="B12" s="109" t="s">
        <v>967</v>
      </c>
      <c r="C12" s="110" t="s">
        <v>966</v>
      </c>
      <c r="D12" s="111">
        <v>290</v>
      </c>
      <c r="E12" s="112">
        <v>346212.9</v>
      </c>
      <c r="F12" s="112"/>
      <c r="G12" s="112"/>
      <c r="H12" s="112"/>
      <c r="I12" s="113"/>
      <c r="J12" s="111">
        <v>168</v>
      </c>
      <c r="K12" s="112">
        <v>227392.2</v>
      </c>
      <c r="L12" s="112">
        <v>200872.2</v>
      </c>
      <c r="M12" s="112">
        <v>26520</v>
      </c>
      <c r="N12" s="112"/>
      <c r="O12" s="113"/>
      <c r="P12" s="111">
        <v>317</v>
      </c>
      <c r="Q12" s="112">
        <f t="shared" si="2"/>
        <v>440531.7</v>
      </c>
      <c r="R12" s="112">
        <v>410891.7</v>
      </c>
      <c r="S12" s="112">
        <v>29640</v>
      </c>
      <c r="T12" s="112">
        <v>0</v>
      </c>
      <c r="U12" s="113">
        <v>0</v>
      </c>
      <c r="V12" s="82">
        <f t="shared" si="6"/>
        <v>27</v>
      </c>
      <c r="W12" s="83">
        <f t="shared" si="7"/>
        <v>94318.799999999988</v>
      </c>
      <c r="X12" s="83">
        <f t="shared" si="8"/>
        <v>0</v>
      </c>
      <c r="Y12" s="84">
        <f t="shared" si="9"/>
        <v>0</v>
      </c>
      <c r="Z12" s="91">
        <f t="shared" si="10"/>
        <v>149</v>
      </c>
      <c r="AA12" s="83">
        <f t="shared" si="11"/>
        <v>213139.5</v>
      </c>
      <c r="AB12" s="83">
        <f t="shared" si="12"/>
        <v>0</v>
      </c>
      <c r="AC12" s="84">
        <f t="shared" si="13"/>
        <v>0</v>
      </c>
    </row>
    <row r="13" spans="1:29" s="80" customFormat="1" ht="13.5" customHeight="1" x14ac:dyDescent="0.2">
      <c r="A13" s="108" t="s">
        <v>954</v>
      </c>
      <c r="B13" s="109" t="s">
        <v>965</v>
      </c>
      <c r="C13" s="110" t="s">
        <v>964</v>
      </c>
      <c r="D13" s="111"/>
      <c r="E13" s="112">
        <v>44218</v>
      </c>
      <c r="F13" s="112"/>
      <c r="G13" s="112"/>
      <c r="H13" s="112"/>
      <c r="I13" s="113"/>
      <c r="J13" s="111"/>
      <c r="K13" s="112">
        <v>40750</v>
      </c>
      <c r="L13" s="112">
        <v>40750</v>
      </c>
      <c r="M13" s="112"/>
      <c r="N13" s="112"/>
      <c r="O13" s="113"/>
      <c r="P13" s="111">
        <v>0</v>
      </c>
      <c r="Q13" s="112">
        <f t="shared" si="2"/>
        <v>40489</v>
      </c>
      <c r="R13" s="112">
        <v>40489</v>
      </c>
      <c r="S13" s="112">
        <v>0</v>
      </c>
      <c r="T13" s="112">
        <v>0</v>
      </c>
      <c r="U13" s="113">
        <v>0</v>
      </c>
      <c r="V13" s="82">
        <f t="shared" si="6"/>
        <v>0</v>
      </c>
      <c r="W13" s="83">
        <f t="shared" si="7"/>
        <v>-3729</v>
      </c>
      <c r="X13" s="83">
        <f t="shared" si="8"/>
        <v>0</v>
      </c>
      <c r="Y13" s="84">
        <f t="shared" si="9"/>
        <v>0</v>
      </c>
      <c r="Z13" s="91">
        <f t="shared" si="10"/>
        <v>0</v>
      </c>
      <c r="AA13" s="83">
        <f t="shared" si="11"/>
        <v>-261</v>
      </c>
      <c r="AB13" s="83">
        <f t="shared" si="12"/>
        <v>0</v>
      </c>
      <c r="AC13" s="84">
        <f t="shared" si="13"/>
        <v>0</v>
      </c>
    </row>
    <row r="14" spans="1:29" s="80" customFormat="1" ht="13.5" customHeight="1" x14ac:dyDescent="0.2">
      <c r="A14" s="108" t="s">
        <v>954</v>
      </c>
      <c r="B14" s="109" t="s">
        <v>963</v>
      </c>
      <c r="C14" s="110" t="s">
        <v>962</v>
      </c>
      <c r="D14" s="111">
        <v>1303</v>
      </c>
      <c r="E14" s="112">
        <v>1695135.06</v>
      </c>
      <c r="F14" s="112"/>
      <c r="G14" s="112"/>
      <c r="H14" s="112"/>
      <c r="I14" s="113"/>
      <c r="J14" s="111">
        <v>1715</v>
      </c>
      <c r="K14" s="112">
        <v>2172259.1399999997</v>
      </c>
      <c r="L14" s="112">
        <v>1958899.14</v>
      </c>
      <c r="M14" s="112">
        <v>213360</v>
      </c>
      <c r="N14" s="112">
        <v>5586</v>
      </c>
      <c r="O14" s="113"/>
      <c r="P14" s="111">
        <v>1673</v>
      </c>
      <c r="Q14" s="112">
        <f t="shared" si="2"/>
        <v>2794642.62</v>
      </c>
      <c r="R14" s="112">
        <v>2561722.62</v>
      </c>
      <c r="S14" s="112">
        <v>232920</v>
      </c>
      <c r="T14" s="112">
        <v>10184</v>
      </c>
      <c r="U14" s="113">
        <v>0</v>
      </c>
      <c r="V14" s="82">
        <f t="shared" si="6"/>
        <v>370</v>
      </c>
      <c r="W14" s="83">
        <f t="shared" si="7"/>
        <v>1099507.56</v>
      </c>
      <c r="X14" s="83">
        <f t="shared" si="8"/>
        <v>10184</v>
      </c>
      <c r="Y14" s="84">
        <f t="shared" si="9"/>
        <v>0</v>
      </c>
      <c r="Z14" s="91">
        <f t="shared" si="10"/>
        <v>-42</v>
      </c>
      <c r="AA14" s="83">
        <f t="shared" si="11"/>
        <v>622383.48000000045</v>
      </c>
      <c r="AB14" s="83">
        <f t="shared" si="12"/>
        <v>4598</v>
      </c>
      <c r="AC14" s="84">
        <f t="shared" si="13"/>
        <v>0</v>
      </c>
    </row>
    <row r="15" spans="1:29" s="80" customFormat="1" ht="13.5" customHeight="1" x14ac:dyDescent="0.2">
      <c r="A15" s="108" t="s">
        <v>954</v>
      </c>
      <c r="B15" s="109" t="s">
        <v>961</v>
      </c>
      <c r="C15" s="110" t="s">
        <v>960</v>
      </c>
      <c r="D15" s="111">
        <v>527</v>
      </c>
      <c r="E15" s="112">
        <v>231088.19999999998</v>
      </c>
      <c r="F15" s="112"/>
      <c r="G15" s="112"/>
      <c r="H15" s="112"/>
      <c r="I15" s="113"/>
      <c r="J15" s="111">
        <v>499</v>
      </c>
      <c r="K15" s="112">
        <v>220848.40000000002</v>
      </c>
      <c r="L15" s="112">
        <v>195408.40000000002</v>
      </c>
      <c r="M15" s="112">
        <v>25440</v>
      </c>
      <c r="N15" s="112"/>
      <c r="O15" s="113"/>
      <c r="P15" s="111">
        <v>649</v>
      </c>
      <c r="Q15" s="112">
        <f t="shared" si="2"/>
        <v>279468.40000000002</v>
      </c>
      <c r="R15" s="112">
        <v>254148.4</v>
      </c>
      <c r="S15" s="112">
        <v>25320</v>
      </c>
      <c r="T15" s="112">
        <v>0</v>
      </c>
      <c r="U15" s="113">
        <v>0</v>
      </c>
      <c r="V15" s="82">
        <f t="shared" si="6"/>
        <v>122</v>
      </c>
      <c r="W15" s="83">
        <f t="shared" si="7"/>
        <v>48380.200000000041</v>
      </c>
      <c r="X15" s="83">
        <f t="shared" si="8"/>
        <v>0</v>
      </c>
      <c r="Y15" s="84">
        <f t="shared" si="9"/>
        <v>0</v>
      </c>
      <c r="Z15" s="91">
        <f t="shared" si="10"/>
        <v>150</v>
      </c>
      <c r="AA15" s="83">
        <f t="shared" si="11"/>
        <v>58620</v>
      </c>
      <c r="AB15" s="83">
        <f t="shared" si="12"/>
        <v>0</v>
      </c>
      <c r="AC15" s="84">
        <f t="shared" si="13"/>
        <v>0</v>
      </c>
    </row>
    <row r="16" spans="1:29" s="80" customFormat="1" ht="13.5" customHeight="1" x14ac:dyDescent="0.2">
      <c r="A16" s="108" t="s">
        <v>954</v>
      </c>
      <c r="B16" s="109" t="s">
        <v>959</v>
      </c>
      <c r="C16" s="110" t="s">
        <v>958</v>
      </c>
      <c r="D16" s="111">
        <v>894</v>
      </c>
      <c r="E16" s="112">
        <v>396032.5</v>
      </c>
      <c r="F16" s="112"/>
      <c r="G16" s="112"/>
      <c r="H16" s="112"/>
      <c r="I16" s="113"/>
      <c r="J16" s="111">
        <v>837</v>
      </c>
      <c r="K16" s="112">
        <v>400666.1</v>
      </c>
      <c r="L16" s="112">
        <v>386626.1</v>
      </c>
      <c r="M16" s="112">
        <v>14040</v>
      </c>
      <c r="N16" s="112"/>
      <c r="O16" s="113"/>
      <c r="P16" s="111">
        <v>979</v>
      </c>
      <c r="Q16" s="112">
        <f t="shared" si="2"/>
        <v>383699.1</v>
      </c>
      <c r="R16" s="112">
        <v>370019.1</v>
      </c>
      <c r="S16" s="112">
        <v>13680</v>
      </c>
      <c r="T16" s="112">
        <v>0</v>
      </c>
      <c r="U16" s="113">
        <v>0</v>
      </c>
      <c r="V16" s="82">
        <f t="shared" si="6"/>
        <v>85</v>
      </c>
      <c r="W16" s="83">
        <f t="shared" si="7"/>
        <v>-12333.400000000023</v>
      </c>
      <c r="X16" s="83">
        <f t="shared" si="8"/>
        <v>0</v>
      </c>
      <c r="Y16" s="84">
        <f t="shared" si="9"/>
        <v>0</v>
      </c>
      <c r="Z16" s="91">
        <f t="shared" si="10"/>
        <v>142</v>
      </c>
      <c r="AA16" s="83">
        <f t="shared" si="11"/>
        <v>-16967</v>
      </c>
      <c r="AB16" s="83">
        <f t="shared" si="12"/>
        <v>0</v>
      </c>
      <c r="AC16" s="84">
        <f t="shared" si="13"/>
        <v>0</v>
      </c>
    </row>
    <row r="17" spans="1:29" s="80" customFormat="1" ht="13.5" customHeight="1" x14ac:dyDescent="0.2">
      <c r="A17" s="108" t="s">
        <v>954</v>
      </c>
      <c r="B17" s="109" t="s">
        <v>957</v>
      </c>
      <c r="C17" s="110" t="s">
        <v>212</v>
      </c>
      <c r="D17" s="111">
        <v>1535</v>
      </c>
      <c r="E17" s="112">
        <v>1581601.58</v>
      </c>
      <c r="F17" s="112"/>
      <c r="G17" s="112"/>
      <c r="H17" s="112"/>
      <c r="I17" s="113"/>
      <c r="J17" s="111">
        <v>1534</v>
      </c>
      <c r="K17" s="112">
        <v>1410811.7399999998</v>
      </c>
      <c r="L17" s="112">
        <v>1248211.7399999998</v>
      </c>
      <c r="M17" s="112">
        <v>162600</v>
      </c>
      <c r="N17" s="112"/>
      <c r="O17" s="113"/>
      <c r="P17" s="111">
        <v>1433</v>
      </c>
      <c r="Q17" s="112">
        <f t="shared" si="2"/>
        <v>1845681.8400000003</v>
      </c>
      <c r="R17" s="112">
        <v>1685481.8400000003</v>
      </c>
      <c r="S17" s="112">
        <v>160200</v>
      </c>
      <c r="T17" s="112">
        <v>0</v>
      </c>
      <c r="U17" s="113">
        <v>0</v>
      </c>
      <c r="V17" s="82">
        <f t="shared" si="6"/>
        <v>-102</v>
      </c>
      <c r="W17" s="83">
        <f t="shared" si="7"/>
        <v>264080.26000000024</v>
      </c>
      <c r="X17" s="83">
        <f t="shared" si="8"/>
        <v>0</v>
      </c>
      <c r="Y17" s="84">
        <f t="shared" si="9"/>
        <v>0</v>
      </c>
      <c r="Z17" s="91">
        <f t="shared" si="10"/>
        <v>-101</v>
      </c>
      <c r="AA17" s="83">
        <f t="shared" si="11"/>
        <v>434870.10000000056</v>
      </c>
      <c r="AB17" s="83">
        <f t="shared" si="12"/>
        <v>0</v>
      </c>
      <c r="AC17" s="84">
        <f t="shared" si="13"/>
        <v>0</v>
      </c>
    </row>
    <row r="18" spans="1:29" s="80" customFormat="1" ht="13.5" customHeight="1" x14ac:dyDescent="0.2">
      <c r="A18" s="108" t="s">
        <v>954</v>
      </c>
      <c r="B18" s="109" t="s">
        <v>956</v>
      </c>
      <c r="C18" s="110" t="s">
        <v>955</v>
      </c>
      <c r="D18" s="111">
        <v>2617</v>
      </c>
      <c r="E18" s="112">
        <v>3581477.3200000003</v>
      </c>
      <c r="F18" s="112"/>
      <c r="G18" s="112"/>
      <c r="H18" s="112"/>
      <c r="I18" s="113"/>
      <c r="J18" s="111">
        <v>2484</v>
      </c>
      <c r="K18" s="112">
        <v>3250124.3399999994</v>
      </c>
      <c r="L18" s="112">
        <v>2900324.3399999994</v>
      </c>
      <c r="M18" s="112">
        <v>349800</v>
      </c>
      <c r="N18" s="112">
        <v>240</v>
      </c>
      <c r="O18" s="113"/>
      <c r="P18" s="111">
        <v>2749</v>
      </c>
      <c r="Q18" s="112">
        <f t="shared" si="2"/>
        <v>4061533.2200000007</v>
      </c>
      <c r="R18" s="112">
        <v>3714013.2200000007</v>
      </c>
      <c r="S18" s="112">
        <v>347520</v>
      </c>
      <c r="T18" s="112">
        <v>360</v>
      </c>
      <c r="U18" s="113">
        <v>0</v>
      </c>
      <c r="V18" s="82">
        <f t="shared" si="6"/>
        <v>132</v>
      </c>
      <c r="W18" s="83">
        <f t="shared" si="7"/>
        <v>480055.90000000037</v>
      </c>
      <c r="X18" s="83">
        <f t="shared" si="8"/>
        <v>360</v>
      </c>
      <c r="Y18" s="84">
        <f t="shared" si="9"/>
        <v>0</v>
      </c>
      <c r="Z18" s="91">
        <f t="shared" si="10"/>
        <v>265</v>
      </c>
      <c r="AA18" s="83">
        <f t="shared" si="11"/>
        <v>811408.88000000129</v>
      </c>
      <c r="AB18" s="83">
        <f t="shared" si="12"/>
        <v>120</v>
      </c>
      <c r="AC18" s="84">
        <f t="shared" si="13"/>
        <v>0</v>
      </c>
    </row>
    <row r="19" spans="1:29" s="80" customFormat="1" ht="13.5" customHeight="1" x14ac:dyDescent="0.2">
      <c r="A19" s="108" t="s">
        <v>954</v>
      </c>
      <c r="B19" s="109" t="s">
        <v>953</v>
      </c>
      <c r="C19" s="110" t="s">
        <v>952</v>
      </c>
      <c r="D19" s="111">
        <v>948</v>
      </c>
      <c r="E19" s="112">
        <v>426158.6</v>
      </c>
      <c r="F19" s="112"/>
      <c r="G19" s="112"/>
      <c r="H19" s="112"/>
      <c r="I19" s="113"/>
      <c r="J19" s="111">
        <v>585</v>
      </c>
      <c r="K19" s="112">
        <v>323397</v>
      </c>
      <c r="L19" s="112">
        <v>270477</v>
      </c>
      <c r="M19" s="112">
        <v>52920</v>
      </c>
      <c r="N19" s="112"/>
      <c r="O19" s="113"/>
      <c r="P19" s="111">
        <v>936</v>
      </c>
      <c r="Q19" s="112">
        <f t="shared" si="2"/>
        <v>420537.4</v>
      </c>
      <c r="R19" s="112">
        <v>369417.4</v>
      </c>
      <c r="S19" s="112">
        <v>51120</v>
      </c>
      <c r="T19" s="112">
        <v>0</v>
      </c>
      <c r="U19" s="113">
        <v>0</v>
      </c>
      <c r="V19" s="82">
        <f t="shared" si="6"/>
        <v>-12</v>
      </c>
      <c r="W19" s="83">
        <f t="shared" si="7"/>
        <v>-5621.1999999999534</v>
      </c>
      <c r="X19" s="83">
        <f t="shared" si="8"/>
        <v>0</v>
      </c>
      <c r="Y19" s="84">
        <f t="shared" si="9"/>
        <v>0</v>
      </c>
      <c r="Z19" s="91">
        <f t="shared" si="10"/>
        <v>351</v>
      </c>
      <c r="AA19" s="83">
        <f t="shared" si="11"/>
        <v>97140.400000000023</v>
      </c>
      <c r="AB19" s="83">
        <f t="shared" si="12"/>
        <v>0</v>
      </c>
      <c r="AC19" s="84">
        <f t="shared" si="13"/>
        <v>0</v>
      </c>
    </row>
    <row r="20" spans="1:29" x14ac:dyDescent="0.2">
      <c r="A20" s="114" t="s">
        <v>895</v>
      </c>
      <c r="B20" s="115" t="s">
        <v>951</v>
      </c>
      <c r="C20" s="116" t="s">
        <v>950</v>
      </c>
      <c r="D20" s="117">
        <v>421</v>
      </c>
      <c r="E20" s="118">
        <v>453386.5</v>
      </c>
      <c r="F20" s="118"/>
      <c r="G20" s="118"/>
      <c r="H20" s="118"/>
      <c r="I20" s="119"/>
      <c r="J20" s="117">
        <v>480</v>
      </c>
      <c r="K20" s="118">
        <v>486904.7</v>
      </c>
      <c r="L20" s="118">
        <v>411544.7</v>
      </c>
      <c r="M20" s="118">
        <v>75360</v>
      </c>
      <c r="N20" s="118"/>
      <c r="O20" s="119"/>
      <c r="P20" s="117">
        <v>465</v>
      </c>
      <c r="Q20" s="118">
        <f t="shared" ref="Q20:Q48" si="14">SUM(R20:S20)</f>
        <v>605435.20000000007</v>
      </c>
      <c r="R20" s="118">
        <v>540035.20000000007</v>
      </c>
      <c r="S20" s="118">
        <v>65400</v>
      </c>
      <c r="T20" s="118">
        <v>0</v>
      </c>
      <c r="U20" s="119">
        <v>0</v>
      </c>
      <c r="V20" s="82">
        <f t="shared" si="6"/>
        <v>44</v>
      </c>
      <c r="W20" s="83">
        <f t="shared" si="7"/>
        <v>152048.70000000007</v>
      </c>
      <c r="X20" s="83">
        <f t="shared" si="8"/>
        <v>0</v>
      </c>
      <c r="Y20" s="84">
        <f t="shared" si="9"/>
        <v>0</v>
      </c>
      <c r="Z20" s="91">
        <f t="shared" si="10"/>
        <v>-15</v>
      </c>
      <c r="AA20" s="83">
        <f t="shared" si="11"/>
        <v>118530.50000000006</v>
      </c>
      <c r="AB20" s="83">
        <f t="shared" si="12"/>
        <v>0</v>
      </c>
      <c r="AC20" s="84">
        <f t="shared" si="13"/>
        <v>0</v>
      </c>
    </row>
    <row r="21" spans="1:29" ht="12.75" customHeight="1" x14ac:dyDescent="0.2">
      <c r="A21" s="114" t="s">
        <v>895</v>
      </c>
      <c r="B21" s="115" t="s">
        <v>949</v>
      </c>
      <c r="C21" s="116" t="s">
        <v>948</v>
      </c>
      <c r="D21" s="117"/>
      <c r="E21" s="118">
        <v>133938</v>
      </c>
      <c r="F21" s="118"/>
      <c r="G21" s="118"/>
      <c r="H21" s="118"/>
      <c r="I21" s="119"/>
      <c r="J21" s="117"/>
      <c r="K21" s="118">
        <v>167261</v>
      </c>
      <c r="L21" s="118">
        <v>167261</v>
      </c>
      <c r="M21" s="118"/>
      <c r="N21" s="118"/>
      <c r="O21" s="119"/>
      <c r="P21" s="117">
        <v>0</v>
      </c>
      <c r="Q21" s="118">
        <f t="shared" si="14"/>
        <v>113429</v>
      </c>
      <c r="R21" s="118">
        <v>113429</v>
      </c>
      <c r="S21" s="118">
        <v>0</v>
      </c>
      <c r="T21" s="118">
        <v>0</v>
      </c>
      <c r="U21" s="119">
        <v>0</v>
      </c>
      <c r="V21" s="82">
        <f t="shared" si="6"/>
        <v>0</v>
      </c>
      <c r="W21" s="83">
        <f t="shared" si="7"/>
        <v>-20509</v>
      </c>
      <c r="X21" s="83">
        <f t="shared" si="8"/>
        <v>0</v>
      </c>
      <c r="Y21" s="84">
        <f t="shared" si="9"/>
        <v>0</v>
      </c>
      <c r="Z21" s="91">
        <f t="shared" si="10"/>
        <v>0</v>
      </c>
      <c r="AA21" s="83">
        <f t="shared" si="11"/>
        <v>-53832</v>
      </c>
      <c r="AB21" s="83">
        <f t="shared" si="12"/>
        <v>0</v>
      </c>
      <c r="AC21" s="84">
        <f t="shared" si="13"/>
        <v>0</v>
      </c>
    </row>
    <row r="22" spans="1:29" ht="12.75" customHeight="1" x14ac:dyDescent="0.2">
      <c r="A22" s="114" t="s">
        <v>895</v>
      </c>
      <c r="B22" s="115" t="s">
        <v>947</v>
      </c>
      <c r="C22" s="116" t="s">
        <v>946</v>
      </c>
      <c r="D22" s="117"/>
      <c r="E22" s="118">
        <v>16065</v>
      </c>
      <c r="F22" s="118"/>
      <c r="G22" s="118"/>
      <c r="H22" s="118"/>
      <c r="I22" s="119"/>
      <c r="J22" s="117"/>
      <c r="K22" s="118">
        <v>33440</v>
      </c>
      <c r="L22" s="118">
        <v>33440</v>
      </c>
      <c r="M22" s="118"/>
      <c r="N22" s="118"/>
      <c r="O22" s="119"/>
      <c r="P22" s="117">
        <v>0</v>
      </c>
      <c r="Q22" s="118">
        <f t="shared" si="14"/>
        <v>19970</v>
      </c>
      <c r="R22" s="118">
        <v>19970</v>
      </c>
      <c r="S22" s="118">
        <v>0</v>
      </c>
      <c r="T22" s="118">
        <v>0</v>
      </c>
      <c r="U22" s="119">
        <v>0</v>
      </c>
      <c r="V22" s="82">
        <f t="shared" si="6"/>
        <v>0</v>
      </c>
      <c r="W22" s="83">
        <f t="shared" si="7"/>
        <v>3905</v>
      </c>
      <c r="X22" s="83">
        <f t="shared" si="8"/>
        <v>0</v>
      </c>
      <c r="Y22" s="84">
        <f t="shared" si="9"/>
        <v>0</v>
      </c>
      <c r="Z22" s="91">
        <f t="shared" si="10"/>
        <v>0</v>
      </c>
      <c r="AA22" s="83">
        <f t="shared" si="11"/>
        <v>-13470</v>
      </c>
      <c r="AB22" s="83">
        <f t="shared" si="12"/>
        <v>0</v>
      </c>
      <c r="AC22" s="84">
        <f t="shared" si="13"/>
        <v>0</v>
      </c>
    </row>
    <row r="23" spans="1:29" x14ac:dyDescent="0.2">
      <c r="A23" s="114" t="s">
        <v>895</v>
      </c>
      <c r="B23" s="115" t="s">
        <v>945</v>
      </c>
      <c r="C23" s="116" t="s">
        <v>944</v>
      </c>
      <c r="D23" s="117"/>
      <c r="E23" s="118">
        <v>97566</v>
      </c>
      <c r="F23" s="118"/>
      <c r="G23" s="118"/>
      <c r="H23" s="118"/>
      <c r="I23" s="119"/>
      <c r="J23" s="117"/>
      <c r="K23" s="118">
        <v>111096</v>
      </c>
      <c r="L23" s="118">
        <v>111096</v>
      </c>
      <c r="M23" s="118"/>
      <c r="N23" s="118"/>
      <c r="O23" s="119"/>
      <c r="P23" s="117">
        <v>0</v>
      </c>
      <c r="Q23" s="118">
        <f t="shared" si="14"/>
        <v>116574</v>
      </c>
      <c r="R23" s="118">
        <v>116574</v>
      </c>
      <c r="S23" s="118">
        <v>0</v>
      </c>
      <c r="T23" s="118">
        <v>0</v>
      </c>
      <c r="U23" s="119">
        <v>0</v>
      </c>
      <c r="V23" s="82">
        <f t="shared" si="6"/>
        <v>0</v>
      </c>
      <c r="W23" s="83">
        <f t="shared" si="7"/>
        <v>19008</v>
      </c>
      <c r="X23" s="83">
        <f t="shared" si="8"/>
        <v>0</v>
      </c>
      <c r="Y23" s="84">
        <f t="shared" si="9"/>
        <v>0</v>
      </c>
      <c r="Z23" s="91">
        <f t="shared" si="10"/>
        <v>0</v>
      </c>
      <c r="AA23" s="83">
        <f t="shared" si="11"/>
        <v>5478</v>
      </c>
      <c r="AB23" s="83">
        <f t="shared" si="12"/>
        <v>0</v>
      </c>
      <c r="AC23" s="84">
        <f t="shared" si="13"/>
        <v>0</v>
      </c>
    </row>
    <row r="24" spans="1:29" ht="12.75" customHeight="1" x14ac:dyDescent="0.2">
      <c r="A24" s="114" t="s">
        <v>895</v>
      </c>
      <c r="B24" s="115" t="s">
        <v>943</v>
      </c>
      <c r="C24" s="116" t="s">
        <v>942</v>
      </c>
      <c r="D24" s="117"/>
      <c r="E24" s="118">
        <v>2890</v>
      </c>
      <c r="F24" s="118"/>
      <c r="G24" s="118"/>
      <c r="H24" s="118"/>
      <c r="I24" s="119"/>
      <c r="J24" s="117"/>
      <c r="K24" s="118">
        <v>3700</v>
      </c>
      <c r="L24" s="118">
        <v>3700</v>
      </c>
      <c r="M24" s="118"/>
      <c r="N24" s="118"/>
      <c r="O24" s="119"/>
      <c r="P24" s="117">
        <v>0</v>
      </c>
      <c r="Q24" s="118">
        <f t="shared" si="14"/>
        <v>3953</v>
      </c>
      <c r="R24" s="118">
        <v>3953</v>
      </c>
      <c r="S24" s="118">
        <v>0</v>
      </c>
      <c r="T24" s="118">
        <v>0</v>
      </c>
      <c r="U24" s="119">
        <v>0</v>
      </c>
      <c r="V24" s="82">
        <f t="shared" si="6"/>
        <v>0</v>
      </c>
      <c r="W24" s="83">
        <f t="shared" si="7"/>
        <v>1063</v>
      </c>
      <c r="X24" s="83">
        <f t="shared" si="8"/>
        <v>0</v>
      </c>
      <c r="Y24" s="84">
        <f t="shared" si="9"/>
        <v>0</v>
      </c>
      <c r="Z24" s="91">
        <f t="shared" si="10"/>
        <v>0</v>
      </c>
      <c r="AA24" s="83">
        <f t="shared" si="11"/>
        <v>253</v>
      </c>
      <c r="AB24" s="83">
        <f t="shared" si="12"/>
        <v>0</v>
      </c>
      <c r="AC24" s="84">
        <f t="shared" si="13"/>
        <v>0</v>
      </c>
    </row>
    <row r="25" spans="1:29" ht="12.75" customHeight="1" x14ac:dyDescent="0.2">
      <c r="A25" s="114" t="s">
        <v>895</v>
      </c>
      <c r="B25" s="115" t="s">
        <v>941</v>
      </c>
      <c r="C25" s="116" t="s">
        <v>940</v>
      </c>
      <c r="D25" s="117">
        <v>5730</v>
      </c>
      <c r="E25" s="118">
        <v>8968808.3200000003</v>
      </c>
      <c r="F25" s="118"/>
      <c r="G25" s="118"/>
      <c r="H25" s="118">
        <v>118355</v>
      </c>
      <c r="I25" s="119"/>
      <c r="J25" s="117">
        <v>6082</v>
      </c>
      <c r="K25" s="118">
        <v>7522960.9400000013</v>
      </c>
      <c r="L25" s="118">
        <v>6806560.9400000013</v>
      </c>
      <c r="M25" s="118">
        <v>716400</v>
      </c>
      <c r="N25" s="118">
        <v>106199</v>
      </c>
      <c r="O25" s="119"/>
      <c r="P25" s="117">
        <v>5335</v>
      </c>
      <c r="Q25" s="118">
        <f t="shared" si="14"/>
        <v>9170971.2200000007</v>
      </c>
      <c r="R25" s="118">
        <v>8487211.2200000007</v>
      </c>
      <c r="S25" s="118">
        <v>683760</v>
      </c>
      <c r="T25" s="118">
        <v>132843.88</v>
      </c>
      <c r="U25" s="119">
        <v>0</v>
      </c>
      <c r="V25" s="82">
        <f t="shared" si="6"/>
        <v>-395</v>
      </c>
      <c r="W25" s="83">
        <f t="shared" si="7"/>
        <v>202162.90000000037</v>
      </c>
      <c r="X25" s="83">
        <f t="shared" si="8"/>
        <v>14488.880000000005</v>
      </c>
      <c r="Y25" s="84">
        <f t="shared" si="9"/>
        <v>0</v>
      </c>
      <c r="Z25" s="91">
        <f t="shared" si="10"/>
        <v>-747</v>
      </c>
      <c r="AA25" s="83">
        <f t="shared" si="11"/>
        <v>1648010.2799999993</v>
      </c>
      <c r="AB25" s="83">
        <f t="shared" si="12"/>
        <v>26644.880000000005</v>
      </c>
      <c r="AC25" s="84">
        <f t="shared" si="13"/>
        <v>0</v>
      </c>
    </row>
    <row r="26" spans="1:29" ht="12.75" customHeight="1" x14ac:dyDescent="0.2">
      <c r="A26" s="114" t="s">
        <v>895</v>
      </c>
      <c r="B26" s="115" t="s">
        <v>939</v>
      </c>
      <c r="C26" s="116" t="s">
        <v>938</v>
      </c>
      <c r="D26" s="117">
        <v>2190</v>
      </c>
      <c r="E26" s="118">
        <v>2215174.7799999998</v>
      </c>
      <c r="F26" s="118"/>
      <c r="G26" s="118"/>
      <c r="H26" s="118"/>
      <c r="I26" s="119"/>
      <c r="J26" s="117">
        <v>2147</v>
      </c>
      <c r="K26" s="118">
        <v>2205207.9200000004</v>
      </c>
      <c r="L26" s="118">
        <v>2124087.9200000004</v>
      </c>
      <c r="M26" s="118">
        <v>81120</v>
      </c>
      <c r="N26" s="118"/>
      <c r="O26" s="119"/>
      <c r="P26" s="117">
        <v>1751</v>
      </c>
      <c r="Q26" s="118">
        <f t="shared" si="14"/>
        <v>2078487.9</v>
      </c>
      <c r="R26" s="118">
        <v>2001927.9</v>
      </c>
      <c r="S26" s="118">
        <v>76560</v>
      </c>
      <c r="T26" s="118">
        <v>0</v>
      </c>
      <c r="U26" s="119">
        <v>0</v>
      </c>
      <c r="V26" s="82">
        <f t="shared" si="6"/>
        <v>-439</v>
      </c>
      <c r="W26" s="83">
        <f t="shared" si="7"/>
        <v>-136686.87999999989</v>
      </c>
      <c r="X26" s="83">
        <f t="shared" si="8"/>
        <v>0</v>
      </c>
      <c r="Y26" s="84">
        <f t="shared" si="9"/>
        <v>0</v>
      </c>
      <c r="Z26" s="91">
        <f t="shared" si="10"/>
        <v>-396</v>
      </c>
      <c r="AA26" s="83">
        <f t="shared" si="11"/>
        <v>-126720.02000000048</v>
      </c>
      <c r="AB26" s="83">
        <f t="shared" si="12"/>
        <v>0</v>
      </c>
      <c r="AC26" s="84">
        <f t="shared" si="13"/>
        <v>0</v>
      </c>
    </row>
    <row r="27" spans="1:29" ht="12.75" customHeight="1" x14ac:dyDescent="0.2">
      <c r="A27" s="114" t="s">
        <v>895</v>
      </c>
      <c r="B27" s="115" t="s">
        <v>937</v>
      </c>
      <c r="C27" s="116" t="s">
        <v>936</v>
      </c>
      <c r="D27" s="117">
        <v>2881</v>
      </c>
      <c r="E27" s="118">
        <v>5075763.6199999992</v>
      </c>
      <c r="F27" s="118"/>
      <c r="G27" s="118"/>
      <c r="H27" s="118">
        <v>36298</v>
      </c>
      <c r="I27" s="119">
        <v>1108358.0200000003</v>
      </c>
      <c r="J27" s="117">
        <v>3168</v>
      </c>
      <c r="K27" s="118">
        <v>4455132.0599999987</v>
      </c>
      <c r="L27" s="118">
        <v>4192572.0599999991</v>
      </c>
      <c r="M27" s="118">
        <v>262560</v>
      </c>
      <c r="N27" s="118">
        <v>62728</v>
      </c>
      <c r="O27" s="119">
        <v>1184509.0699999996</v>
      </c>
      <c r="P27" s="117">
        <v>3012</v>
      </c>
      <c r="Q27" s="118">
        <f t="shared" si="14"/>
        <v>5436100.7000000002</v>
      </c>
      <c r="R27" s="118">
        <v>5177260.7</v>
      </c>
      <c r="S27" s="118">
        <v>258840</v>
      </c>
      <c r="T27" s="118">
        <v>47537</v>
      </c>
      <c r="U27" s="119">
        <v>1194974.5999999999</v>
      </c>
      <c r="V27" s="82">
        <f t="shared" si="6"/>
        <v>131</v>
      </c>
      <c r="W27" s="83">
        <f t="shared" si="7"/>
        <v>360337.08000000101</v>
      </c>
      <c r="X27" s="83">
        <f t="shared" si="8"/>
        <v>11239</v>
      </c>
      <c r="Y27" s="84">
        <f t="shared" si="9"/>
        <v>86616.579999999609</v>
      </c>
      <c r="Z27" s="91">
        <f t="shared" si="10"/>
        <v>-156</v>
      </c>
      <c r="AA27" s="83">
        <f t="shared" si="11"/>
        <v>980968.64000000153</v>
      </c>
      <c r="AB27" s="83">
        <f t="shared" si="12"/>
        <v>-15191</v>
      </c>
      <c r="AC27" s="84">
        <f t="shared" si="13"/>
        <v>10465.530000000261</v>
      </c>
    </row>
    <row r="28" spans="1:29" ht="12.75" customHeight="1" x14ac:dyDescent="0.2">
      <c r="A28" s="114" t="s">
        <v>895</v>
      </c>
      <c r="B28" s="115" t="s">
        <v>935</v>
      </c>
      <c r="C28" s="116" t="s">
        <v>934</v>
      </c>
      <c r="D28" s="117">
        <v>649</v>
      </c>
      <c r="E28" s="118">
        <v>1037024.2999999999</v>
      </c>
      <c r="F28" s="118"/>
      <c r="G28" s="118"/>
      <c r="H28" s="118"/>
      <c r="I28" s="119"/>
      <c r="J28" s="117">
        <v>715</v>
      </c>
      <c r="K28" s="118">
        <v>872696.20000000007</v>
      </c>
      <c r="L28" s="118">
        <v>795656.20000000007</v>
      </c>
      <c r="M28" s="118">
        <v>77040</v>
      </c>
      <c r="N28" s="118"/>
      <c r="O28" s="119"/>
      <c r="P28" s="117">
        <v>711</v>
      </c>
      <c r="Q28" s="118">
        <f t="shared" si="14"/>
        <v>1021397.6</v>
      </c>
      <c r="R28" s="118">
        <v>943877.6</v>
      </c>
      <c r="S28" s="118">
        <v>77520</v>
      </c>
      <c r="T28" s="118">
        <v>0</v>
      </c>
      <c r="U28" s="119">
        <v>0</v>
      </c>
      <c r="V28" s="82">
        <f t="shared" si="6"/>
        <v>62</v>
      </c>
      <c r="W28" s="83">
        <f t="shared" si="7"/>
        <v>-15626.699999999953</v>
      </c>
      <c r="X28" s="83">
        <f t="shared" si="8"/>
        <v>0</v>
      </c>
      <c r="Y28" s="84">
        <f t="shared" si="9"/>
        <v>0</v>
      </c>
      <c r="Z28" s="91">
        <f t="shared" si="10"/>
        <v>-4</v>
      </c>
      <c r="AA28" s="83">
        <f t="shared" si="11"/>
        <v>148701.39999999991</v>
      </c>
      <c r="AB28" s="83">
        <f t="shared" si="12"/>
        <v>0</v>
      </c>
      <c r="AC28" s="84">
        <f t="shared" si="13"/>
        <v>0</v>
      </c>
    </row>
    <row r="29" spans="1:29" x14ac:dyDescent="0.2">
      <c r="A29" s="114" t="s">
        <v>895</v>
      </c>
      <c r="B29" s="115" t="s">
        <v>933</v>
      </c>
      <c r="C29" s="116" t="s">
        <v>932</v>
      </c>
      <c r="D29" s="117">
        <v>2690</v>
      </c>
      <c r="E29" s="118">
        <v>4417114.0999999996</v>
      </c>
      <c r="F29" s="118"/>
      <c r="G29" s="118"/>
      <c r="H29" s="118">
        <v>146526</v>
      </c>
      <c r="I29" s="119"/>
      <c r="J29" s="117">
        <v>2733</v>
      </c>
      <c r="K29" s="118">
        <v>4540297.96</v>
      </c>
      <c r="L29" s="118">
        <v>4312417.96</v>
      </c>
      <c r="M29" s="118">
        <v>227880</v>
      </c>
      <c r="N29" s="118">
        <v>101310</v>
      </c>
      <c r="O29" s="119"/>
      <c r="P29" s="117">
        <v>2814</v>
      </c>
      <c r="Q29" s="118">
        <f t="shared" si="14"/>
        <v>5510493.9000000004</v>
      </c>
      <c r="R29" s="118">
        <v>5290773.9000000004</v>
      </c>
      <c r="S29" s="118">
        <v>219720</v>
      </c>
      <c r="T29" s="118">
        <v>143825</v>
      </c>
      <c r="U29" s="119">
        <v>0</v>
      </c>
      <c r="V29" s="82">
        <f t="shared" si="6"/>
        <v>124</v>
      </c>
      <c r="W29" s="83">
        <f t="shared" si="7"/>
        <v>1093379.8000000007</v>
      </c>
      <c r="X29" s="83">
        <f t="shared" si="8"/>
        <v>-2701</v>
      </c>
      <c r="Y29" s="84">
        <f t="shared" si="9"/>
        <v>0</v>
      </c>
      <c r="Z29" s="91">
        <f t="shared" si="10"/>
        <v>81</v>
      </c>
      <c r="AA29" s="83">
        <f t="shared" si="11"/>
        <v>970195.94000000041</v>
      </c>
      <c r="AB29" s="83">
        <f t="shared" si="12"/>
        <v>42515</v>
      </c>
      <c r="AC29" s="84">
        <f t="shared" si="13"/>
        <v>0</v>
      </c>
    </row>
    <row r="30" spans="1:29" ht="12.75" customHeight="1" x14ac:dyDescent="0.2">
      <c r="A30" s="114" t="s">
        <v>895</v>
      </c>
      <c r="B30" s="115" t="s">
        <v>931</v>
      </c>
      <c r="C30" s="116" t="s">
        <v>930</v>
      </c>
      <c r="D30" s="117">
        <v>358</v>
      </c>
      <c r="E30" s="118">
        <v>446940.4</v>
      </c>
      <c r="F30" s="118"/>
      <c r="G30" s="118"/>
      <c r="H30" s="118"/>
      <c r="I30" s="119"/>
      <c r="J30" s="117">
        <v>357</v>
      </c>
      <c r="K30" s="118">
        <v>374750.6</v>
      </c>
      <c r="L30" s="118">
        <v>326630.59999999998</v>
      </c>
      <c r="M30" s="118">
        <v>48120</v>
      </c>
      <c r="N30" s="118"/>
      <c r="O30" s="119"/>
      <c r="P30" s="117">
        <v>372</v>
      </c>
      <c r="Q30" s="118">
        <f t="shared" si="14"/>
        <v>638186.19999999995</v>
      </c>
      <c r="R30" s="118">
        <v>592946.19999999995</v>
      </c>
      <c r="S30" s="118">
        <v>45240</v>
      </c>
      <c r="T30" s="118">
        <v>0</v>
      </c>
      <c r="U30" s="119">
        <v>0</v>
      </c>
      <c r="V30" s="82">
        <f t="shared" si="6"/>
        <v>14</v>
      </c>
      <c r="W30" s="83">
        <f t="shared" si="7"/>
        <v>191245.79999999993</v>
      </c>
      <c r="X30" s="83">
        <f t="shared" si="8"/>
        <v>0</v>
      </c>
      <c r="Y30" s="84">
        <f t="shared" si="9"/>
        <v>0</v>
      </c>
      <c r="Z30" s="91">
        <f t="shared" si="10"/>
        <v>15</v>
      </c>
      <c r="AA30" s="83">
        <f t="shared" si="11"/>
        <v>263435.59999999998</v>
      </c>
      <c r="AB30" s="83">
        <f t="shared" si="12"/>
        <v>0</v>
      </c>
      <c r="AC30" s="84">
        <f t="shared" si="13"/>
        <v>0</v>
      </c>
    </row>
    <row r="31" spans="1:29" x14ac:dyDescent="0.2">
      <c r="A31" s="114" t="s">
        <v>895</v>
      </c>
      <c r="B31" s="115" t="s">
        <v>929</v>
      </c>
      <c r="C31" s="116" t="s">
        <v>928</v>
      </c>
      <c r="D31" s="117">
        <v>203</v>
      </c>
      <c r="E31" s="118">
        <v>290654.8</v>
      </c>
      <c r="F31" s="118"/>
      <c r="G31" s="118"/>
      <c r="H31" s="118"/>
      <c r="I31" s="119"/>
      <c r="J31" s="117">
        <v>260</v>
      </c>
      <c r="K31" s="118">
        <v>340383.2</v>
      </c>
      <c r="L31" s="118">
        <v>321663.2</v>
      </c>
      <c r="M31" s="118">
        <v>18720</v>
      </c>
      <c r="N31" s="118"/>
      <c r="O31" s="119"/>
      <c r="P31" s="117">
        <v>248</v>
      </c>
      <c r="Q31" s="118">
        <f t="shared" si="14"/>
        <v>248188.79999999999</v>
      </c>
      <c r="R31" s="118">
        <v>227908.8</v>
      </c>
      <c r="S31" s="118">
        <v>20280</v>
      </c>
      <c r="T31" s="118">
        <v>0</v>
      </c>
      <c r="U31" s="119">
        <v>0</v>
      </c>
      <c r="V31" s="82">
        <f t="shared" si="6"/>
        <v>45</v>
      </c>
      <c r="W31" s="83">
        <f t="shared" si="7"/>
        <v>-42466</v>
      </c>
      <c r="X31" s="83">
        <f t="shared" si="8"/>
        <v>0</v>
      </c>
      <c r="Y31" s="84">
        <f t="shared" si="9"/>
        <v>0</v>
      </c>
      <c r="Z31" s="91">
        <f t="shared" si="10"/>
        <v>-12</v>
      </c>
      <c r="AA31" s="83">
        <f t="shared" si="11"/>
        <v>-92194.400000000023</v>
      </c>
      <c r="AB31" s="83">
        <f t="shared" si="12"/>
        <v>0</v>
      </c>
      <c r="AC31" s="84">
        <f t="shared" si="13"/>
        <v>0</v>
      </c>
    </row>
    <row r="32" spans="1:29" x14ac:dyDescent="0.2">
      <c r="A32" s="114" t="s">
        <v>895</v>
      </c>
      <c r="B32" s="115" t="s">
        <v>927</v>
      </c>
      <c r="C32" s="116" t="s">
        <v>926</v>
      </c>
      <c r="D32" s="117">
        <v>514</v>
      </c>
      <c r="E32" s="118">
        <v>205113.69999999998</v>
      </c>
      <c r="F32" s="118"/>
      <c r="G32" s="118"/>
      <c r="H32" s="118"/>
      <c r="I32" s="119"/>
      <c r="J32" s="117">
        <v>512</v>
      </c>
      <c r="K32" s="118">
        <v>236238</v>
      </c>
      <c r="L32" s="118">
        <v>198198</v>
      </c>
      <c r="M32" s="118">
        <v>38040</v>
      </c>
      <c r="N32" s="118"/>
      <c r="O32" s="119"/>
      <c r="P32" s="117">
        <v>859</v>
      </c>
      <c r="Q32" s="118">
        <f t="shared" si="14"/>
        <v>369320.8</v>
      </c>
      <c r="R32" s="118">
        <v>329480.8</v>
      </c>
      <c r="S32" s="118">
        <v>39840</v>
      </c>
      <c r="T32" s="118">
        <v>0</v>
      </c>
      <c r="U32" s="119">
        <v>0</v>
      </c>
      <c r="V32" s="82">
        <f t="shared" si="6"/>
        <v>345</v>
      </c>
      <c r="W32" s="83">
        <f t="shared" si="7"/>
        <v>164207.1</v>
      </c>
      <c r="X32" s="83">
        <f t="shared" si="8"/>
        <v>0</v>
      </c>
      <c r="Y32" s="84">
        <f t="shared" si="9"/>
        <v>0</v>
      </c>
      <c r="Z32" s="91">
        <f t="shared" si="10"/>
        <v>347</v>
      </c>
      <c r="AA32" s="83">
        <f t="shared" si="11"/>
        <v>133082.79999999999</v>
      </c>
      <c r="AB32" s="83">
        <f t="shared" si="12"/>
        <v>0</v>
      </c>
      <c r="AC32" s="84">
        <f t="shared" si="13"/>
        <v>0</v>
      </c>
    </row>
    <row r="33" spans="1:29" x14ac:dyDescent="0.2">
      <c r="A33" s="114" t="s">
        <v>895</v>
      </c>
      <c r="B33" s="115" t="s">
        <v>925</v>
      </c>
      <c r="C33" s="116" t="s">
        <v>924</v>
      </c>
      <c r="D33" s="117"/>
      <c r="E33" s="118">
        <v>88</v>
      </c>
      <c r="F33" s="118"/>
      <c r="G33" s="118"/>
      <c r="H33" s="118"/>
      <c r="I33" s="119"/>
      <c r="J33" s="117"/>
      <c r="K33" s="118">
        <v>191</v>
      </c>
      <c r="L33" s="118">
        <v>191</v>
      </c>
      <c r="M33" s="118"/>
      <c r="N33" s="118"/>
      <c r="O33" s="119"/>
      <c r="P33" s="117">
        <v>0</v>
      </c>
      <c r="Q33" s="118">
        <f t="shared" si="14"/>
        <v>95</v>
      </c>
      <c r="R33" s="118">
        <v>95</v>
      </c>
      <c r="S33" s="118">
        <v>0</v>
      </c>
      <c r="T33" s="118">
        <v>0</v>
      </c>
      <c r="U33" s="119">
        <v>0</v>
      </c>
      <c r="V33" s="82">
        <f t="shared" si="6"/>
        <v>0</v>
      </c>
      <c r="W33" s="83">
        <f t="shared" si="7"/>
        <v>7</v>
      </c>
      <c r="X33" s="83">
        <f t="shared" si="8"/>
        <v>0</v>
      </c>
      <c r="Y33" s="84">
        <f t="shared" si="9"/>
        <v>0</v>
      </c>
      <c r="Z33" s="91">
        <f t="shared" si="10"/>
        <v>0</v>
      </c>
      <c r="AA33" s="83">
        <f t="shared" si="11"/>
        <v>-96</v>
      </c>
      <c r="AB33" s="83">
        <f t="shared" si="12"/>
        <v>0</v>
      </c>
      <c r="AC33" s="84">
        <f t="shared" si="13"/>
        <v>0</v>
      </c>
    </row>
    <row r="34" spans="1:29" x14ac:dyDescent="0.2">
      <c r="A34" s="114" t="s">
        <v>895</v>
      </c>
      <c r="B34" s="115" t="s">
        <v>923</v>
      </c>
      <c r="C34" s="116" t="s">
        <v>922</v>
      </c>
      <c r="D34" s="117">
        <v>2977</v>
      </c>
      <c r="E34" s="118">
        <v>4122153.3999999994</v>
      </c>
      <c r="F34" s="118"/>
      <c r="G34" s="118"/>
      <c r="H34" s="118"/>
      <c r="I34" s="119">
        <v>7155460.7500000019</v>
      </c>
      <c r="J34" s="117">
        <v>3121</v>
      </c>
      <c r="K34" s="118">
        <v>4489932.8999999994</v>
      </c>
      <c r="L34" s="118">
        <v>4284372.8999999994</v>
      </c>
      <c r="M34" s="118">
        <v>205560</v>
      </c>
      <c r="N34" s="118">
        <v>2400</v>
      </c>
      <c r="O34" s="119">
        <v>7758182.5399999991</v>
      </c>
      <c r="P34" s="117">
        <v>2866</v>
      </c>
      <c r="Q34" s="118">
        <f t="shared" si="14"/>
        <v>4607498.3</v>
      </c>
      <c r="R34" s="118">
        <v>4402418.3</v>
      </c>
      <c r="S34" s="118">
        <v>205080</v>
      </c>
      <c r="T34" s="118">
        <v>5540</v>
      </c>
      <c r="U34" s="119">
        <v>8273734.8899999987</v>
      </c>
      <c r="V34" s="82">
        <f t="shared" si="6"/>
        <v>-111</v>
      </c>
      <c r="W34" s="83">
        <f t="shared" si="7"/>
        <v>485344.90000000037</v>
      </c>
      <c r="X34" s="83">
        <f t="shared" si="8"/>
        <v>5540</v>
      </c>
      <c r="Y34" s="84">
        <f t="shared" si="9"/>
        <v>1118274.1399999969</v>
      </c>
      <c r="Z34" s="91">
        <f t="shared" si="10"/>
        <v>-255</v>
      </c>
      <c r="AA34" s="83">
        <f t="shared" si="11"/>
        <v>117565.40000000037</v>
      </c>
      <c r="AB34" s="83">
        <f t="shared" si="12"/>
        <v>3140</v>
      </c>
      <c r="AC34" s="84">
        <f t="shared" si="13"/>
        <v>515552.34999999963</v>
      </c>
    </row>
    <row r="35" spans="1:29" ht="12.75" customHeight="1" x14ac:dyDescent="0.2">
      <c r="A35" s="114" t="s">
        <v>895</v>
      </c>
      <c r="B35" s="115" t="s">
        <v>921</v>
      </c>
      <c r="C35" s="116" t="s">
        <v>920</v>
      </c>
      <c r="D35" s="117"/>
      <c r="E35" s="118">
        <v>362440</v>
      </c>
      <c r="F35" s="118"/>
      <c r="G35" s="118"/>
      <c r="H35" s="118"/>
      <c r="I35" s="119"/>
      <c r="J35" s="117"/>
      <c r="K35" s="118">
        <v>420760</v>
      </c>
      <c r="L35" s="118">
        <v>405280</v>
      </c>
      <c r="M35" s="118">
        <v>15480</v>
      </c>
      <c r="N35" s="118"/>
      <c r="O35" s="119"/>
      <c r="P35" s="117">
        <v>0</v>
      </c>
      <c r="Q35" s="118">
        <f t="shared" si="14"/>
        <v>364360</v>
      </c>
      <c r="R35" s="118">
        <v>348160</v>
      </c>
      <c r="S35" s="118">
        <v>16200</v>
      </c>
      <c r="T35" s="118">
        <v>0</v>
      </c>
      <c r="U35" s="119">
        <v>0</v>
      </c>
      <c r="V35" s="82">
        <f t="shared" si="6"/>
        <v>0</v>
      </c>
      <c r="W35" s="83">
        <f t="shared" si="7"/>
        <v>1920</v>
      </c>
      <c r="X35" s="83">
        <f t="shared" si="8"/>
        <v>0</v>
      </c>
      <c r="Y35" s="84">
        <f t="shared" si="9"/>
        <v>0</v>
      </c>
      <c r="Z35" s="91">
        <f t="shared" si="10"/>
        <v>0</v>
      </c>
      <c r="AA35" s="83">
        <f t="shared" si="11"/>
        <v>-56400</v>
      </c>
      <c r="AB35" s="83">
        <f t="shared" si="12"/>
        <v>0</v>
      </c>
      <c r="AC35" s="84">
        <f t="shared" si="13"/>
        <v>0</v>
      </c>
    </row>
    <row r="36" spans="1:29" ht="12.75" customHeight="1" x14ac:dyDescent="0.2">
      <c r="A36" s="114" t="s">
        <v>895</v>
      </c>
      <c r="B36" s="115" t="s">
        <v>919</v>
      </c>
      <c r="C36" s="116" t="s">
        <v>918</v>
      </c>
      <c r="D36" s="117"/>
      <c r="E36" s="118">
        <v>282710</v>
      </c>
      <c r="F36" s="118"/>
      <c r="G36" s="118"/>
      <c r="H36" s="118"/>
      <c r="I36" s="119"/>
      <c r="J36" s="117"/>
      <c r="K36" s="118">
        <v>335130</v>
      </c>
      <c r="L36" s="118">
        <v>321810</v>
      </c>
      <c r="M36" s="118">
        <v>13320</v>
      </c>
      <c r="N36" s="118"/>
      <c r="O36" s="119"/>
      <c r="P36" s="117">
        <v>0</v>
      </c>
      <c r="Q36" s="118">
        <f t="shared" si="14"/>
        <v>297750</v>
      </c>
      <c r="R36" s="118">
        <v>284070</v>
      </c>
      <c r="S36" s="118">
        <v>13680</v>
      </c>
      <c r="T36" s="118">
        <v>0</v>
      </c>
      <c r="U36" s="119">
        <v>0</v>
      </c>
      <c r="V36" s="82">
        <f t="shared" si="6"/>
        <v>0</v>
      </c>
      <c r="W36" s="83">
        <f t="shared" si="7"/>
        <v>15040</v>
      </c>
      <c r="X36" s="83">
        <f t="shared" si="8"/>
        <v>0</v>
      </c>
      <c r="Y36" s="84">
        <f t="shared" si="9"/>
        <v>0</v>
      </c>
      <c r="Z36" s="91">
        <f t="shared" si="10"/>
        <v>0</v>
      </c>
      <c r="AA36" s="83">
        <f t="shared" si="11"/>
        <v>-37380</v>
      </c>
      <c r="AB36" s="83">
        <f t="shared" si="12"/>
        <v>0</v>
      </c>
      <c r="AC36" s="84">
        <f t="shared" si="13"/>
        <v>0</v>
      </c>
    </row>
    <row r="37" spans="1:29" ht="12.75" customHeight="1" x14ac:dyDescent="0.2">
      <c r="A37" s="114" t="s">
        <v>895</v>
      </c>
      <c r="B37" s="115" t="s">
        <v>917</v>
      </c>
      <c r="C37" s="116" t="s">
        <v>916</v>
      </c>
      <c r="D37" s="117"/>
      <c r="E37" s="118"/>
      <c r="F37" s="118"/>
      <c r="G37" s="118"/>
      <c r="H37" s="118"/>
      <c r="I37" s="119"/>
      <c r="J37" s="117"/>
      <c r="K37" s="118">
        <v>368281</v>
      </c>
      <c r="L37" s="118">
        <v>358681</v>
      </c>
      <c r="M37" s="118">
        <v>9600</v>
      </c>
      <c r="N37" s="118"/>
      <c r="O37" s="119"/>
      <c r="P37" s="117">
        <v>0</v>
      </c>
      <c r="Q37" s="118">
        <f t="shared" si="14"/>
        <v>372129</v>
      </c>
      <c r="R37" s="118">
        <v>362049</v>
      </c>
      <c r="S37" s="118">
        <v>10080</v>
      </c>
      <c r="T37" s="118">
        <v>0</v>
      </c>
      <c r="U37" s="119">
        <v>0</v>
      </c>
      <c r="V37" s="82">
        <f t="shared" si="6"/>
        <v>0</v>
      </c>
      <c r="W37" s="83">
        <f t="shared" si="7"/>
        <v>372129</v>
      </c>
      <c r="X37" s="83">
        <f t="shared" si="8"/>
        <v>0</v>
      </c>
      <c r="Y37" s="84">
        <f t="shared" si="9"/>
        <v>0</v>
      </c>
      <c r="Z37" s="91">
        <f t="shared" si="10"/>
        <v>0</v>
      </c>
      <c r="AA37" s="83">
        <f t="shared" si="11"/>
        <v>3848</v>
      </c>
      <c r="AB37" s="83">
        <f t="shared" si="12"/>
        <v>0</v>
      </c>
      <c r="AC37" s="84">
        <f t="shared" si="13"/>
        <v>0</v>
      </c>
    </row>
    <row r="38" spans="1:29" ht="12.75" customHeight="1" x14ac:dyDescent="0.2">
      <c r="A38" s="114" t="s">
        <v>895</v>
      </c>
      <c r="B38" s="115" t="s">
        <v>915</v>
      </c>
      <c r="C38" s="116" t="s">
        <v>914</v>
      </c>
      <c r="D38" s="117">
        <v>111</v>
      </c>
      <c r="E38" s="118">
        <v>184119.8</v>
      </c>
      <c r="F38" s="118"/>
      <c r="G38" s="118"/>
      <c r="H38" s="118"/>
      <c r="I38" s="119"/>
      <c r="J38" s="117">
        <v>212</v>
      </c>
      <c r="K38" s="118">
        <v>189972.19999999998</v>
      </c>
      <c r="L38" s="118">
        <v>165132.19999999998</v>
      </c>
      <c r="M38" s="118">
        <v>24840</v>
      </c>
      <c r="N38" s="118"/>
      <c r="O38" s="119"/>
      <c r="P38" s="117">
        <v>242</v>
      </c>
      <c r="Q38" s="118">
        <f t="shared" si="14"/>
        <v>273091.7</v>
      </c>
      <c r="R38" s="118">
        <v>248371.7</v>
      </c>
      <c r="S38" s="118">
        <v>24720</v>
      </c>
      <c r="T38" s="118">
        <v>0</v>
      </c>
      <c r="U38" s="119">
        <v>0</v>
      </c>
      <c r="V38" s="82">
        <f t="shared" si="6"/>
        <v>131</v>
      </c>
      <c r="W38" s="83">
        <f t="shared" si="7"/>
        <v>88971.900000000023</v>
      </c>
      <c r="X38" s="83">
        <f t="shared" si="8"/>
        <v>0</v>
      </c>
      <c r="Y38" s="84">
        <f t="shared" si="9"/>
        <v>0</v>
      </c>
      <c r="Z38" s="91">
        <f t="shared" si="10"/>
        <v>30</v>
      </c>
      <c r="AA38" s="83">
        <f t="shared" si="11"/>
        <v>83119.500000000029</v>
      </c>
      <c r="AB38" s="83">
        <f t="shared" si="12"/>
        <v>0</v>
      </c>
      <c r="AC38" s="84">
        <f t="shared" si="13"/>
        <v>0</v>
      </c>
    </row>
    <row r="39" spans="1:29" ht="12.75" customHeight="1" x14ac:dyDescent="0.2">
      <c r="A39" s="114" t="s">
        <v>895</v>
      </c>
      <c r="B39" s="115" t="s">
        <v>913</v>
      </c>
      <c r="C39" s="116" t="s">
        <v>912</v>
      </c>
      <c r="D39" s="117">
        <v>579</v>
      </c>
      <c r="E39" s="118">
        <v>588804.9</v>
      </c>
      <c r="F39" s="118"/>
      <c r="G39" s="118"/>
      <c r="H39" s="118"/>
      <c r="I39" s="119"/>
      <c r="J39" s="117">
        <v>637</v>
      </c>
      <c r="K39" s="118">
        <v>654358.1</v>
      </c>
      <c r="L39" s="118">
        <v>601438.1</v>
      </c>
      <c r="M39" s="118">
        <v>52920</v>
      </c>
      <c r="N39" s="118"/>
      <c r="O39" s="119"/>
      <c r="P39" s="117">
        <v>546</v>
      </c>
      <c r="Q39" s="118">
        <f t="shared" si="14"/>
        <v>897884.5</v>
      </c>
      <c r="R39" s="118">
        <v>846524.5</v>
      </c>
      <c r="S39" s="118">
        <v>51360</v>
      </c>
      <c r="T39" s="118">
        <v>0</v>
      </c>
      <c r="U39" s="119">
        <v>0</v>
      </c>
      <c r="V39" s="82">
        <f t="shared" si="6"/>
        <v>-33</v>
      </c>
      <c r="W39" s="83">
        <f t="shared" si="7"/>
        <v>309079.59999999998</v>
      </c>
      <c r="X39" s="83">
        <f t="shared" si="8"/>
        <v>0</v>
      </c>
      <c r="Y39" s="84">
        <f t="shared" si="9"/>
        <v>0</v>
      </c>
      <c r="Z39" s="91">
        <f t="shared" si="10"/>
        <v>-91</v>
      </c>
      <c r="AA39" s="83">
        <f t="shared" si="11"/>
        <v>243526.40000000002</v>
      </c>
      <c r="AB39" s="83">
        <f t="shared" si="12"/>
        <v>0</v>
      </c>
      <c r="AC39" s="84">
        <f t="shared" si="13"/>
        <v>0</v>
      </c>
    </row>
    <row r="40" spans="1:29" x14ac:dyDescent="0.2">
      <c r="A40" s="114" t="s">
        <v>895</v>
      </c>
      <c r="B40" s="115" t="s">
        <v>911</v>
      </c>
      <c r="C40" s="116" t="s">
        <v>910</v>
      </c>
      <c r="D40" s="117">
        <v>2221</v>
      </c>
      <c r="E40" s="118">
        <v>1052812.3999999999</v>
      </c>
      <c r="F40" s="118"/>
      <c r="G40" s="118"/>
      <c r="H40" s="118"/>
      <c r="I40" s="119"/>
      <c r="J40" s="117">
        <v>1325</v>
      </c>
      <c r="K40" s="118">
        <v>567725.5</v>
      </c>
      <c r="L40" s="118">
        <v>504245.50000000006</v>
      </c>
      <c r="M40" s="118">
        <v>63480</v>
      </c>
      <c r="N40" s="118"/>
      <c r="O40" s="119"/>
      <c r="P40" s="117">
        <v>2358</v>
      </c>
      <c r="Q40" s="118">
        <f t="shared" si="14"/>
        <v>961139.19999999995</v>
      </c>
      <c r="R40" s="118">
        <v>905819.2</v>
      </c>
      <c r="S40" s="118">
        <v>55320</v>
      </c>
      <c r="T40" s="118">
        <v>0</v>
      </c>
      <c r="U40" s="119">
        <v>0</v>
      </c>
      <c r="V40" s="82">
        <f t="shared" si="6"/>
        <v>137</v>
      </c>
      <c r="W40" s="83">
        <f t="shared" si="7"/>
        <v>-91673.199999999953</v>
      </c>
      <c r="X40" s="83">
        <f t="shared" si="8"/>
        <v>0</v>
      </c>
      <c r="Y40" s="84">
        <f t="shared" si="9"/>
        <v>0</v>
      </c>
      <c r="Z40" s="91">
        <f t="shared" si="10"/>
        <v>1033</v>
      </c>
      <c r="AA40" s="83">
        <f t="shared" si="11"/>
        <v>393413.69999999995</v>
      </c>
      <c r="AB40" s="83">
        <f t="shared" si="12"/>
        <v>0</v>
      </c>
      <c r="AC40" s="84">
        <f t="shared" si="13"/>
        <v>0</v>
      </c>
    </row>
    <row r="41" spans="1:29" x14ac:dyDescent="0.2">
      <c r="A41" s="114" t="s">
        <v>895</v>
      </c>
      <c r="B41" s="115" t="s">
        <v>909</v>
      </c>
      <c r="C41" s="116" t="s">
        <v>908</v>
      </c>
      <c r="D41" s="117">
        <v>379</v>
      </c>
      <c r="E41" s="118">
        <v>148622.1</v>
      </c>
      <c r="F41" s="118"/>
      <c r="G41" s="118"/>
      <c r="H41" s="118"/>
      <c r="I41" s="119"/>
      <c r="J41" s="117">
        <v>96</v>
      </c>
      <c r="K41" s="118">
        <v>64867.299999999996</v>
      </c>
      <c r="L41" s="118">
        <v>51547.299999999996</v>
      </c>
      <c r="M41" s="118">
        <v>13320</v>
      </c>
      <c r="N41" s="118"/>
      <c r="O41" s="119"/>
      <c r="P41" s="117">
        <v>370</v>
      </c>
      <c r="Q41" s="118">
        <f t="shared" si="14"/>
        <v>184415.69999999998</v>
      </c>
      <c r="R41" s="118">
        <v>170015.69999999998</v>
      </c>
      <c r="S41" s="118">
        <v>14400</v>
      </c>
      <c r="T41" s="118">
        <v>0</v>
      </c>
      <c r="U41" s="119">
        <v>0</v>
      </c>
      <c r="V41" s="82">
        <f t="shared" si="6"/>
        <v>-9</v>
      </c>
      <c r="W41" s="83">
        <f t="shared" si="7"/>
        <v>35793.599999999977</v>
      </c>
      <c r="X41" s="83">
        <f t="shared" si="8"/>
        <v>0</v>
      </c>
      <c r="Y41" s="84">
        <f t="shared" si="9"/>
        <v>0</v>
      </c>
      <c r="Z41" s="91">
        <f t="shared" si="10"/>
        <v>274</v>
      </c>
      <c r="AA41" s="83">
        <f t="shared" si="11"/>
        <v>119548.4</v>
      </c>
      <c r="AB41" s="83">
        <f t="shared" si="12"/>
        <v>0</v>
      </c>
      <c r="AC41" s="84">
        <f t="shared" si="13"/>
        <v>0</v>
      </c>
    </row>
    <row r="42" spans="1:29" x14ac:dyDescent="0.2">
      <c r="A42" s="114" t="s">
        <v>895</v>
      </c>
      <c r="B42" s="115" t="s">
        <v>907</v>
      </c>
      <c r="C42" s="116" t="s">
        <v>906</v>
      </c>
      <c r="D42" s="117">
        <v>2412</v>
      </c>
      <c r="E42" s="118">
        <v>1151134.6000000001</v>
      </c>
      <c r="F42" s="118"/>
      <c r="G42" s="118"/>
      <c r="H42" s="118"/>
      <c r="I42" s="119"/>
      <c r="J42" s="117">
        <v>3287</v>
      </c>
      <c r="K42" s="118">
        <v>1355400.9</v>
      </c>
      <c r="L42" s="118">
        <v>1289880.8999999999</v>
      </c>
      <c r="M42" s="118">
        <v>65520</v>
      </c>
      <c r="N42" s="118"/>
      <c r="O42" s="119"/>
      <c r="P42" s="117">
        <v>2791</v>
      </c>
      <c r="Q42" s="118">
        <f t="shared" si="14"/>
        <v>1151127.8999999999</v>
      </c>
      <c r="R42" s="118">
        <v>1087887.8999999999</v>
      </c>
      <c r="S42" s="118">
        <v>63240</v>
      </c>
      <c r="T42" s="118">
        <v>0</v>
      </c>
      <c r="U42" s="119">
        <v>0</v>
      </c>
      <c r="V42" s="82">
        <f t="shared" si="6"/>
        <v>379</v>
      </c>
      <c r="W42" s="83">
        <f t="shared" si="7"/>
        <v>-6.7000000001862645</v>
      </c>
      <c r="X42" s="83">
        <f t="shared" si="8"/>
        <v>0</v>
      </c>
      <c r="Y42" s="84">
        <f t="shared" si="9"/>
        <v>0</v>
      </c>
      <c r="Z42" s="91">
        <f t="shared" si="10"/>
        <v>-496</v>
      </c>
      <c r="AA42" s="83">
        <f t="shared" si="11"/>
        <v>-204273</v>
      </c>
      <c r="AB42" s="83">
        <f t="shared" si="12"/>
        <v>0</v>
      </c>
      <c r="AC42" s="84">
        <f t="shared" si="13"/>
        <v>0</v>
      </c>
    </row>
    <row r="43" spans="1:29" x14ac:dyDescent="0.2">
      <c r="A43" s="114" t="s">
        <v>895</v>
      </c>
      <c r="B43" s="115" t="s">
        <v>905</v>
      </c>
      <c r="C43" s="116" t="s">
        <v>904</v>
      </c>
      <c r="D43" s="117"/>
      <c r="E43" s="118">
        <v>124100</v>
      </c>
      <c r="F43" s="118"/>
      <c r="G43" s="118"/>
      <c r="H43" s="118"/>
      <c r="I43" s="119"/>
      <c r="J43" s="117"/>
      <c r="K43" s="118">
        <v>140442</v>
      </c>
      <c r="L43" s="118">
        <v>132762</v>
      </c>
      <c r="M43" s="118">
        <v>7680</v>
      </c>
      <c r="N43" s="118"/>
      <c r="O43" s="119"/>
      <c r="P43" s="117">
        <v>0</v>
      </c>
      <c r="Q43" s="118">
        <f t="shared" si="14"/>
        <v>113724</v>
      </c>
      <c r="R43" s="118">
        <v>104364</v>
      </c>
      <c r="S43" s="118">
        <v>9360</v>
      </c>
      <c r="T43" s="118">
        <v>0</v>
      </c>
      <c r="U43" s="119">
        <v>0</v>
      </c>
      <c r="V43" s="82">
        <f t="shared" si="6"/>
        <v>0</v>
      </c>
      <c r="W43" s="83">
        <f t="shared" si="7"/>
        <v>-10376</v>
      </c>
      <c r="X43" s="83">
        <f t="shared" si="8"/>
        <v>0</v>
      </c>
      <c r="Y43" s="84">
        <f t="shared" si="9"/>
        <v>0</v>
      </c>
      <c r="Z43" s="91">
        <f t="shared" si="10"/>
        <v>0</v>
      </c>
      <c r="AA43" s="83">
        <f t="shared" si="11"/>
        <v>-26718</v>
      </c>
      <c r="AB43" s="83">
        <f t="shared" si="12"/>
        <v>0</v>
      </c>
      <c r="AC43" s="84">
        <f t="shared" si="13"/>
        <v>0</v>
      </c>
    </row>
    <row r="44" spans="1:29" x14ac:dyDescent="0.2">
      <c r="A44" s="114" t="s">
        <v>895</v>
      </c>
      <c r="B44" s="115" t="s">
        <v>903</v>
      </c>
      <c r="C44" s="116" t="s">
        <v>902</v>
      </c>
      <c r="D44" s="117">
        <v>437</v>
      </c>
      <c r="E44" s="118">
        <v>288594.92</v>
      </c>
      <c r="F44" s="118"/>
      <c r="G44" s="118"/>
      <c r="H44" s="118"/>
      <c r="I44" s="119"/>
      <c r="J44" s="117">
        <v>342</v>
      </c>
      <c r="K44" s="118">
        <v>285746.2</v>
      </c>
      <c r="L44" s="118">
        <v>232706.2</v>
      </c>
      <c r="M44" s="118">
        <v>53040</v>
      </c>
      <c r="N44" s="118"/>
      <c r="O44" s="119"/>
      <c r="P44" s="117">
        <v>393</v>
      </c>
      <c r="Q44" s="118">
        <f t="shared" si="14"/>
        <v>526812.80000000005</v>
      </c>
      <c r="R44" s="118">
        <v>468852.8</v>
      </c>
      <c r="S44" s="118">
        <v>57960</v>
      </c>
      <c r="T44" s="118">
        <v>0</v>
      </c>
      <c r="U44" s="119">
        <v>0</v>
      </c>
      <c r="V44" s="82">
        <f t="shared" si="6"/>
        <v>-44</v>
      </c>
      <c r="W44" s="83">
        <f t="shared" si="7"/>
        <v>238217.88000000006</v>
      </c>
      <c r="X44" s="83">
        <f t="shared" si="8"/>
        <v>0</v>
      </c>
      <c r="Y44" s="84">
        <f t="shared" si="9"/>
        <v>0</v>
      </c>
      <c r="Z44" s="91">
        <f t="shared" si="10"/>
        <v>51</v>
      </c>
      <c r="AA44" s="83">
        <f t="shared" si="11"/>
        <v>241066.60000000003</v>
      </c>
      <c r="AB44" s="83">
        <f t="shared" si="12"/>
        <v>0</v>
      </c>
      <c r="AC44" s="84">
        <f t="shared" si="13"/>
        <v>0</v>
      </c>
    </row>
    <row r="45" spans="1:29" ht="12.75" customHeight="1" x14ac:dyDescent="0.2">
      <c r="A45" s="114" t="s">
        <v>895</v>
      </c>
      <c r="B45" s="115" t="s">
        <v>901</v>
      </c>
      <c r="C45" s="116" t="s">
        <v>900</v>
      </c>
      <c r="D45" s="117">
        <v>907</v>
      </c>
      <c r="E45" s="118">
        <v>473006.9</v>
      </c>
      <c r="F45" s="118"/>
      <c r="G45" s="118"/>
      <c r="H45" s="118"/>
      <c r="I45" s="119"/>
      <c r="J45" s="117">
        <v>1059</v>
      </c>
      <c r="K45" s="118">
        <v>489928.3</v>
      </c>
      <c r="L45" s="118">
        <v>415288.3</v>
      </c>
      <c r="M45" s="118">
        <v>74640</v>
      </c>
      <c r="N45" s="118"/>
      <c r="O45" s="119"/>
      <c r="P45" s="117">
        <v>1052</v>
      </c>
      <c r="Q45" s="118">
        <f t="shared" si="14"/>
        <v>487356.30000000005</v>
      </c>
      <c r="R45" s="118">
        <v>413436.30000000005</v>
      </c>
      <c r="S45" s="118">
        <v>73920</v>
      </c>
      <c r="T45" s="118">
        <v>0</v>
      </c>
      <c r="U45" s="119">
        <v>0</v>
      </c>
      <c r="V45" s="82">
        <f t="shared" si="6"/>
        <v>145</v>
      </c>
      <c r="W45" s="83">
        <f t="shared" si="7"/>
        <v>14349.400000000023</v>
      </c>
      <c r="X45" s="83">
        <f t="shared" si="8"/>
        <v>0</v>
      </c>
      <c r="Y45" s="84">
        <f t="shared" si="9"/>
        <v>0</v>
      </c>
      <c r="Z45" s="91">
        <f t="shared" si="10"/>
        <v>-7</v>
      </c>
      <c r="AA45" s="83">
        <f t="shared" si="11"/>
        <v>-2571.9999999999418</v>
      </c>
      <c r="AB45" s="83">
        <f t="shared" si="12"/>
        <v>0</v>
      </c>
      <c r="AC45" s="84">
        <f t="shared" si="13"/>
        <v>0</v>
      </c>
    </row>
    <row r="46" spans="1:29" ht="12.75" customHeight="1" x14ac:dyDescent="0.2">
      <c r="A46" s="114" t="s">
        <v>895</v>
      </c>
      <c r="B46" s="115" t="s">
        <v>899</v>
      </c>
      <c r="C46" s="116" t="s">
        <v>898</v>
      </c>
      <c r="D46" s="117">
        <v>478</v>
      </c>
      <c r="E46" s="118">
        <v>3167144.8</v>
      </c>
      <c r="F46" s="118"/>
      <c r="G46" s="118"/>
      <c r="H46" s="118">
        <v>15000</v>
      </c>
      <c r="I46" s="119"/>
      <c r="J46" s="117">
        <v>524</v>
      </c>
      <c r="K46" s="118">
        <v>2793877.5999999996</v>
      </c>
      <c r="L46" s="118">
        <v>2677837.5999999996</v>
      </c>
      <c r="M46" s="118">
        <v>116040</v>
      </c>
      <c r="N46" s="118">
        <v>5000</v>
      </c>
      <c r="O46" s="119"/>
      <c r="P46" s="117">
        <v>511</v>
      </c>
      <c r="Q46" s="118">
        <f t="shared" si="14"/>
        <v>4577420</v>
      </c>
      <c r="R46" s="118">
        <v>4443260</v>
      </c>
      <c r="S46" s="118">
        <v>134160</v>
      </c>
      <c r="T46" s="118">
        <v>13220</v>
      </c>
      <c r="U46" s="119">
        <v>0</v>
      </c>
      <c r="V46" s="82">
        <f t="shared" si="6"/>
        <v>33</v>
      </c>
      <c r="W46" s="83">
        <f t="shared" si="7"/>
        <v>1410275.2000000002</v>
      </c>
      <c r="X46" s="83">
        <f t="shared" si="8"/>
        <v>-1780</v>
      </c>
      <c r="Y46" s="84">
        <f t="shared" si="9"/>
        <v>0</v>
      </c>
      <c r="Z46" s="91">
        <f t="shared" si="10"/>
        <v>-13</v>
      </c>
      <c r="AA46" s="83">
        <f t="shared" si="11"/>
        <v>1783542.4000000004</v>
      </c>
      <c r="AB46" s="83">
        <f t="shared" si="12"/>
        <v>8220</v>
      </c>
      <c r="AC46" s="84">
        <f t="shared" si="13"/>
        <v>0</v>
      </c>
    </row>
    <row r="47" spans="1:29" x14ac:dyDescent="0.2">
      <c r="A47" s="114" t="s">
        <v>895</v>
      </c>
      <c r="B47" s="115" t="s">
        <v>897</v>
      </c>
      <c r="C47" s="116" t="s">
        <v>896</v>
      </c>
      <c r="D47" s="117"/>
      <c r="E47" s="118"/>
      <c r="F47" s="118"/>
      <c r="G47" s="118"/>
      <c r="H47" s="118"/>
      <c r="I47" s="119"/>
      <c r="J47" s="117"/>
      <c r="K47" s="118"/>
      <c r="L47" s="118"/>
      <c r="M47" s="118"/>
      <c r="N47" s="118"/>
      <c r="O47" s="119"/>
      <c r="P47" s="117">
        <v>0</v>
      </c>
      <c r="Q47" s="118">
        <f t="shared" si="14"/>
        <v>0</v>
      </c>
      <c r="R47" s="118">
        <v>0</v>
      </c>
      <c r="S47" s="118">
        <v>0</v>
      </c>
      <c r="T47" s="118">
        <v>0</v>
      </c>
      <c r="U47" s="119">
        <v>0</v>
      </c>
      <c r="V47" s="82">
        <f t="shared" si="6"/>
        <v>0</v>
      </c>
      <c r="W47" s="83">
        <f t="shared" si="7"/>
        <v>0</v>
      </c>
      <c r="X47" s="83">
        <f t="shared" si="8"/>
        <v>0</v>
      </c>
      <c r="Y47" s="84">
        <f t="shared" si="9"/>
        <v>0</v>
      </c>
      <c r="Z47" s="91">
        <f t="shared" si="10"/>
        <v>0</v>
      </c>
      <c r="AA47" s="83">
        <f t="shared" si="11"/>
        <v>0</v>
      </c>
      <c r="AB47" s="83">
        <f t="shared" si="12"/>
        <v>0</v>
      </c>
      <c r="AC47" s="84">
        <f t="shared" si="13"/>
        <v>0</v>
      </c>
    </row>
    <row r="48" spans="1:29" x14ac:dyDescent="0.2">
      <c r="A48" s="114" t="s">
        <v>895</v>
      </c>
      <c r="B48" s="115" t="s">
        <v>894</v>
      </c>
      <c r="C48" s="116" t="s">
        <v>893</v>
      </c>
      <c r="D48" s="117">
        <v>183</v>
      </c>
      <c r="E48" s="118">
        <v>82866.399999999994</v>
      </c>
      <c r="F48" s="118"/>
      <c r="G48" s="118"/>
      <c r="H48" s="118"/>
      <c r="I48" s="119"/>
      <c r="J48" s="117">
        <v>255</v>
      </c>
      <c r="K48" s="118">
        <v>124839</v>
      </c>
      <c r="L48" s="118">
        <v>87039</v>
      </c>
      <c r="M48" s="118">
        <v>37800</v>
      </c>
      <c r="N48" s="118"/>
      <c r="O48" s="119"/>
      <c r="P48" s="117">
        <v>427</v>
      </c>
      <c r="Q48" s="118">
        <f t="shared" si="14"/>
        <v>220160.6</v>
      </c>
      <c r="R48" s="118">
        <v>183680.6</v>
      </c>
      <c r="S48" s="118">
        <v>36480</v>
      </c>
      <c r="T48" s="118">
        <v>0</v>
      </c>
      <c r="U48" s="119">
        <v>0</v>
      </c>
      <c r="V48" s="82">
        <f t="shared" si="6"/>
        <v>244</v>
      </c>
      <c r="W48" s="83">
        <f t="shared" si="7"/>
        <v>137294.20000000001</v>
      </c>
      <c r="X48" s="83">
        <f t="shared" si="8"/>
        <v>0</v>
      </c>
      <c r="Y48" s="84">
        <f t="shared" si="9"/>
        <v>0</v>
      </c>
      <c r="Z48" s="91">
        <f t="shared" si="10"/>
        <v>172</v>
      </c>
      <c r="AA48" s="83">
        <f t="shared" si="11"/>
        <v>95321.600000000006</v>
      </c>
      <c r="AB48" s="83">
        <f t="shared" si="12"/>
        <v>0</v>
      </c>
      <c r="AC48" s="84">
        <f t="shared" si="13"/>
        <v>0</v>
      </c>
    </row>
    <row r="49" spans="1:29" ht="12.75" customHeight="1" x14ac:dyDescent="0.2">
      <c r="A49" s="120" t="s">
        <v>846</v>
      </c>
      <c r="B49" s="121" t="s">
        <v>892</v>
      </c>
      <c r="C49" s="116" t="s">
        <v>891</v>
      </c>
      <c r="D49" s="117"/>
      <c r="E49" s="118">
        <v>116003</v>
      </c>
      <c r="F49" s="118"/>
      <c r="G49" s="118"/>
      <c r="H49" s="118"/>
      <c r="I49" s="119"/>
      <c r="J49" s="117"/>
      <c r="K49" s="118">
        <v>148124</v>
      </c>
      <c r="L49" s="118">
        <v>148124</v>
      </c>
      <c r="M49" s="118"/>
      <c r="N49" s="118"/>
      <c r="O49" s="119"/>
      <c r="P49" s="117">
        <v>0</v>
      </c>
      <c r="Q49" s="118">
        <f t="shared" ref="Q49:Q72" si="15">SUM(R49:S49)</f>
        <v>123348</v>
      </c>
      <c r="R49" s="118">
        <v>123348</v>
      </c>
      <c r="S49" s="118">
        <v>0</v>
      </c>
      <c r="T49" s="118">
        <v>0</v>
      </c>
      <c r="U49" s="119">
        <v>0</v>
      </c>
      <c r="V49" s="82">
        <f t="shared" si="6"/>
        <v>0</v>
      </c>
      <c r="W49" s="83">
        <f t="shared" si="7"/>
        <v>7345</v>
      </c>
      <c r="X49" s="83">
        <f t="shared" si="8"/>
        <v>0</v>
      </c>
      <c r="Y49" s="84">
        <f t="shared" si="9"/>
        <v>0</v>
      </c>
      <c r="Z49" s="91">
        <f t="shared" si="10"/>
        <v>0</v>
      </c>
      <c r="AA49" s="83">
        <f t="shared" si="11"/>
        <v>-24776</v>
      </c>
      <c r="AB49" s="83">
        <f t="shared" si="12"/>
        <v>0</v>
      </c>
      <c r="AC49" s="84">
        <f t="shared" si="13"/>
        <v>0</v>
      </c>
    </row>
    <row r="50" spans="1:29" ht="12.75" customHeight="1" x14ac:dyDescent="0.2">
      <c r="A50" s="120" t="s">
        <v>846</v>
      </c>
      <c r="B50" s="121" t="s">
        <v>890</v>
      </c>
      <c r="C50" s="116" t="s">
        <v>889</v>
      </c>
      <c r="D50" s="117"/>
      <c r="E50" s="118">
        <v>202672</v>
      </c>
      <c r="F50" s="118"/>
      <c r="G50" s="118"/>
      <c r="H50" s="118"/>
      <c r="I50" s="119"/>
      <c r="J50" s="117"/>
      <c r="K50" s="118">
        <v>262350</v>
      </c>
      <c r="L50" s="118">
        <v>262350</v>
      </c>
      <c r="M50" s="118"/>
      <c r="N50" s="118"/>
      <c r="O50" s="119"/>
      <c r="P50" s="117">
        <v>0</v>
      </c>
      <c r="Q50" s="118">
        <f t="shared" si="15"/>
        <v>233456</v>
      </c>
      <c r="R50" s="118">
        <v>233456</v>
      </c>
      <c r="S50" s="118">
        <v>0</v>
      </c>
      <c r="T50" s="118">
        <v>0</v>
      </c>
      <c r="U50" s="119">
        <v>0</v>
      </c>
      <c r="V50" s="82">
        <f t="shared" si="6"/>
        <v>0</v>
      </c>
      <c r="W50" s="83">
        <f t="shared" si="7"/>
        <v>30784</v>
      </c>
      <c r="X50" s="83">
        <f t="shared" si="8"/>
        <v>0</v>
      </c>
      <c r="Y50" s="84">
        <f t="shared" si="9"/>
        <v>0</v>
      </c>
      <c r="Z50" s="91">
        <f t="shared" si="10"/>
        <v>0</v>
      </c>
      <c r="AA50" s="83">
        <f t="shared" si="11"/>
        <v>-28894</v>
      </c>
      <c r="AB50" s="83">
        <f t="shared" si="12"/>
        <v>0</v>
      </c>
      <c r="AC50" s="84">
        <f t="shared" si="13"/>
        <v>0</v>
      </c>
    </row>
    <row r="51" spans="1:29" ht="12.75" customHeight="1" x14ac:dyDescent="0.2">
      <c r="A51" s="120" t="s">
        <v>846</v>
      </c>
      <c r="B51" s="121" t="s">
        <v>888</v>
      </c>
      <c r="C51" s="116" t="s">
        <v>887</v>
      </c>
      <c r="D51" s="117"/>
      <c r="E51" s="118">
        <v>186100</v>
      </c>
      <c r="F51" s="118"/>
      <c r="G51" s="118"/>
      <c r="H51" s="118"/>
      <c r="I51" s="119"/>
      <c r="J51" s="117"/>
      <c r="K51" s="118">
        <v>200104</v>
      </c>
      <c r="L51" s="118">
        <v>200104</v>
      </c>
      <c r="M51" s="118"/>
      <c r="N51" s="118"/>
      <c r="O51" s="119"/>
      <c r="P51" s="117">
        <v>0</v>
      </c>
      <c r="Q51" s="118">
        <f t="shared" si="15"/>
        <v>176908</v>
      </c>
      <c r="R51" s="118">
        <v>176908</v>
      </c>
      <c r="S51" s="118">
        <v>0</v>
      </c>
      <c r="T51" s="118">
        <v>0</v>
      </c>
      <c r="U51" s="119">
        <v>0</v>
      </c>
      <c r="V51" s="82">
        <f t="shared" si="6"/>
        <v>0</v>
      </c>
      <c r="W51" s="83">
        <f t="shared" si="7"/>
        <v>-9192</v>
      </c>
      <c r="X51" s="83">
        <f t="shared" si="8"/>
        <v>0</v>
      </c>
      <c r="Y51" s="84">
        <f t="shared" si="9"/>
        <v>0</v>
      </c>
      <c r="Z51" s="91">
        <f t="shared" si="10"/>
        <v>0</v>
      </c>
      <c r="AA51" s="83">
        <f t="shared" si="11"/>
        <v>-23196</v>
      </c>
      <c r="AB51" s="83">
        <f t="shared" si="12"/>
        <v>0</v>
      </c>
      <c r="AC51" s="84">
        <f t="shared" si="13"/>
        <v>0</v>
      </c>
    </row>
    <row r="52" spans="1:29" ht="12.75" customHeight="1" x14ac:dyDescent="0.2">
      <c r="A52" s="120" t="s">
        <v>846</v>
      </c>
      <c r="B52" s="121" t="s">
        <v>886</v>
      </c>
      <c r="C52" s="116" t="s">
        <v>885</v>
      </c>
      <c r="D52" s="117"/>
      <c r="E52" s="118">
        <v>85334</v>
      </c>
      <c r="F52" s="118"/>
      <c r="G52" s="118"/>
      <c r="H52" s="118"/>
      <c r="I52" s="119"/>
      <c r="J52" s="117"/>
      <c r="K52" s="118">
        <v>65100</v>
      </c>
      <c r="L52" s="118">
        <v>65100</v>
      </c>
      <c r="M52" s="118"/>
      <c r="N52" s="118"/>
      <c r="O52" s="119"/>
      <c r="P52" s="117">
        <v>0</v>
      </c>
      <c r="Q52" s="118">
        <f t="shared" si="15"/>
        <v>65100</v>
      </c>
      <c r="R52" s="118">
        <v>65100</v>
      </c>
      <c r="S52" s="118">
        <v>0</v>
      </c>
      <c r="T52" s="118">
        <v>0</v>
      </c>
      <c r="U52" s="119">
        <v>0</v>
      </c>
      <c r="V52" s="82">
        <f t="shared" si="6"/>
        <v>0</v>
      </c>
      <c r="W52" s="83">
        <f t="shared" si="7"/>
        <v>-20234</v>
      </c>
      <c r="X52" s="83">
        <f t="shared" si="8"/>
        <v>0</v>
      </c>
      <c r="Y52" s="84">
        <f t="shared" si="9"/>
        <v>0</v>
      </c>
      <c r="Z52" s="91">
        <f t="shared" si="10"/>
        <v>0</v>
      </c>
      <c r="AA52" s="83">
        <f t="shared" si="11"/>
        <v>0</v>
      </c>
      <c r="AB52" s="83">
        <f t="shared" si="12"/>
        <v>0</v>
      </c>
      <c r="AC52" s="84">
        <f t="shared" si="13"/>
        <v>0</v>
      </c>
    </row>
    <row r="53" spans="1:29" ht="12.75" customHeight="1" x14ac:dyDescent="0.2">
      <c r="A53" s="120" t="s">
        <v>846</v>
      </c>
      <c r="B53" s="121" t="s">
        <v>884</v>
      </c>
      <c r="C53" s="116" t="s">
        <v>883</v>
      </c>
      <c r="D53" s="117"/>
      <c r="E53" s="118">
        <v>14316</v>
      </c>
      <c r="F53" s="118"/>
      <c r="G53" s="118"/>
      <c r="H53" s="118"/>
      <c r="I53" s="119"/>
      <c r="J53" s="117"/>
      <c r="K53" s="118">
        <v>15960</v>
      </c>
      <c r="L53" s="118">
        <v>15960</v>
      </c>
      <c r="M53" s="118"/>
      <c r="N53" s="118"/>
      <c r="O53" s="119"/>
      <c r="P53" s="117">
        <v>0</v>
      </c>
      <c r="Q53" s="118">
        <f t="shared" si="15"/>
        <v>15386</v>
      </c>
      <c r="R53" s="118">
        <v>15386</v>
      </c>
      <c r="S53" s="118">
        <v>0</v>
      </c>
      <c r="T53" s="118">
        <v>0</v>
      </c>
      <c r="U53" s="119">
        <v>0</v>
      </c>
      <c r="V53" s="82">
        <f t="shared" si="6"/>
        <v>0</v>
      </c>
      <c r="W53" s="83">
        <f t="shared" si="7"/>
        <v>1070</v>
      </c>
      <c r="X53" s="83">
        <f t="shared" si="8"/>
        <v>0</v>
      </c>
      <c r="Y53" s="84">
        <f t="shared" si="9"/>
        <v>0</v>
      </c>
      <c r="Z53" s="91">
        <f t="shared" si="10"/>
        <v>0</v>
      </c>
      <c r="AA53" s="83">
        <f t="shared" si="11"/>
        <v>-574</v>
      </c>
      <c r="AB53" s="83">
        <f t="shared" si="12"/>
        <v>0</v>
      </c>
      <c r="AC53" s="84">
        <f t="shared" si="13"/>
        <v>0</v>
      </c>
    </row>
    <row r="54" spans="1:29" x14ac:dyDescent="0.2">
      <c r="A54" s="120" t="s">
        <v>846</v>
      </c>
      <c r="B54" s="121" t="s">
        <v>882</v>
      </c>
      <c r="C54" s="116" t="s">
        <v>881</v>
      </c>
      <c r="D54" s="117">
        <v>10980</v>
      </c>
      <c r="E54" s="118">
        <v>28020962.919999994</v>
      </c>
      <c r="F54" s="118"/>
      <c r="G54" s="118"/>
      <c r="H54" s="118">
        <v>432118</v>
      </c>
      <c r="I54" s="119">
        <v>8247501.0899999999</v>
      </c>
      <c r="J54" s="117">
        <v>12286</v>
      </c>
      <c r="K54" s="118">
        <v>23022424.760000002</v>
      </c>
      <c r="L54" s="118">
        <v>21445744.760000002</v>
      </c>
      <c r="M54" s="118">
        <v>1576680</v>
      </c>
      <c r="N54" s="118">
        <v>296769.49</v>
      </c>
      <c r="O54" s="119">
        <v>8517147.2199999988</v>
      </c>
      <c r="P54" s="117">
        <v>10502</v>
      </c>
      <c r="Q54" s="118">
        <f t="shared" si="15"/>
        <v>26969605.630000003</v>
      </c>
      <c r="R54" s="118">
        <v>25514485.630000003</v>
      </c>
      <c r="S54" s="118">
        <v>1455120</v>
      </c>
      <c r="T54" s="118">
        <v>487659.11</v>
      </c>
      <c r="U54" s="119">
        <v>8428572.959999999</v>
      </c>
      <c r="V54" s="82">
        <f t="shared" si="6"/>
        <v>-478</v>
      </c>
      <c r="W54" s="83">
        <f t="shared" si="7"/>
        <v>-1051357.2899999917</v>
      </c>
      <c r="X54" s="83">
        <f t="shared" si="8"/>
        <v>55541.109999999986</v>
      </c>
      <c r="Y54" s="84">
        <f t="shared" si="9"/>
        <v>181071.86999999918</v>
      </c>
      <c r="Z54" s="91">
        <f t="shared" si="10"/>
        <v>-1784</v>
      </c>
      <c r="AA54" s="83">
        <f t="shared" si="11"/>
        <v>3947180.870000001</v>
      </c>
      <c r="AB54" s="83">
        <f t="shared" si="12"/>
        <v>190889.62</v>
      </c>
      <c r="AC54" s="84">
        <f t="shared" si="13"/>
        <v>-88574.259999999776</v>
      </c>
    </row>
    <row r="55" spans="1:29" x14ac:dyDescent="0.2">
      <c r="A55" s="120" t="s">
        <v>846</v>
      </c>
      <c r="B55" s="121" t="s">
        <v>880</v>
      </c>
      <c r="C55" s="116" t="s">
        <v>879</v>
      </c>
      <c r="D55" s="117">
        <v>3137</v>
      </c>
      <c r="E55" s="118">
        <v>5595300.2000000011</v>
      </c>
      <c r="F55" s="118"/>
      <c r="G55" s="118"/>
      <c r="H55" s="118">
        <v>386784.52</v>
      </c>
      <c r="I55" s="119"/>
      <c r="J55" s="117">
        <v>3331</v>
      </c>
      <c r="K55" s="118">
        <v>6728488.2400000002</v>
      </c>
      <c r="L55" s="118">
        <v>5943328.2400000002</v>
      </c>
      <c r="M55" s="118">
        <v>785160</v>
      </c>
      <c r="N55" s="118">
        <v>253380.44</v>
      </c>
      <c r="O55" s="119"/>
      <c r="P55" s="117">
        <v>2814</v>
      </c>
      <c r="Q55" s="118">
        <f t="shared" si="15"/>
        <v>7085157.6600000011</v>
      </c>
      <c r="R55" s="118">
        <v>6288117.6600000011</v>
      </c>
      <c r="S55" s="118">
        <v>797040</v>
      </c>
      <c r="T55" s="118">
        <v>329867.96000000002</v>
      </c>
      <c r="U55" s="119">
        <v>0</v>
      </c>
      <c r="V55" s="82">
        <f t="shared" si="6"/>
        <v>-323</v>
      </c>
      <c r="W55" s="83">
        <f t="shared" si="7"/>
        <v>1489857.46</v>
      </c>
      <c r="X55" s="83">
        <f t="shared" si="8"/>
        <v>-56916.56</v>
      </c>
      <c r="Y55" s="84">
        <f t="shared" si="9"/>
        <v>0</v>
      </c>
      <c r="Z55" s="91">
        <f t="shared" si="10"/>
        <v>-517</v>
      </c>
      <c r="AA55" s="83">
        <f t="shared" si="11"/>
        <v>356669.42000000086</v>
      </c>
      <c r="AB55" s="83">
        <f t="shared" si="12"/>
        <v>76487.520000000019</v>
      </c>
      <c r="AC55" s="84">
        <f t="shared" si="13"/>
        <v>0</v>
      </c>
    </row>
    <row r="56" spans="1:29" x14ac:dyDescent="0.2">
      <c r="A56" s="120" t="s">
        <v>846</v>
      </c>
      <c r="B56" s="121" t="s">
        <v>878</v>
      </c>
      <c r="C56" s="116" t="s">
        <v>877</v>
      </c>
      <c r="D56" s="117">
        <v>72</v>
      </c>
      <c r="E56" s="118">
        <v>179654.66</v>
      </c>
      <c r="F56" s="118"/>
      <c r="G56" s="118"/>
      <c r="H56" s="118"/>
      <c r="I56" s="119"/>
      <c r="J56" s="117">
        <v>68</v>
      </c>
      <c r="K56" s="118">
        <v>121384.8</v>
      </c>
      <c r="L56" s="118">
        <v>86464.8</v>
      </c>
      <c r="M56" s="118">
        <v>34920</v>
      </c>
      <c r="N56" s="118"/>
      <c r="O56" s="119"/>
      <c r="P56" s="117">
        <v>48</v>
      </c>
      <c r="Q56" s="118">
        <f t="shared" si="15"/>
        <v>228101.8</v>
      </c>
      <c r="R56" s="118">
        <v>193181.8</v>
      </c>
      <c r="S56" s="118">
        <v>34920</v>
      </c>
      <c r="T56" s="118">
        <v>0</v>
      </c>
      <c r="U56" s="119">
        <v>0</v>
      </c>
      <c r="V56" s="82">
        <f t="shared" si="6"/>
        <v>-24</v>
      </c>
      <c r="W56" s="83">
        <f t="shared" si="7"/>
        <v>48447.139999999985</v>
      </c>
      <c r="X56" s="83">
        <f t="shared" si="8"/>
        <v>0</v>
      </c>
      <c r="Y56" s="84">
        <f t="shared" si="9"/>
        <v>0</v>
      </c>
      <c r="Z56" s="91">
        <f t="shared" si="10"/>
        <v>-20</v>
      </c>
      <c r="AA56" s="83">
        <f t="shared" si="11"/>
        <v>106716.99999999999</v>
      </c>
      <c r="AB56" s="83">
        <f t="shared" si="12"/>
        <v>0</v>
      </c>
      <c r="AC56" s="84">
        <f t="shared" si="13"/>
        <v>0</v>
      </c>
    </row>
    <row r="57" spans="1:29" ht="12.75" customHeight="1" x14ac:dyDescent="0.2">
      <c r="A57" s="120" t="s">
        <v>846</v>
      </c>
      <c r="B57" s="121" t="s">
        <v>876</v>
      </c>
      <c r="C57" s="116" t="s">
        <v>875</v>
      </c>
      <c r="D57" s="117">
        <v>678</v>
      </c>
      <c r="E57" s="118">
        <v>688386.8</v>
      </c>
      <c r="F57" s="118"/>
      <c r="G57" s="118"/>
      <c r="H57" s="118"/>
      <c r="I57" s="119"/>
      <c r="J57" s="117">
        <v>787</v>
      </c>
      <c r="K57" s="118">
        <v>852536.5</v>
      </c>
      <c r="L57" s="118">
        <v>784376.5</v>
      </c>
      <c r="M57" s="118">
        <v>68160</v>
      </c>
      <c r="N57" s="118"/>
      <c r="O57" s="119"/>
      <c r="P57" s="117">
        <v>810</v>
      </c>
      <c r="Q57" s="118">
        <f t="shared" si="15"/>
        <v>954886.28</v>
      </c>
      <c r="R57" s="118">
        <v>886966.28</v>
      </c>
      <c r="S57" s="118">
        <v>67920</v>
      </c>
      <c r="T57" s="118">
        <v>0</v>
      </c>
      <c r="U57" s="119">
        <v>0</v>
      </c>
      <c r="V57" s="82">
        <f t="shared" si="6"/>
        <v>132</v>
      </c>
      <c r="W57" s="83">
        <f t="shared" si="7"/>
        <v>266499.48</v>
      </c>
      <c r="X57" s="83">
        <f t="shared" si="8"/>
        <v>0</v>
      </c>
      <c r="Y57" s="84">
        <f t="shared" si="9"/>
        <v>0</v>
      </c>
      <c r="Z57" s="91">
        <f t="shared" si="10"/>
        <v>23</v>
      </c>
      <c r="AA57" s="83">
        <f t="shared" si="11"/>
        <v>102349.78000000003</v>
      </c>
      <c r="AB57" s="83">
        <f t="shared" si="12"/>
        <v>0</v>
      </c>
      <c r="AC57" s="84">
        <f t="shared" si="13"/>
        <v>0</v>
      </c>
    </row>
    <row r="58" spans="1:29" x14ac:dyDescent="0.2">
      <c r="A58" s="120" t="s">
        <v>846</v>
      </c>
      <c r="B58" s="121" t="s">
        <v>874</v>
      </c>
      <c r="C58" s="116" t="s">
        <v>873</v>
      </c>
      <c r="D58" s="117">
        <v>1066</v>
      </c>
      <c r="E58" s="118">
        <v>896639.6</v>
      </c>
      <c r="F58" s="118"/>
      <c r="G58" s="118"/>
      <c r="H58" s="118"/>
      <c r="I58" s="119"/>
      <c r="J58" s="117">
        <v>1577</v>
      </c>
      <c r="K58" s="118">
        <v>1008125</v>
      </c>
      <c r="L58" s="118">
        <v>879245</v>
      </c>
      <c r="M58" s="118">
        <v>128880</v>
      </c>
      <c r="N58" s="118"/>
      <c r="O58" s="119"/>
      <c r="P58" s="117">
        <v>1425</v>
      </c>
      <c r="Q58" s="118">
        <f t="shared" si="15"/>
        <v>1801837.9</v>
      </c>
      <c r="R58" s="118">
        <v>1669597.9</v>
      </c>
      <c r="S58" s="118">
        <v>132240</v>
      </c>
      <c r="T58" s="118">
        <v>0</v>
      </c>
      <c r="U58" s="119">
        <v>0</v>
      </c>
      <c r="V58" s="82">
        <f t="shared" si="6"/>
        <v>359</v>
      </c>
      <c r="W58" s="83">
        <f t="shared" si="7"/>
        <v>905198.29999999993</v>
      </c>
      <c r="X58" s="83">
        <f t="shared" si="8"/>
        <v>0</v>
      </c>
      <c r="Y58" s="84">
        <f t="shared" si="9"/>
        <v>0</v>
      </c>
      <c r="Z58" s="91">
        <f t="shared" si="10"/>
        <v>-152</v>
      </c>
      <c r="AA58" s="83">
        <f t="shared" si="11"/>
        <v>793712.89999999991</v>
      </c>
      <c r="AB58" s="83">
        <f t="shared" si="12"/>
        <v>0</v>
      </c>
      <c r="AC58" s="84">
        <f t="shared" si="13"/>
        <v>0</v>
      </c>
    </row>
    <row r="59" spans="1:29" x14ac:dyDescent="0.2">
      <c r="A59" s="120" t="s">
        <v>846</v>
      </c>
      <c r="B59" s="121" t="s">
        <v>872</v>
      </c>
      <c r="C59" s="116" t="s">
        <v>871</v>
      </c>
      <c r="D59" s="117">
        <v>381</v>
      </c>
      <c r="E59" s="118">
        <v>460651.2</v>
      </c>
      <c r="F59" s="118"/>
      <c r="G59" s="118"/>
      <c r="H59" s="118"/>
      <c r="I59" s="119"/>
      <c r="J59" s="117">
        <v>392</v>
      </c>
      <c r="K59" s="118">
        <v>408560.2</v>
      </c>
      <c r="L59" s="118">
        <v>355880.2</v>
      </c>
      <c r="M59" s="118">
        <v>52680</v>
      </c>
      <c r="N59" s="118"/>
      <c r="O59" s="119"/>
      <c r="P59" s="117">
        <v>298</v>
      </c>
      <c r="Q59" s="118">
        <f t="shared" si="15"/>
        <v>376770.8</v>
      </c>
      <c r="R59" s="118">
        <v>323610.8</v>
      </c>
      <c r="S59" s="118">
        <v>53160</v>
      </c>
      <c r="T59" s="118">
        <v>0</v>
      </c>
      <c r="U59" s="119">
        <v>0</v>
      </c>
      <c r="V59" s="82">
        <f t="shared" si="6"/>
        <v>-83</v>
      </c>
      <c r="W59" s="83">
        <f t="shared" si="7"/>
        <v>-83880.400000000023</v>
      </c>
      <c r="X59" s="83">
        <f t="shared" si="8"/>
        <v>0</v>
      </c>
      <c r="Y59" s="84">
        <f t="shared" si="9"/>
        <v>0</v>
      </c>
      <c r="Z59" s="91">
        <f t="shared" si="10"/>
        <v>-94</v>
      </c>
      <c r="AA59" s="83">
        <f t="shared" si="11"/>
        <v>-31789.400000000023</v>
      </c>
      <c r="AB59" s="83">
        <f t="shared" si="12"/>
        <v>0</v>
      </c>
      <c r="AC59" s="84">
        <f t="shared" si="13"/>
        <v>0</v>
      </c>
    </row>
    <row r="60" spans="1:29" ht="12.75" customHeight="1" x14ac:dyDescent="0.2">
      <c r="A60" s="120" t="s">
        <v>846</v>
      </c>
      <c r="B60" s="121" t="s">
        <v>870</v>
      </c>
      <c r="C60" s="116" t="s">
        <v>869</v>
      </c>
      <c r="D60" s="117">
        <v>1342</v>
      </c>
      <c r="E60" s="118">
        <v>1730741.6</v>
      </c>
      <c r="F60" s="118"/>
      <c r="G60" s="118"/>
      <c r="H60" s="118"/>
      <c r="I60" s="119"/>
      <c r="J60" s="117">
        <v>1380</v>
      </c>
      <c r="K60" s="118">
        <v>1389342.52</v>
      </c>
      <c r="L60" s="118">
        <v>1186422.52</v>
      </c>
      <c r="M60" s="118">
        <v>202920</v>
      </c>
      <c r="N60" s="118"/>
      <c r="O60" s="119"/>
      <c r="P60" s="117">
        <v>1276</v>
      </c>
      <c r="Q60" s="118">
        <f t="shared" si="15"/>
        <v>1326473.3999999999</v>
      </c>
      <c r="R60" s="118">
        <v>1120553.3999999999</v>
      </c>
      <c r="S60" s="118">
        <v>205920</v>
      </c>
      <c r="T60" s="118">
        <v>0</v>
      </c>
      <c r="U60" s="119">
        <v>0</v>
      </c>
      <c r="V60" s="82">
        <f t="shared" si="6"/>
        <v>-66</v>
      </c>
      <c r="W60" s="83">
        <f t="shared" si="7"/>
        <v>-404268.20000000019</v>
      </c>
      <c r="X60" s="83">
        <f t="shared" si="8"/>
        <v>0</v>
      </c>
      <c r="Y60" s="84">
        <f t="shared" si="9"/>
        <v>0</v>
      </c>
      <c r="Z60" s="91">
        <f t="shared" si="10"/>
        <v>-104</v>
      </c>
      <c r="AA60" s="83">
        <f t="shared" si="11"/>
        <v>-62869.120000000112</v>
      </c>
      <c r="AB60" s="83">
        <f t="shared" si="12"/>
        <v>0</v>
      </c>
      <c r="AC60" s="84">
        <f t="shared" si="13"/>
        <v>0</v>
      </c>
    </row>
    <row r="61" spans="1:29" ht="12.75" customHeight="1" x14ac:dyDescent="0.2">
      <c r="A61" s="120" t="s">
        <v>846</v>
      </c>
      <c r="B61" s="121" t="s">
        <v>868</v>
      </c>
      <c r="C61" s="116" t="s">
        <v>867</v>
      </c>
      <c r="D61" s="117">
        <v>336</v>
      </c>
      <c r="E61" s="118">
        <v>387373.6</v>
      </c>
      <c r="F61" s="118"/>
      <c r="G61" s="118"/>
      <c r="H61" s="118"/>
      <c r="I61" s="119"/>
      <c r="J61" s="117">
        <v>350</v>
      </c>
      <c r="K61" s="118">
        <v>281909.59999999998</v>
      </c>
      <c r="L61" s="118">
        <v>260909.6</v>
      </c>
      <c r="M61" s="118">
        <v>21000</v>
      </c>
      <c r="N61" s="118"/>
      <c r="O61" s="119"/>
      <c r="P61" s="117">
        <v>368</v>
      </c>
      <c r="Q61" s="118">
        <f t="shared" si="15"/>
        <v>325431.59999999998</v>
      </c>
      <c r="R61" s="118">
        <v>303831.59999999998</v>
      </c>
      <c r="S61" s="118">
        <v>21600</v>
      </c>
      <c r="T61" s="118">
        <v>0</v>
      </c>
      <c r="U61" s="119">
        <v>0</v>
      </c>
      <c r="V61" s="82">
        <f t="shared" si="6"/>
        <v>32</v>
      </c>
      <c r="W61" s="83">
        <f t="shared" si="7"/>
        <v>-61942</v>
      </c>
      <c r="X61" s="83">
        <f t="shared" si="8"/>
        <v>0</v>
      </c>
      <c r="Y61" s="84">
        <f t="shared" si="9"/>
        <v>0</v>
      </c>
      <c r="Z61" s="91">
        <f t="shared" si="10"/>
        <v>18</v>
      </c>
      <c r="AA61" s="83">
        <f t="shared" si="11"/>
        <v>43522</v>
      </c>
      <c r="AB61" s="83">
        <f t="shared" si="12"/>
        <v>0</v>
      </c>
      <c r="AC61" s="84">
        <f t="shared" si="13"/>
        <v>0</v>
      </c>
    </row>
    <row r="62" spans="1:29" ht="12.75" customHeight="1" x14ac:dyDescent="0.2">
      <c r="A62" s="120" t="s">
        <v>846</v>
      </c>
      <c r="B62" s="121" t="s">
        <v>866</v>
      </c>
      <c r="C62" s="116" t="s">
        <v>865</v>
      </c>
      <c r="D62" s="117">
        <v>15</v>
      </c>
      <c r="E62" s="118">
        <v>83058.600000000006</v>
      </c>
      <c r="F62" s="118"/>
      <c r="G62" s="118"/>
      <c r="H62" s="118"/>
      <c r="I62" s="119"/>
      <c r="J62" s="117">
        <v>11</v>
      </c>
      <c r="K62" s="118">
        <v>89341.6</v>
      </c>
      <c r="L62" s="118">
        <v>74581.600000000006</v>
      </c>
      <c r="M62" s="118">
        <v>14760</v>
      </c>
      <c r="N62" s="118"/>
      <c r="O62" s="119"/>
      <c r="P62" s="117">
        <v>12</v>
      </c>
      <c r="Q62" s="118">
        <f t="shared" si="15"/>
        <v>94178.8</v>
      </c>
      <c r="R62" s="118">
        <v>81218.8</v>
      </c>
      <c r="S62" s="118">
        <v>12960</v>
      </c>
      <c r="T62" s="118">
        <v>0</v>
      </c>
      <c r="U62" s="119">
        <v>0</v>
      </c>
      <c r="V62" s="82">
        <f t="shared" si="6"/>
        <v>-3</v>
      </c>
      <c r="W62" s="83">
        <f t="shared" si="7"/>
        <v>11120.199999999997</v>
      </c>
      <c r="X62" s="83">
        <f t="shared" si="8"/>
        <v>0</v>
      </c>
      <c r="Y62" s="84">
        <f t="shared" si="9"/>
        <v>0</v>
      </c>
      <c r="Z62" s="91">
        <f t="shared" si="10"/>
        <v>1</v>
      </c>
      <c r="AA62" s="83">
        <f t="shared" si="11"/>
        <v>4837.1999999999971</v>
      </c>
      <c r="AB62" s="83">
        <f t="shared" si="12"/>
        <v>0</v>
      </c>
      <c r="AC62" s="84">
        <f t="shared" si="13"/>
        <v>0</v>
      </c>
    </row>
    <row r="63" spans="1:29" ht="12.75" customHeight="1" x14ac:dyDescent="0.2">
      <c r="A63" s="120" t="s">
        <v>846</v>
      </c>
      <c r="B63" s="121" t="s">
        <v>864</v>
      </c>
      <c r="C63" s="116" t="s">
        <v>863</v>
      </c>
      <c r="D63" s="117">
        <v>638</v>
      </c>
      <c r="E63" s="118">
        <v>2090416.3</v>
      </c>
      <c r="F63" s="118"/>
      <c r="G63" s="118"/>
      <c r="H63" s="118"/>
      <c r="I63" s="119"/>
      <c r="J63" s="117">
        <v>714</v>
      </c>
      <c r="K63" s="118">
        <v>1547376.95</v>
      </c>
      <c r="L63" s="118">
        <v>1475136.95</v>
      </c>
      <c r="M63" s="118">
        <v>72240</v>
      </c>
      <c r="N63" s="118"/>
      <c r="O63" s="119"/>
      <c r="P63" s="117">
        <v>745</v>
      </c>
      <c r="Q63" s="118">
        <f t="shared" si="15"/>
        <v>1819966.05</v>
      </c>
      <c r="R63" s="118">
        <v>1752406.05</v>
      </c>
      <c r="S63" s="118">
        <v>67560</v>
      </c>
      <c r="T63" s="118">
        <v>8910</v>
      </c>
      <c r="U63" s="119">
        <v>0</v>
      </c>
      <c r="V63" s="82">
        <f t="shared" si="6"/>
        <v>107</v>
      </c>
      <c r="W63" s="83">
        <f t="shared" si="7"/>
        <v>-270450.25</v>
      </c>
      <c r="X63" s="83">
        <f t="shared" si="8"/>
        <v>8910</v>
      </c>
      <c r="Y63" s="84">
        <f t="shared" si="9"/>
        <v>0</v>
      </c>
      <c r="Z63" s="91">
        <f t="shared" si="10"/>
        <v>31</v>
      </c>
      <c r="AA63" s="83">
        <f t="shared" si="11"/>
        <v>272589.10000000009</v>
      </c>
      <c r="AB63" s="83">
        <f t="shared" si="12"/>
        <v>8910</v>
      </c>
      <c r="AC63" s="84">
        <f t="shared" si="13"/>
        <v>0</v>
      </c>
    </row>
    <row r="64" spans="1:29" ht="12.75" customHeight="1" x14ac:dyDescent="0.2">
      <c r="A64" s="120" t="s">
        <v>846</v>
      </c>
      <c r="B64" s="121" t="s">
        <v>862</v>
      </c>
      <c r="C64" s="116" t="s">
        <v>861</v>
      </c>
      <c r="D64" s="117">
        <v>78</v>
      </c>
      <c r="E64" s="118">
        <v>270886.59999999998</v>
      </c>
      <c r="F64" s="118"/>
      <c r="G64" s="118"/>
      <c r="H64" s="118"/>
      <c r="I64" s="119"/>
      <c r="J64" s="117">
        <v>188</v>
      </c>
      <c r="K64" s="118">
        <v>302437.69999999995</v>
      </c>
      <c r="L64" s="118">
        <v>275677.69999999995</v>
      </c>
      <c r="M64" s="118">
        <v>26760</v>
      </c>
      <c r="N64" s="118"/>
      <c r="O64" s="119"/>
      <c r="P64" s="117">
        <v>140</v>
      </c>
      <c r="Q64" s="118">
        <f t="shared" si="15"/>
        <v>259962.9</v>
      </c>
      <c r="R64" s="118">
        <v>230802.9</v>
      </c>
      <c r="S64" s="118">
        <v>29160</v>
      </c>
      <c r="T64" s="118">
        <v>0</v>
      </c>
      <c r="U64" s="119">
        <v>0</v>
      </c>
      <c r="V64" s="82">
        <f t="shared" si="6"/>
        <v>62</v>
      </c>
      <c r="W64" s="83">
        <f t="shared" si="7"/>
        <v>-10923.699999999983</v>
      </c>
      <c r="X64" s="83">
        <f t="shared" si="8"/>
        <v>0</v>
      </c>
      <c r="Y64" s="84">
        <f t="shared" si="9"/>
        <v>0</v>
      </c>
      <c r="Z64" s="91">
        <f t="shared" si="10"/>
        <v>-48</v>
      </c>
      <c r="AA64" s="83">
        <f t="shared" si="11"/>
        <v>-42474.799999999959</v>
      </c>
      <c r="AB64" s="83">
        <f t="shared" si="12"/>
        <v>0</v>
      </c>
      <c r="AC64" s="84">
        <f t="shared" si="13"/>
        <v>0</v>
      </c>
    </row>
    <row r="65" spans="1:29" x14ac:dyDescent="0.2">
      <c r="A65" s="120" t="s">
        <v>846</v>
      </c>
      <c r="B65" s="121" t="s">
        <v>860</v>
      </c>
      <c r="C65" s="116" t="s">
        <v>859</v>
      </c>
      <c r="D65" s="117">
        <v>2584</v>
      </c>
      <c r="E65" s="118">
        <v>2693465.6</v>
      </c>
      <c r="F65" s="118"/>
      <c r="G65" s="118"/>
      <c r="H65" s="118"/>
      <c r="I65" s="119">
        <v>7549553.0700000003</v>
      </c>
      <c r="J65" s="117">
        <v>2468</v>
      </c>
      <c r="K65" s="118">
        <v>2877965</v>
      </c>
      <c r="L65" s="118">
        <v>2631965</v>
      </c>
      <c r="M65" s="118">
        <v>246000</v>
      </c>
      <c r="N65" s="118">
        <v>16800</v>
      </c>
      <c r="O65" s="119">
        <v>7989099.6800000006</v>
      </c>
      <c r="P65" s="117">
        <v>2431</v>
      </c>
      <c r="Q65" s="118">
        <f t="shared" si="15"/>
        <v>3041737.4000000004</v>
      </c>
      <c r="R65" s="118">
        <v>2794777.4000000004</v>
      </c>
      <c r="S65" s="118">
        <v>246960</v>
      </c>
      <c r="T65" s="118">
        <v>56640</v>
      </c>
      <c r="U65" s="119">
        <v>8791906.3099999987</v>
      </c>
      <c r="V65" s="82">
        <f t="shared" si="6"/>
        <v>-153</v>
      </c>
      <c r="W65" s="83">
        <f t="shared" si="7"/>
        <v>348271.80000000028</v>
      </c>
      <c r="X65" s="83">
        <f t="shared" si="8"/>
        <v>56640</v>
      </c>
      <c r="Y65" s="84">
        <f t="shared" si="9"/>
        <v>1242353.2399999984</v>
      </c>
      <c r="Z65" s="91">
        <f t="shared" si="10"/>
        <v>-37</v>
      </c>
      <c r="AA65" s="83">
        <f t="shared" si="11"/>
        <v>163772.40000000037</v>
      </c>
      <c r="AB65" s="83">
        <f t="shared" si="12"/>
        <v>39840</v>
      </c>
      <c r="AC65" s="84">
        <f t="shared" si="13"/>
        <v>802806.62999999803</v>
      </c>
    </row>
    <row r="66" spans="1:29" ht="12.75" customHeight="1" x14ac:dyDescent="0.2">
      <c r="A66" s="120" t="s">
        <v>846</v>
      </c>
      <c r="B66" s="121" t="s">
        <v>858</v>
      </c>
      <c r="C66" s="116" t="s">
        <v>857</v>
      </c>
      <c r="D66" s="117">
        <v>320</v>
      </c>
      <c r="E66" s="118">
        <v>754476.99999999988</v>
      </c>
      <c r="F66" s="118"/>
      <c r="G66" s="118"/>
      <c r="H66" s="118"/>
      <c r="I66" s="119"/>
      <c r="J66" s="117">
        <v>309</v>
      </c>
      <c r="K66" s="118">
        <v>756269.64999999991</v>
      </c>
      <c r="L66" s="118">
        <v>713549.64999999991</v>
      </c>
      <c r="M66" s="118">
        <v>42720</v>
      </c>
      <c r="N66" s="118"/>
      <c r="O66" s="119"/>
      <c r="P66" s="117">
        <v>319</v>
      </c>
      <c r="Q66" s="118">
        <f t="shared" si="15"/>
        <v>727028.7</v>
      </c>
      <c r="R66" s="118">
        <v>679868.7</v>
      </c>
      <c r="S66" s="118">
        <v>47160</v>
      </c>
      <c r="T66" s="118">
        <v>0</v>
      </c>
      <c r="U66" s="119">
        <v>0</v>
      </c>
      <c r="V66" s="82">
        <f t="shared" si="6"/>
        <v>-1</v>
      </c>
      <c r="W66" s="83">
        <f t="shared" si="7"/>
        <v>-27448.29999999993</v>
      </c>
      <c r="X66" s="83">
        <f t="shared" si="8"/>
        <v>0</v>
      </c>
      <c r="Y66" s="84">
        <f t="shared" si="9"/>
        <v>0</v>
      </c>
      <c r="Z66" s="91">
        <f t="shared" si="10"/>
        <v>10</v>
      </c>
      <c r="AA66" s="83">
        <f t="shared" si="11"/>
        <v>-29240.949999999953</v>
      </c>
      <c r="AB66" s="83">
        <f t="shared" si="12"/>
        <v>0</v>
      </c>
      <c r="AC66" s="84">
        <f t="shared" si="13"/>
        <v>0</v>
      </c>
    </row>
    <row r="67" spans="1:29" ht="12.75" customHeight="1" x14ac:dyDescent="0.2">
      <c r="A67" s="120" t="s">
        <v>846</v>
      </c>
      <c r="B67" s="121" t="s">
        <v>856</v>
      </c>
      <c r="C67" s="116" t="s">
        <v>855</v>
      </c>
      <c r="D67" s="117">
        <v>1031</v>
      </c>
      <c r="E67" s="118">
        <v>560617.5</v>
      </c>
      <c r="F67" s="118"/>
      <c r="G67" s="118"/>
      <c r="H67" s="118"/>
      <c r="I67" s="119"/>
      <c r="J67" s="117">
        <v>908</v>
      </c>
      <c r="K67" s="118">
        <v>373234.3</v>
      </c>
      <c r="L67" s="118">
        <v>354874.3</v>
      </c>
      <c r="M67" s="118">
        <v>18360</v>
      </c>
      <c r="N67" s="118"/>
      <c r="O67" s="119"/>
      <c r="P67" s="117">
        <v>976</v>
      </c>
      <c r="Q67" s="118">
        <f t="shared" si="15"/>
        <v>398890.39999999997</v>
      </c>
      <c r="R67" s="118">
        <v>380890.39999999997</v>
      </c>
      <c r="S67" s="118">
        <v>18000</v>
      </c>
      <c r="T67" s="118">
        <v>0</v>
      </c>
      <c r="U67" s="119">
        <v>0</v>
      </c>
      <c r="V67" s="82">
        <f t="shared" si="6"/>
        <v>-55</v>
      </c>
      <c r="W67" s="83">
        <f t="shared" si="7"/>
        <v>-161727.10000000003</v>
      </c>
      <c r="X67" s="83">
        <f t="shared" si="8"/>
        <v>0</v>
      </c>
      <c r="Y67" s="84">
        <f t="shared" si="9"/>
        <v>0</v>
      </c>
      <c r="Z67" s="91">
        <f t="shared" si="10"/>
        <v>68</v>
      </c>
      <c r="AA67" s="83">
        <f t="shared" si="11"/>
        <v>25656.099999999977</v>
      </c>
      <c r="AB67" s="83">
        <f t="shared" si="12"/>
        <v>0</v>
      </c>
      <c r="AC67" s="84">
        <f t="shared" si="13"/>
        <v>0</v>
      </c>
    </row>
    <row r="68" spans="1:29" x14ac:dyDescent="0.2">
      <c r="A68" s="120" t="s">
        <v>846</v>
      </c>
      <c r="B68" s="121" t="s">
        <v>854</v>
      </c>
      <c r="C68" s="116" t="s">
        <v>853</v>
      </c>
      <c r="D68" s="117">
        <v>205</v>
      </c>
      <c r="E68" s="118">
        <v>102221.7</v>
      </c>
      <c r="F68" s="118"/>
      <c r="G68" s="118"/>
      <c r="H68" s="118"/>
      <c r="I68" s="119"/>
      <c r="J68" s="117">
        <v>550</v>
      </c>
      <c r="K68" s="118">
        <v>250368.6</v>
      </c>
      <c r="L68" s="118">
        <v>222648.6</v>
      </c>
      <c r="M68" s="118">
        <v>27720</v>
      </c>
      <c r="N68" s="118"/>
      <c r="O68" s="119"/>
      <c r="P68" s="117">
        <v>269</v>
      </c>
      <c r="Q68" s="118">
        <f t="shared" si="15"/>
        <v>133574.6</v>
      </c>
      <c r="R68" s="118">
        <v>106574.6</v>
      </c>
      <c r="S68" s="118">
        <v>27000</v>
      </c>
      <c r="T68" s="118">
        <v>0</v>
      </c>
      <c r="U68" s="119">
        <v>0</v>
      </c>
      <c r="V68" s="82">
        <f t="shared" si="6"/>
        <v>64</v>
      </c>
      <c r="W68" s="83">
        <f t="shared" si="7"/>
        <v>31352.900000000009</v>
      </c>
      <c r="X68" s="83">
        <f t="shared" si="8"/>
        <v>0</v>
      </c>
      <c r="Y68" s="84">
        <f t="shared" si="9"/>
        <v>0</v>
      </c>
      <c r="Z68" s="91">
        <f t="shared" si="10"/>
        <v>-281</v>
      </c>
      <c r="AA68" s="83">
        <f t="shared" si="11"/>
        <v>-116794</v>
      </c>
      <c r="AB68" s="83">
        <f t="shared" si="12"/>
        <v>0</v>
      </c>
      <c r="AC68" s="84">
        <f t="shared" si="13"/>
        <v>0</v>
      </c>
    </row>
    <row r="69" spans="1:29" x14ac:dyDescent="0.2">
      <c r="A69" s="120" t="s">
        <v>846</v>
      </c>
      <c r="B69" s="121" t="s">
        <v>852</v>
      </c>
      <c r="C69" s="116" t="s">
        <v>851</v>
      </c>
      <c r="D69" s="117"/>
      <c r="E69" s="118">
        <v>349690</v>
      </c>
      <c r="F69" s="118"/>
      <c r="G69" s="118"/>
      <c r="H69" s="118"/>
      <c r="I69" s="119"/>
      <c r="J69" s="117"/>
      <c r="K69" s="118">
        <v>294730</v>
      </c>
      <c r="L69" s="118">
        <v>283210</v>
      </c>
      <c r="M69" s="118">
        <v>11520</v>
      </c>
      <c r="N69" s="118"/>
      <c r="O69" s="119"/>
      <c r="P69" s="117">
        <v>0</v>
      </c>
      <c r="Q69" s="118">
        <f t="shared" si="15"/>
        <v>300031</v>
      </c>
      <c r="R69" s="118">
        <v>288871</v>
      </c>
      <c r="S69" s="118">
        <v>11160</v>
      </c>
      <c r="T69" s="118">
        <v>0</v>
      </c>
      <c r="U69" s="119">
        <v>0</v>
      </c>
      <c r="V69" s="82">
        <f t="shared" si="6"/>
        <v>0</v>
      </c>
      <c r="W69" s="83">
        <f t="shared" si="7"/>
        <v>-49659</v>
      </c>
      <c r="X69" s="83">
        <f t="shared" si="8"/>
        <v>0</v>
      </c>
      <c r="Y69" s="84">
        <f t="shared" si="9"/>
        <v>0</v>
      </c>
      <c r="Z69" s="91">
        <f t="shared" si="10"/>
        <v>0</v>
      </c>
      <c r="AA69" s="83">
        <f t="shared" si="11"/>
        <v>5301</v>
      </c>
      <c r="AB69" s="83">
        <f t="shared" si="12"/>
        <v>0</v>
      </c>
      <c r="AC69" s="84">
        <f t="shared" si="13"/>
        <v>0</v>
      </c>
    </row>
    <row r="70" spans="1:29" x14ac:dyDescent="0.2">
      <c r="A70" s="120" t="s">
        <v>846</v>
      </c>
      <c r="B70" s="121" t="s">
        <v>850</v>
      </c>
      <c r="C70" s="116" t="s">
        <v>849</v>
      </c>
      <c r="D70" s="117">
        <v>1462</v>
      </c>
      <c r="E70" s="118">
        <v>2184026.6599999997</v>
      </c>
      <c r="F70" s="118"/>
      <c r="G70" s="118"/>
      <c r="H70" s="118">
        <v>137726</v>
      </c>
      <c r="I70" s="119"/>
      <c r="J70" s="117">
        <v>1651</v>
      </c>
      <c r="K70" s="118">
        <v>2683166.2599999998</v>
      </c>
      <c r="L70" s="118">
        <v>2397566.2599999998</v>
      </c>
      <c r="M70" s="118">
        <v>285600</v>
      </c>
      <c r="N70" s="118">
        <v>101923</v>
      </c>
      <c r="O70" s="119"/>
      <c r="P70" s="117">
        <v>1434</v>
      </c>
      <c r="Q70" s="118">
        <f t="shared" si="15"/>
        <v>2893420.06</v>
      </c>
      <c r="R70" s="118">
        <v>2604340.06</v>
      </c>
      <c r="S70" s="118">
        <v>289080</v>
      </c>
      <c r="T70" s="118">
        <v>159186</v>
      </c>
      <c r="U70" s="119">
        <v>0</v>
      </c>
      <c r="V70" s="82">
        <f t="shared" si="6"/>
        <v>-28</v>
      </c>
      <c r="W70" s="83">
        <f t="shared" si="7"/>
        <v>709393.40000000037</v>
      </c>
      <c r="X70" s="83">
        <f t="shared" si="8"/>
        <v>21460</v>
      </c>
      <c r="Y70" s="84">
        <f t="shared" si="9"/>
        <v>0</v>
      </c>
      <c r="Z70" s="91">
        <f t="shared" si="10"/>
        <v>-217</v>
      </c>
      <c r="AA70" s="83">
        <f t="shared" si="11"/>
        <v>210253.80000000028</v>
      </c>
      <c r="AB70" s="83">
        <f t="shared" si="12"/>
        <v>57263</v>
      </c>
      <c r="AC70" s="84">
        <f t="shared" si="13"/>
        <v>0</v>
      </c>
    </row>
    <row r="71" spans="1:29" x14ac:dyDescent="0.2">
      <c r="A71" s="120" t="s">
        <v>846</v>
      </c>
      <c r="B71" s="121" t="s">
        <v>848</v>
      </c>
      <c r="C71" s="116" t="s">
        <v>847</v>
      </c>
      <c r="D71" s="117">
        <v>64</v>
      </c>
      <c r="E71" s="118">
        <v>38201.699999999997</v>
      </c>
      <c r="F71" s="118"/>
      <c r="G71" s="118"/>
      <c r="H71" s="118"/>
      <c r="I71" s="119"/>
      <c r="J71" s="117">
        <v>61</v>
      </c>
      <c r="K71" s="118">
        <v>37477.5</v>
      </c>
      <c r="L71" s="118">
        <v>26317.5</v>
      </c>
      <c r="M71" s="118">
        <v>11160</v>
      </c>
      <c r="N71" s="118"/>
      <c r="O71" s="119"/>
      <c r="P71" s="117">
        <v>29</v>
      </c>
      <c r="Q71" s="118">
        <f t="shared" si="15"/>
        <v>31938.2</v>
      </c>
      <c r="R71" s="118">
        <v>17658.2</v>
      </c>
      <c r="S71" s="118">
        <v>14280</v>
      </c>
      <c r="T71" s="118">
        <v>0</v>
      </c>
      <c r="U71" s="119">
        <v>0</v>
      </c>
      <c r="V71" s="82">
        <f t="shared" si="6"/>
        <v>-35</v>
      </c>
      <c r="W71" s="83">
        <f t="shared" si="7"/>
        <v>-6263.4999999999964</v>
      </c>
      <c r="X71" s="83">
        <f t="shared" si="8"/>
        <v>0</v>
      </c>
      <c r="Y71" s="84">
        <f t="shared" si="9"/>
        <v>0</v>
      </c>
      <c r="Z71" s="91">
        <f t="shared" si="10"/>
        <v>-32</v>
      </c>
      <c r="AA71" s="83">
        <f t="shared" si="11"/>
        <v>-5539.2999999999993</v>
      </c>
      <c r="AB71" s="83">
        <f t="shared" si="12"/>
        <v>0</v>
      </c>
      <c r="AC71" s="84">
        <f t="shared" si="13"/>
        <v>0</v>
      </c>
    </row>
    <row r="72" spans="1:29" x14ac:dyDescent="0.2">
      <c r="A72" s="120" t="s">
        <v>846</v>
      </c>
      <c r="B72" s="121" t="s">
        <v>845</v>
      </c>
      <c r="C72" s="116" t="s">
        <v>844</v>
      </c>
      <c r="D72" s="117">
        <v>292</v>
      </c>
      <c r="E72" s="118">
        <v>240710.1</v>
      </c>
      <c r="F72" s="118"/>
      <c r="G72" s="118"/>
      <c r="H72" s="118"/>
      <c r="I72" s="119"/>
      <c r="J72" s="117">
        <v>366</v>
      </c>
      <c r="K72" s="118">
        <v>333596.90000000002</v>
      </c>
      <c r="L72" s="118">
        <v>275156.90000000002</v>
      </c>
      <c r="M72" s="118">
        <v>58440</v>
      </c>
      <c r="N72" s="118"/>
      <c r="O72" s="119"/>
      <c r="P72" s="117">
        <v>326</v>
      </c>
      <c r="Q72" s="118">
        <f t="shared" si="15"/>
        <v>467801.8</v>
      </c>
      <c r="R72" s="118">
        <v>406361.8</v>
      </c>
      <c r="S72" s="118">
        <v>61440</v>
      </c>
      <c r="T72" s="118">
        <v>0</v>
      </c>
      <c r="U72" s="119">
        <v>0</v>
      </c>
      <c r="V72" s="82">
        <f t="shared" ref="V72:V135" si="16">P72-D72</f>
        <v>34</v>
      </c>
      <c r="W72" s="83">
        <f t="shared" ref="W72:W135" si="17">Q72-E72</f>
        <v>227091.69999999998</v>
      </c>
      <c r="X72" s="83">
        <f t="shared" ref="X72:X135" si="18">T72-H72</f>
        <v>0</v>
      </c>
      <c r="Y72" s="84">
        <f t="shared" ref="Y72:Y135" si="19">U72-I72</f>
        <v>0</v>
      </c>
      <c r="Z72" s="91">
        <f t="shared" ref="Z72:Z135" si="20">IFERROR((P72-J72),"")</f>
        <v>-40</v>
      </c>
      <c r="AA72" s="83">
        <f t="shared" ref="AA72:AA135" si="21">IFERROR((Q72-K72),"")</f>
        <v>134204.89999999997</v>
      </c>
      <c r="AB72" s="83">
        <f t="shared" ref="AB72:AB135" si="22">IFERROR((T72-N72),"")</f>
        <v>0</v>
      </c>
      <c r="AC72" s="84">
        <f t="shared" ref="AC72:AC135" si="23">IFERROR((U72-O72),"")</f>
        <v>0</v>
      </c>
    </row>
    <row r="73" spans="1:29" x14ac:dyDescent="0.2">
      <c r="A73" s="120" t="s">
        <v>819</v>
      </c>
      <c r="B73" s="121" t="s">
        <v>843</v>
      </c>
      <c r="C73" s="116" t="s">
        <v>842</v>
      </c>
      <c r="D73" s="117">
        <v>3681</v>
      </c>
      <c r="E73" s="118">
        <v>6178052.7400000002</v>
      </c>
      <c r="F73" s="118"/>
      <c r="G73" s="118"/>
      <c r="H73" s="118">
        <v>51451.33</v>
      </c>
      <c r="I73" s="119"/>
      <c r="J73" s="117">
        <v>3710</v>
      </c>
      <c r="K73" s="118">
        <v>5784729.919999999</v>
      </c>
      <c r="L73" s="118">
        <v>5240169.919999999</v>
      </c>
      <c r="M73" s="118">
        <v>544560</v>
      </c>
      <c r="N73" s="118">
        <v>32173</v>
      </c>
      <c r="O73" s="119"/>
      <c r="P73" s="117">
        <v>3311</v>
      </c>
      <c r="Q73" s="118">
        <f t="shared" ref="Q73:Q85" si="24">SUM(R73:S73)</f>
        <v>6237493.0999999996</v>
      </c>
      <c r="R73" s="118">
        <v>5689813.0999999996</v>
      </c>
      <c r="S73" s="118">
        <v>547680</v>
      </c>
      <c r="T73" s="118">
        <v>27002</v>
      </c>
      <c r="U73" s="119">
        <v>0</v>
      </c>
      <c r="V73" s="82">
        <f t="shared" si="16"/>
        <v>-370</v>
      </c>
      <c r="W73" s="83">
        <f t="shared" si="17"/>
        <v>59440.359999999404</v>
      </c>
      <c r="X73" s="83">
        <f t="shared" si="18"/>
        <v>-24449.33</v>
      </c>
      <c r="Y73" s="84">
        <f t="shared" si="19"/>
        <v>0</v>
      </c>
      <c r="Z73" s="91">
        <f t="shared" si="20"/>
        <v>-399</v>
      </c>
      <c r="AA73" s="83">
        <f t="shared" si="21"/>
        <v>452763.18000000063</v>
      </c>
      <c r="AB73" s="83">
        <f t="shared" si="22"/>
        <v>-5171</v>
      </c>
      <c r="AC73" s="84">
        <f t="shared" si="23"/>
        <v>0</v>
      </c>
    </row>
    <row r="74" spans="1:29" ht="12.75" customHeight="1" x14ac:dyDescent="0.2">
      <c r="A74" s="120" t="s">
        <v>819</v>
      </c>
      <c r="B74" s="121" t="s">
        <v>841</v>
      </c>
      <c r="C74" s="116" t="s">
        <v>840</v>
      </c>
      <c r="D74" s="117">
        <v>442</v>
      </c>
      <c r="E74" s="118">
        <v>989604.82</v>
      </c>
      <c r="F74" s="118"/>
      <c r="G74" s="118"/>
      <c r="H74" s="118"/>
      <c r="I74" s="119"/>
      <c r="J74" s="117">
        <v>446</v>
      </c>
      <c r="K74" s="118">
        <v>839761.29999999993</v>
      </c>
      <c r="L74" s="118">
        <v>789001.29999999993</v>
      </c>
      <c r="M74" s="118">
        <v>50760</v>
      </c>
      <c r="N74" s="118"/>
      <c r="O74" s="119"/>
      <c r="P74" s="117">
        <v>519</v>
      </c>
      <c r="Q74" s="118">
        <f t="shared" si="24"/>
        <v>1084167.6000000001</v>
      </c>
      <c r="R74" s="118">
        <v>1037127.6000000001</v>
      </c>
      <c r="S74" s="118">
        <v>47040</v>
      </c>
      <c r="T74" s="118">
        <v>3150</v>
      </c>
      <c r="U74" s="119">
        <v>0</v>
      </c>
      <c r="V74" s="82">
        <f t="shared" si="16"/>
        <v>77</v>
      </c>
      <c r="W74" s="83">
        <f t="shared" si="17"/>
        <v>94562.780000000144</v>
      </c>
      <c r="X74" s="83">
        <f t="shared" si="18"/>
        <v>3150</v>
      </c>
      <c r="Y74" s="84">
        <f t="shared" si="19"/>
        <v>0</v>
      </c>
      <c r="Z74" s="91">
        <f t="shared" si="20"/>
        <v>73</v>
      </c>
      <c r="AA74" s="83">
        <f t="shared" si="21"/>
        <v>244406.30000000016</v>
      </c>
      <c r="AB74" s="83">
        <f t="shared" si="22"/>
        <v>3150</v>
      </c>
      <c r="AC74" s="84">
        <f t="shared" si="23"/>
        <v>0</v>
      </c>
    </row>
    <row r="75" spans="1:29" x14ac:dyDescent="0.2">
      <c r="A75" s="120" t="s">
        <v>819</v>
      </c>
      <c r="B75" s="121" t="s">
        <v>839</v>
      </c>
      <c r="C75" s="116" t="s">
        <v>838</v>
      </c>
      <c r="D75" s="117">
        <v>214</v>
      </c>
      <c r="E75" s="118">
        <v>284519.2</v>
      </c>
      <c r="F75" s="118"/>
      <c r="G75" s="118"/>
      <c r="H75" s="118"/>
      <c r="I75" s="119"/>
      <c r="J75" s="117">
        <v>212</v>
      </c>
      <c r="K75" s="118">
        <v>239677.7</v>
      </c>
      <c r="L75" s="118">
        <v>211117.7</v>
      </c>
      <c r="M75" s="118">
        <v>28560</v>
      </c>
      <c r="N75" s="118"/>
      <c r="O75" s="119"/>
      <c r="P75" s="117">
        <v>231</v>
      </c>
      <c r="Q75" s="118">
        <f t="shared" si="24"/>
        <v>408366.5</v>
      </c>
      <c r="R75" s="118">
        <v>379086.5</v>
      </c>
      <c r="S75" s="118">
        <v>29280</v>
      </c>
      <c r="T75" s="118">
        <v>0</v>
      </c>
      <c r="U75" s="119">
        <v>0</v>
      </c>
      <c r="V75" s="82">
        <f t="shared" si="16"/>
        <v>17</v>
      </c>
      <c r="W75" s="83">
        <f t="shared" si="17"/>
        <v>123847.29999999999</v>
      </c>
      <c r="X75" s="83">
        <f t="shared" si="18"/>
        <v>0</v>
      </c>
      <c r="Y75" s="84">
        <f t="shared" si="19"/>
        <v>0</v>
      </c>
      <c r="Z75" s="91">
        <f t="shared" si="20"/>
        <v>19</v>
      </c>
      <c r="AA75" s="83">
        <f t="shared" si="21"/>
        <v>168688.8</v>
      </c>
      <c r="AB75" s="83">
        <f t="shared" si="22"/>
        <v>0</v>
      </c>
      <c r="AC75" s="84">
        <f t="shared" si="23"/>
        <v>0</v>
      </c>
    </row>
    <row r="76" spans="1:29" ht="12.75" customHeight="1" x14ac:dyDescent="0.2">
      <c r="A76" s="120" t="s">
        <v>819</v>
      </c>
      <c r="B76" s="121" t="s">
        <v>837</v>
      </c>
      <c r="C76" s="116" t="s">
        <v>836</v>
      </c>
      <c r="D76" s="117">
        <v>371</v>
      </c>
      <c r="E76" s="118">
        <v>182394.7</v>
      </c>
      <c r="F76" s="118"/>
      <c r="G76" s="118"/>
      <c r="H76" s="118"/>
      <c r="I76" s="119"/>
      <c r="J76" s="117">
        <v>472</v>
      </c>
      <c r="K76" s="118">
        <v>191458.2</v>
      </c>
      <c r="L76" s="118">
        <v>177298.2</v>
      </c>
      <c r="M76" s="118">
        <v>14160</v>
      </c>
      <c r="N76" s="118"/>
      <c r="O76" s="119"/>
      <c r="P76" s="117">
        <v>428</v>
      </c>
      <c r="Q76" s="118">
        <f t="shared" si="24"/>
        <v>187840.6</v>
      </c>
      <c r="R76" s="118">
        <v>172840.6</v>
      </c>
      <c r="S76" s="118">
        <v>15000</v>
      </c>
      <c r="T76" s="118">
        <v>0</v>
      </c>
      <c r="U76" s="119">
        <v>0</v>
      </c>
      <c r="V76" s="82">
        <f t="shared" si="16"/>
        <v>57</v>
      </c>
      <c r="W76" s="83">
        <f t="shared" si="17"/>
        <v>5445.8999999999942</v>
      </c>
      <c r="X76" s="83">
        <f t="shared" si="18"/>
        <v>0</v>
      </c>
      <c r="Y76" s="84">
        <f t="shared" si="19"/>
        <v>0</v>
      </c>
      <c r="Z76" s="91">
        <f t="shared" si="20"/>
        <v>-44</v>
      </c>
      <c r="AA76" s="83">
        <f t="shared" si="21"/>
        <v>-3617.6000000000058</v>
      </c>
      <c r="AB76" s="83">
        <f t="shared" si="22"/>
        <v>0</v>
      </c>
      <c r="AC76" s="84">
        <f t="shared" si="23"/>
        <v>0</v>
      </c>
    </row>
    <row r="77" spans="1:29" x14ac:dyDescent="0.2">
      <c r="A77" s="120" t="s">
        <v>819</v>
      </c>
      <c r="B77" s="121" t="s">
        <v>835</v>
      </c>
      <c r="C77" s="116" t="s">
        <v>834</v>
      </c>
      <c r="D77" s="117">
        <v>153</v>
      </c>
      <c r="E77" s="118">
        <v>118367.54000000001</v>
      </c>
      <c r="F77" s="118"/>
      <c r="G77" s="118"/>
      <c r="H77" s="118"/>
      <c r="I77" s="119"/>
      <c r="J77" s="117">
        <v>168</v>
      </c>
      <c r="K77" s="118">
        <v>99029.7</v>
      </c>
      <c r="L77" s="118">
        <v>99029.7</v>
      </c>
      <c r="M77" s="118"/>
      <c r="N77" s="118"/>
      <c r="O77" s="119"/>
      <c r="P77" s="117">
        <v>170</v>
      </c>
      <c r="Q77" s="118">
        <f t="shared" si="24"/>
        <v>93456.56</v>
      </c>
      <c r="R77" s="118">
        <v>93456.56</v>
      </c>
      <c r="S77" s="118">
        <v>0</v>
      </c>
      <c r="T77" s="118">
        <v>0</v>
      </c>
      <c r="U77" s="119">
        <v>0</v>
      </c>
      <c r="V77" s="82">
        <f t="shared" si="16"/>
        <v>17</v>
      </c>
      <c r="W77" s="83">
        <f t="shared" si="17"/>
        <v>-24910.98000000001</v>
      </c>
      <c r="X77" s="83">
        <f t="shared" si="18"/>
        <v>0</v>
      </c>
      <c r="Y77" s="84">
        <f t="shared" si="19"/>
        <v>0</v>
      </c>
      <c r="Z77" s="91">
        <f t="shared" si="20"/>
        <v>2</v>
      </c>
      <c r="AA77" s="83">
        <f t="shared" si="21"/>
        <v>-5573.1399999999994</v>
      </c>
      <c r="AB77" s="83">
        <f t="shared" si="22"/>
        <v>0</v>
      </c>
      <c r="AC77" s="84">
        <f t="shared" si="23"/>
        <v>0</v>
      </c>
    </row>
    <row r="78" spans="1:29" x14ac:dyDescent="0.2">
      <c r="A78" s="120" t="s">
        <v>819</v>
      </c>
      <c r="B78" s="121" t="s">
        <v>833</v>
      </c>
      <c r="C78" s="116" t="s">
        <v>832</v>
      </c>
      <c r="D78" s="117">
        <v>1012</v>
      </c>
      <c r="E78" s="118">
        <v>1671943.7000000002</v>
      </c>
      <c r="F78" s="118"/>
      <c r="G78" s="118"/>
      <c r="H78" s="118"/>
      <c r="I78" s="119">
        <v>2194273.1599999997</v>
      </c>
      <c r="J78" s="117">
        <v>875</v>
      </c>
      <c r="K78" s="118">
        <v>1331046.8</v>
      </c>
      <c r="L78" s="118">
        <v>1204686.8</v>
      </c>
      <c r="M78" s="118">
        <v>126360</v>
      </c>
      <c r="N78" s="118"/>
      <c r="O78" s="119">
        <v>2440029.8499999996</v>
      </c>
      <c r="P78" s="117">
        <v>780</v>
      </c>
      <c r="Q78" s="118">
        <f t="shared" si="24"/>
        <v>1296453.2999999998</v>
      </c>
      <c r="R78" s="118">
        <v>1169013.2999999998</v>
      </c>
      <c r="S78" s="118">
        <v>127440</v>
      </c>
      <c r="T78" s="118">
        <v>0</v>
      </c>
      <c r="U78" s="119">
        <v>2527990.1999999997</v>
      </c>
      <c r="V78" s="82">
        <f t="shared" si="16"/>
        <v>-232</v>
      </c>
      <c r="W78" s="83">
        <f t="shared" si="17"/>
        <v>-375490.40000000037</v>
      </c>
      <c r="X78" s="83">
        <f t="shared" si="18"/>
        <v>0</v>
      </c>
      <c r="Y78" s="84">
        <f t="shared" si="19"/>
        <v>333717.04000000004</v>
      </c>
      <c r="Z78" s="91">
        <f t="shared" si="20"/>
        <v>-95</v>
      </c>
      <c r="AA78" s="83">
        <f t="shared" si="21"/>
        <v>-34593.500000000233</v>
      </c>
      <c r="AB78" s="83">
        <f t="shared" si="22"/>
        <v>0</v>
      </c>
      <c r="AC78" s="84">
        <f t="shared" si="23"/>
        <v>87960.350000000093</v>
      </c>
    </row>
    <row r="79" spans="1:29" ht="12.75" customHeight="1" x14ac:dyDescent="0.2">
      <c r="A79" s="120" t="s">
        <v>819</v>
      </c>
      <c r="B79" s="121" t="s">
        <v>831</v>
      </c>
      <c r="C79" s="116" t="s">
        <v>830</v>
      </c>
      <c r="D79" s="117"/>
      <c r="E79" s="118">
        <v>514284</v>
      </c>
      <c r="F79" s="118"/>
      <c r="G79" s="118"/>
      <c r="H79" s="118"/>
      <c r="I79" s="119"/>
      <c r="J79" s="117"/>
      <c r="K79" s="118">
        <v>410080</v>
      </c>
      <c r="L79" s="118">
        <v>397120</v>
      </c>
      <c r="M79" s="118">
        <v>12960</v>
      </c>
      <c r="N79" s="118"/>
      <c r="O79" s="119"/>
      <c r="P79" s="117">
        <v>0</v>
      </c>
      <c r="Q79" s="118">
        <f t="shared" si="24"/>
        <v>408720</v>
      </c>
      <c r="R79" s="118">
        <v>395760</v>
      </c>
      <c r="S79" s="118">
        <v>12960</v>
      </c>
      <c r="T79" s="118">
        <v>0</v>
      </c>
      <c r="U79" s="119">
        <v>0</v>
      </c>
      <c r="V79" s="82">
        <f t="shared" si="16"/>
        <v>0</v>
      </c>
      <c r="W79" s="83">
        <f t="shared" si="17"/>
        <v>-105564</v>
      </c>
      <c r="X79" s="83">
        <f t="shared" si="18"/>
        <v>0</v>
      </c>
      <c r="Y79" s="84">
        <f t="shared" si="19"/>
        <v>0</v>
      </c>
      <c r="Z79" s="91">
        <f t="shared" si="20"/>
        <v>0</v>
      </c>
      <c r="AA79" s="83">
        <f t="shared" si="21"/>
        <v>-1360</v>
      </c>
      <c r="AB79" s="83">
        <f t="shared" si="22"/>
        <v>0</v>
      </c>
      <c r="AC79" s="84">
        <f t="shared" si="23"/>
        <v>0</v>
      </c>
    </row>
    <row r="80" spans="1:29" ht="12.75" customHeight="1" x14ac:dyDescent="0.2">
      <c r="A80" s="120" t="s">
        <v>819</v>
      </c>
      <c r="B80" s="121" t="s">
        <v>829</v>
      </c>
      <c r="C80" s="116" t="s">
        <v>828</v>
      </c>
      <c r="D80" s="117"/>
      <c r="E80" s="118">
        <v>67627</v>
      </c>
      <c r="F80" s="118"/>
      <c r="G80" s="118"/>
      <c r="H80" s="118"/>
      <c r="I80" s="119"/>
      <c r="J80" s="117"/>
      <c r="K80" s="118">
        <v>66000</v>
      </c>
      <c r="L80" s="118">
        <v>66000</v>
      </c>
      <c r="M80" s="118"/>
      <c r="N80" s="118"/>
      <c r="O80" s="119"/>
      <c r="P80" s="117">
        <v>0</v>
      </c>
      <c r="Q80" s="118">
        <f t="shared" si="24"/>
        <v>68993</v>
      </c>
      <c r="R80" s="118">
        <v>68993</v>
      </c>
      <c r="S80" s="118">
        <v>0</v>
      </c>
      <c r="T80" s="118">
        <v>0</v>
      </c>
      <c r="U80" s="119">
        <v>0</v>
      </c>
      <c r="V80" s="82">
        <f t="shared" si="16"/>
        <v>0</v>
      </c>
      <c r="W80" s="83">
        <f t="shared" si="17"/>
        <v>1366</v>
      </c>
      <c r="X80" s="83">
        <f t="shared" si="18"/>
        <v>0</v>
      </c>
      <c r="Y80" s="84">
        <f t="shared" si="19"/>
        <v>0</v>
      </c>
      <c r="Z80" s="91">
        <f t="shared" si="20"/>
        <v>0</v>
      </c>
      <c r="AA80" s="83">
        <f t="shared" si="21"/>
        <v>2993</v>
      </c>
      <c r="AB80" s="83">
        <f t="shared" si="22"/>
        <v>0</v>
      </c>
      <c r="AC80" s="84">
        <f t="shared" si="23"/>
        <v>0</v>
      </c>
    </row>
    <row r="81" spans="1:29" x14ac:dyDescent="0.2">
      <c r="A81" s="120" t="s">
        <v>819</v>
      </c>
      <c r="B81" s="121" t="s">
        <v>827</v>
      </c>
      <c r="C81" s="116" t="s">
        <v>826</v>
      </c>
      <c r="D81" s="117">
        <v>1775</v>
      </c>
      <c r="E81" s="118">
        <v>2075563.9999999998</v>
      </c>
      <c r="F81" s="118"/>
      <c r="G81" s="118"/>
      <c r="H81" s="118"/>
      <c r="I81" s="119"/>
      <c r="J81" s="117">
        <v>1722</v>
      </c>
      <c r="K81" s="118">
        <v>1760361.4999999998</v>
      </c>
      <c r="L81" s="118">
        <v>1545321.4999999998</v>
      </c>
      <c r="M81" s="118">
        <v>215040</v>
      </c>
      <c r="N81" s="118"/>
      <c r="O81" s="119"/>
      <c r="P81" s="117">
        <v>1591</v>
      </c>
      <c r="Q81" s="118">
        <f t="shared" si="24"/>
        <v>2553389.14</v>
      </c>
      <c r="R81" s="118">
        <v>2350589.14</v>
      </c>
      <c r="S81" s="118">
        <v>202800</v>
      </c>
      <c r="T81" s="118">
        <v>0</v>
      </c>
      <c r="U81" s="119">
        <v>0</v>
      </c>
      <c r="V81" s="82">
        <f t="shared" si="16"/>
        <v>-184</v>
      </c>
      <c r="W81" s="83">
        <f t="shared" si="17"/>
        <v>477825.14000000036</v>
      </c>
      <c r="X81" s="83">
        <f t="shared" si="18"/>
        <v>0</v>
      </c>
      <c r="Y81" s="84">
        <f t="shared" si="19"/>
        <v>0</v>
      </c>
      <c r="Z81" s="91">
        <f t="shared" si="20"/>
        <v>-131</v>
      </c>
      <c r="AA81" s="83">
        <f t="shared" si="21"/>
        <v>793027.64000000036</v>
      </c>
      <c r="AB81" s="83">
        <f t="shared" si="22"/>
        <v>0</v>
      </c>
      <c r="AC81" s="84">
        <f t="shared" si="23"/>
        <v>0</v>
      </c>
    </row>
    <row r="82" spans="1:29" x14ac:dyDescent="0.2">
      <c r="A82" s="120" t="s">
        <v>819</v>
      </c>
      <c r="B82" s="121" t="s">
        <v>825</v>
      </c>
      <c r="C82" s="116" t="s">
        <v>824</v>
      </c>
      <c r="D82" s="117">
        <v>719</v>
      </c>
      <c r="E82" s="118">
        <v>753325.56</v>
      </c>
      <c r="F82" s="118"/>
      <c r="G82" s="118"/>
      <c r="H82" s="118"/>
      <c r="I82" s="119"/>
      <c r="J82" s="117">
        <v>766</v>
      </c>
      <c r="K82" s="118">
        <v>780747.68</v>
      </c>
      <c r="L82" s="118">
        <v>659067.68000000005</v>
      </c>
      <c r="M82" s="118">
        <v>121680</v>
      </c>
      <c r="N82" s="118"/>
      <c r="O82" s="119"/>
      <c r="P82" s="117">
        <v>776</v>
      </c>
      <c r="Q82" s="118">
        <f t="shared" si="24"/>
        <v>1146689</v>
      </c>
      <c r="R82" s="118">
        <v>1021409</v>
      </c>
      <c r="S82" s="118">
        <v>125280</v>
      </c>
      <c r="T82" s="118">
        <v>0</v>
      </c>
      <c r="U82" s="119">
        <v>0</v>
      </c>
      <c r="V82" s="82">
        <f t="shared" si="16"/>
        <v>57</v>
      </c>
      <c r="W82" s="83">
        <f t="shared" si="17"/>
        <v>393363.43999999994</v>
      </c>
      <c r="X82" s="83">
        <f t="shared" si="18"/>
        <v>0</v>
      </c>
      <c r="Y82" s="84">
        <f t="shared" si="19"/>
        <v>0</v>
      </c>
      <c r="Z82" s="91">
        <f t="shared" si="20"/>
        <v>10</v>
      </c>
      <c r="AA82" s="83">
        <f t="shared" si="21"/>
        <v>365941.31999999995</v>
      </c>
      <c r="AB82" s="83">
        <f t="shared" si="22"/>
        <v>0</v>
      </c>
      <c r="AC82" s="84">
        <f t="shared" si="23"/>
        <v>0</v>
      </c>
    </row>
    <row r="83" spans="1:29" ht="12.75" customHeight="1" x14ac:dyDescent="0.2">
      <c r="A83" s="120" t="s">
        <v>819</v>
      </c>
      <c r="B83" s="121" t="s">
        <v>823</v>
      </c>
      <c r="C83" s="116" t="s">
        <v>822</v>
      </c>
      <c r="D83" s="117">
        <v>667</v>
      </c>
      <c r="E83" s="118">
        <v>284099.20000000001</v>
      </c>
      <c r="F83" s="118"/>
      <c r="G83" s="118"/>
      <c r="H83" s="118"/>
      <c r="I83" s="119"/>
      <c r="J83" s="117">
        <v>811</v>
      </c>
      <c r="K83" s="118">
        <v>314065.09999999998</v>
      </c>
      <c r="L83" s="118">
        <v>297145.09999999998</v>
      </c>
      <c r="M83" s="118">
        <v>16920</v>
      </c>
      <c r="N83" s="118"/>
      <c r="O83" s="119"/>
      <c r="P83" s="117">
        <v>591</v>
      </c>
      <c r="Q83" s="118">
        <f t="shared" si="24"/>
        <v>247815.8</v>
      </c>
      <c r="R83" s="118">
        <v>230535.8</v>
      </c>
      <c r="S83" s="118">
        <v>17280</v>
      </c>
      <c r="T83" s="118">
        <v>0</v>
      </c>
      <c r="U83" s="119">
        <v>0</v>
      </c>
      <c r="V83" s="82">
        <f t="shared" si="16"/>
        <v>-76</v>
      </c>
      <c r="W83" s="83">
        <f t="shared" si="17"/>
        <v>-36283.400000000023</v>
      </c>
      <c r="X83" s="83">
        <f t="shared" si="18"/>
        <v>0</v>
      </c>
      <c r="Y83" s="84">
        <f t="shared" si="19"/>
        <v>0</v>
      </c>
      <c r="Z83" s="91">
        <f t="shared" si="20"/>
        <v>-220</v>
      </c>
      <c r="AA83" s="83">
        <f t="shared" si="21"/>
        <v>-66249.299999999988</v>
      </c>
      <c r="AB83" s="83">
        <f t="shared" si="22"/>
        <v>0</v>
      </c>
      <c r="AC83" s="84">
        <f t="shared" si="23"/>
        <v>0</v>
      </c>
    </row>
    <row r="84" spans="1:29" x14ac:dyDescent="0.2">
      <c r="A84" s="120" t="s">
        <v>819</v>
      </c>
      <c r="B84" s="121" t="s">
        <v>821</v>
      </c>
      <c r="C84" s="116" t="s">
        <v>820</v>
      </c>
      <c r="D84" s="117">
        <v>648</v>
      </c>
      <c r="E84" s="118">
        <v>877149.16</v>
      </c>
      <c r="F84" s="118"/>
      <c r="G84" s="118"/>
      <c r="H84" s="118"/>
      <c r="I84" s="119"/>
      <c r="J84" s="117">
        <v>643</v>
      </c>
      <c r="K84" s="118">
        <v>830693.72</v>
      </c>
      <c r="L84" s="118">
        <v>740813.72</v>
      </c>
      <c r="M84" s="118">
        <v>89880</v>
      </c>
      <c r="N84" s="118"/>
      <c r="O84" s="119"/>
      <c r="P84" s="117">
        <v>674</v>
      </c>
      <c r="Q84" s="118">
        <f t="shared" si="24"/>
        <v>1077576.9500000002</v>
      </c>
      <c r="R84" s="118">
        <v>980856.95000000007</v>
      </c>
      <c r="S84" s="118">
        <v>96720</v>
      </c>
      <c r="T84" s="118">
        <v>0</v>
      </c>
      <c r="U84" s="119">
        <v>0</v>
      </c>
      <c r="V84" s="82">
        <f t="shared" si="16"/>
        <v>26</v>
      </c>
      <c r="W84" s="83">
        <f t="shared" si="17"/>
        <v>200427.79000000015</v>
      </c>
      <c r="X84" s="83">
        <f t="shared" si="18"/>
        <v>0</v>
      </c>
      <c r="Y84" s="84">
        <f t="shared" si="19"/>
        <v>0</v>
      </c>
      <c r="Z84" s="91">
        <f t="shared" si="20"/>
        <v>31</v>
      </c>
      <c r="AA84" s="83">
        <f t="shared" si="21"/>
        <v>246883.23000000021</v>
      </c>
      <c r="AB84" s="83">
        <f t="shared" si="22"/>
        <v>0</v>
      </c>
      <c r="AC84" s="84">
        <f t="shared" si="23"/>
        <v>0</v>
      </c>
    </row>
    <row r="85" spans="1:29" x14ac:dyDescent="0.2">
      <c r="A85" s="120" t="s">
        <v>819</v>
      </c>
      <c r="B85" s="121" t="s">
        <v>818</v>
      </c>
      <c r="C85" s="116" t="s">
        <v>817</v>
      </c>
      <c r="D85" s="117">
        <v>400</v>
      </c>
      <c r="E85" s="118">
        <v>196920</v>
      </c>
      <c r="F85" s="118"/>
      <c r="G85" s="118"/>
      <c r="H85" s="118"/>
      <c r="I85" s="119"/>
      <c r="J85" s="117">
        <v>422</v>
      </c>
      <c r="K85" s="118">
        <v>195615.2</v>
      </c>
      <c r="L85" s="118">
        <v>165255.20000000001</v>
      </c>
      <c r="M85" s="118">
        <v>30360</v>
      </c>
      <c r="N85" s="118"/>
      <c r="O85" s="119"/>
      <c r="P85" s="117">
        <v>415</v>
      </c>
      <c r="Q85" s="118">
        <f t="shared" si="24"/>
        <v>191194</v>
      </c>
      <c r="R85" s="118">
        <v>162514</v>
      </c>
      <c r="S85" s="118">
        <v>28680</v>
      </c>
      <c r="T85" s="118">
        <v>0</v>
      </c>
      <c r="U85" s="119">
        <v>0</v>
      </c>
      <c r="V85" s="82">
        <f t="shared" si="16"/>
        <v>15</v>
      </c>
      <c r="W85" s="83">
        <f t="shared" si="17"/>
        <v>-5726</v>
      </c>
      <c r="X85" s="83">
        <f t="shared" si="18"/>
        <v>0</v>
      </c>
      <c r="Y85" s="84">
        <f t="shared" si="19"/>
        <v>0</v>
      </c>
      <c r="Z85" s="91">
        <f t="shared" si="20"/>
        <v>-7</v>
      </c>
      <c r="AA85" s="83">
        <f t="shared" si="21"/>
        <v>-4421.2000000000116</v>
      </c>
      <c r="AB85" s="83">
        <f t="shared" si="22"/>
        <v>0</v>
      </c>
      <c r="AC85" s="84">
        <f t="shared" si="23"/>
        <v>0</v>
      </c>
    </row>
    <row r="86" spans="1:29" x14ac:dyDescent="0.2">
      <c r="A86" s="120" t="s">
        <v>813</v>
      </c>
      <c r="B86" s="121" t="s">
        <v>816</v>
      </c>
      <c r="C86" s="116" t="s">
        <v>201</v>
      </c>
      <c r="D86" s="117">
        <v>249</v>
      </c>
      <c r="E86" s="118">
        <v>222268.19999999998</v>
      </c>
      <c r="F86" s="118"/>
      <c r="G86" s="118"/>
      <c r="H86" s="118"/>
      <c r="I86" s="119"/>
      <c r="J86" s="117">
        <v>167</v>
      </c>
      <c r="K86" s="118">
        <v>192321</v>
      </c>
      <c r="L86" s="118">
        <v>145521</v>
      </c>
      <c r="M86" s="118">
        <v>46800</v>
      </c>
      <c r="N86" s="118"/>
      <c r="O86" s="119"/>
      <c r="P86" s="117">
        <v>186</v>
      </c>
      <c r="Q86" s="118">
        <f>SUM(R86:S86)</f>
        <v>309177.5</v>
      </c>
      <c r="R86" s="118">
        <v>265137.5</v>
      </c>
      <c r="S86" s="118">
        <v>44040</v>
      </c>
      <c r="T86" s="118">
        <v>0</v>
      </c>
      <c r="U86" s="119">
        <v>0</v>
      </c>
      <c r="V86" s="82">
        <f t="shared" si="16"/>
        <v>-63</v>
      </c>
      <c r="W86" s="83">
        <f t="shared" si="17"/>
        <v>86909.300000000017</v>
      </c>
      <c r="X86" s="83">
        <f t="shared" si="18"/>
        <v>0</v>
      </c>
      <c r="Y86" s="84">
        <f t="shared" si="19"/>
        <v>0</v>
      </c>
      <c r="Z86" s="91">
        <f t="shared" si="20"/>
        <v>19</v>
      </c>
      <c r="AA86" s="83">
        <f t="shared" si="21"/>
        <v>116856.5</v>
      </c>
      <c r="AB86" s="83">
        <f t="shared" si="22"/>
        <v>0</v>
      </c>
      <c r="AC86" s="84">
        <f t="shared" si="23"/>
        <v>0</v>
      </c>
    </row>
    <row r="87" spans="1:29" x14ac:dyDescent="0.2">
      <c r="A87" s="120" t="s">
        <v>813</v>
      </c>
      <c r="B87" s="121" t="s">
        <v>815</v>
      </c>
      <c r="C87" s="116" t="s">
        <v>814</v>
      </c>
      <c r="D87" s="117">
        <v>1825</v>
      </c>
      <c r="E87" s="118">
        <v>2642356.3800000004</v>
      </c>
      <c r="F87" s="118"/>
      <c r="G87" s="118"/>
      <c r="H87" s="118">
        <v>17654</v>
      </c>
      <c r="I87" s="119"/>
      <c r="J87" s="117">
        <v>2051</v>
      </c>
      <c r="K87" s="118">
        <v>2437773.36</v>
      </c>
      <c r="L87" s="118">
        <v>2108973.36</v>
      </c>
      <c r="M87" s="118">
        <v>328800</v>
      </c>
      <c r="N87" s="118">
        <v>5432</v>
      </c>
      <c r="O87" s="119"/>
      <c r="P87" s="117">
        <v>2311</v>
      </c>
      <c r="Q87" s="118">
        <f>SUM(R87:S87)</f>
        <v>3319693.68</v>
      </c>
      <c r="R87" s="118">
        <v>2989933.68</v>
      </c>
      <c r="S87" s="118">
        <v>329760</v>
      </c>
      <c r="T87" s="118">
        <v>9506</v>
      </c>
      <c r="U87" s="119">
        <v>0</v>
      </c>
      <c r="V87" s="82">
        <f t="shared" si="16"/>
        <v>486</v>
      </c>
      <c r="W87" s="83">
        <f t="shared" si="17"/>
        <v>677337.29999999981</v>
      </c>
      <c r="X87" s="83">
        <f t="shared" si="18"/>
        <v>-8148</v>
      </c>
      <c r="Y87" s="84">
        <f t="shared" si="19"/>
        <v>0</v>
      </c>
      <c r="Z87" s="91">
        <f t="shared" si="20"/>
        <v>260</v>
      </c>
      <c r="AA87" s="83">
        <f t="shared" si="21"/>
        <v>881920.3200000003</v>
      </c>
      <c r="AB87" s="83">
        <f t="shared" si="22"/>
        <v>4074</v>
      </c>
      <c r="AC87" s="84">
        <f t="shared" si="23"/>
        <v>0</v>
      </c>
    </row>
    <row r="88" spans="1:29" x14ac:dyDescent="0.2">
      <c r="A88" s="120" t="s">
        <v>813</v>
      </c>
      <c r="B88" s="121" t="s">
        <v>812</v>
      </c>
      <c r="C88" s="116" t="s">
        <v>811</v>
      </c>
      <c r="D88" s="117"/>
      <c r="E88" s="118">
        <v>137950</v>
      </c>
      <c r="F88" s="118"/>
      <c r="G88" s="118"/>
      <c r="H88" s="118"/>
      <c r="I88" s="119"/>
      <c r="J88" s="117"/>
      <c r="K88" s="118">
        <v>109490</v>
      </c>
      <c r="L88" s="118">
        <v>100130</v>
      </c>
      <c r="M88" s="118">
        <v>9360</v>
      </c>
      <c r="N88" s="118"/>
      <c r="O88" s="119"/>
      <c r="P88" s="117">
        <v>0</v>
      </c>
      <c r="Q88" s="118">
        <f>SUM(R88:S88)</f>
        <v>108180</v>
      </c>
      <c r="R88" s="118">
        <v>100980</v>
      </c>
      <c r="S88" s="118">
        <v>7200</v>
      </c>
      <c r="T88" s="118">
        <v>0</v>
      </c>
      <c r="U88" s="119">
        <v>0</v>
      </c>
      <c r="V88" s="82">
        <f t="shared" si="16"/>
        <v>0</v>
      </c>
      <c r="W88" s="83">
        <f t="shared" si="17"/>
        <v>-29770</v>
      </c>
      <c r="X88" s="83">
        <f t="shared" si="18"/>
        <v>0</v>
      </c>
      <c r="Y88" s="84">
        <f t="shared" si="19"/>
        <v>0</v>
      </c>
      <c r="Z88" s="91">
        <f t="shared" si="20"/>
        <v>0</v>
      </c>
      <c r="AA88" s="83">
        <f t="shared" si="21"/>
        <v>-1310</v>
      </c>
      <c r="AB88" s="83">
        <f t="shared" si="22"/>
        <v>0</v>
      </c>
      <c r="AC88" s="84">
        <f t="shared" si="23"/>
        <v>0</v>
      </c>
    </row>
    <row r="89" spans="1:29" x14ac:dyDescent="0.2">
      <c r="A89" s="120" t="s">
        <v>789</v>
      </c>
      <c r="B89" s="121" t="s">
        <v>810</v>
      </c>
      <c r="C89" s="116" t="s">
        <v>198</v>
      </c>
      <c r="D89" s="117">
        <v>803</v>
      </c>
      <c r="E89" s="118">
        <v>869632.6</v>
      </c>
      <c r="F89" s="118"/>
      <c r="G89" s="118"/>
      <c r="H89" s="118"/>
      <c r="I89" s="119"/>
      <c r="J89" s="117">
        <v>722</v>
      </c>
      <c r="K89" s="118">
        <v>821655.2</v>
      </c>
      <c r="L89" s="118">
        <v>684135.2</v>
      </c>
      <c r="M89" s="118">
        <v>137520</v>
      </c>
      <c r="N89" s="118"/>
      <c r="O89" s="119"/>
      <c r="P89" s="117">
        <v>618</v>
      </c>
      <c r="Q89" s="118">
        <f t="shared" ref="Q89:Q100" si="25">SUM(R89:S89)</f>
        <v>1034929.0999999999</v>
      </c>
      <c r="R89" s="118">
        <v>896449.09999999986</v>
      </c>
      <c r="S89" s="118">
        <v>138480</v>
      </c>
      <c r="T89" s="118">
        <v>0</v>
      </c>
      <c r="U89" s="119">
        <v>0</v>
      </c>
      <c r="V89" s="82">
        <f t="shared" si="16"/>
        <v>-185</v>
      </c>
      <c r="W89" s="83">
        <f t="shared" si="17"/>
        <v>165296.49999999988</v>
      </c>
      <c r="X89" s="83">
        <f t="shared" si="18"/>
        <v>0</v>
      </c>
      <c r="Y89" s="84">
        <f t="shared" si="19"/>
        <v>0</v>
      </c>
      <c r="Z89" s="91">
        <f t="shared" si="20"/>
        <v>-104</v>
      </c>
      <c r="AA89" s="83">
        <f t="shared" si="21"/>
        <v>213273.89999999991</v>
      </c>
      <c r="AB89" s="83">
        <f t="shared" si="22"/>
        <v>0</v>
      </c>
      <c r="AC89" s="84">
        <f t="shared" si="23"/>
        <v>0</v>
      </c>
    </row>
    <row r="90" spans="1:29" x14ac:dyDescent="0.2">
      <c r="A90" s="120" t="s">
        <v>789</v>
      </c>
      <c r="B90" s="121" t="s">
        <v>809</v>
      </c>
      <c r="C90" s="116" t="s">
        <v>808</v>
      </c>
      <c r="D90" s="117"/>
      <c r="E90" s="118">
        <v>18892</v>
      </c>
      <c r="F90" s="118"/>
      <c r="G90" s="118"/>
      <c r="H90" s="118"/>
      <c r="I90" s="119"/>
      <c r="J90" s="117"/>
      <c r="K90" s="118">
        <v>15900</v>
      </c>
      <c r="L90" s="118">
        <v>15900</v>
      </c>
      <c r="M90" s="118"/>
      <c r="N90" s="118"/>
      <c r="O90" s="119"/>
      <c r="P90" s="117">
        <v>0</v>
      </c>
      <c r="Q90" s="118">
        <f t="shared" si="25"/>
        <v>24152</v>
      </c>
      <c r="R90" s="118">
        <v>24152</v>
      </c>
      <c r="S90" s="118">
        <v>0</v>
      </c>
      <c r="T90" s="118">
        <v>0</v>
      </c>
      <c r="U90" s="119">
        <v>0</v>
      </c>
      <c r="V90" s="82">
        <f t="shared" si="16"/>
        <v>0</v>
      </c>
      <c r="W90" s="83">
        <f t="shared" si="17"/>
        <v>5260</v>
      </c>
      <c r="X90" s="83">
        <f t="shared" si="18"/>
        <v>0</v>
      </c>
      <c r="Y90" s="84">
        <f t="shared" si="19"/>
        <v>0</v>
      </c>
      <c r="Z90" s="91">
        <f t="shared" si="20"/>
        <v>0</v>
      </c>
      <c r="AA90" s="83">
        <f t="shared" si="21"/>
        <v>8252</v>
      </c>
      <c r="AB90" s="83">
        <f t="shared" si="22"/>
        <v>0</v>
      </c>
      <c r="AC90" s="84">
        <f t="shared" si="23"/>
        <v>0</v>
      </c>
    </row>
    <row r="91" spans="1:29" x14ac:dyDescent="0.2">
      <c r="A91" s="120" t="s">
        <v>789</v>
      </c>
      <c r="B91" s="121" t="s">
        <v>807</v>
      </c>
      <c r="C91" s="116" t="s">
        <v>806</v>
      </c>
      <c r="D91" s="117">
        <v>3474</v>
      </c>
      <c r="E91" s="118">
        <v>4837590.5599999987</v>
      </c>
      <c r="F91" s="118"/>
      <c r="G91" s="118"/>
      <c r="H91" s="118">
        <v>22406</v>
      </c>
      <c r="I91" s="119">
        <v>18956.489999999998</v>
      </c>
      <c r="J91" s="117">
        <v>3639</v>
      </c>
      <c r="K91" s="118">
        <v>5133390.8800000008</v>
      </c>
      <c r="L91" s="118">
        <v>4710630.8800000008</v>
      </c>
      <c r="M91" s="118">
        <v>422760</v>
      </c>
      <c r="N91" s="118">
        <v>25631</v>
      </c>
      <c r="O91" s="119">
        <v>24578.06</v>
      </c>
      <c r="P91" s="117">
        <v>3571</v>
      </c>
      <c r="Q91" s="118">
        <f t="shared" si="25"/>
        <v>5494754.8600000003</v>
      </c>
      <c r="R91" s="118">
        <v>5073314.8600000003</v>
      </c>
      <c r="S91" s="118">
        <v>421440</v>
      </c>
      <c r="T91" s="118">
        <v>34720</v>
      </c>
      <c r="U91" s="119">
        <v>15916.88</v>
      </c>
      <c r="V91" s="82">
        <f t="shared" si="16"/>
        <v>97</v>
      </c>
      <c r="W91" s="83">
        <f t="shared" si="17"/>
        <v>657164.30000000168</v>
      </c>
      <c r="X91" s="83">
        <f t="shared" si="18"/>
        <v>12314</v>
      </c>
      <c r="Y91" s="84">
        <f t="shared" si="19"/>
        <v>-3039.6099999999988</v>
      </c>
      <c r="Z91" s="91">
        <f t="shared" si="20"/>
        <v>-68</v>
      </c>
      <c r="AA91" s="83">
        <f t="shared" si="21"/>
        <v>361363.97999999952</v>
      </c>
      <c r="AB91" s="83">
        <f t="shared" si="22"/>
        <v>9089</v>
      </c>
      <c r="AC91" s="84">
        <f t="shared" si="23"/>
        <v>-8661.1800000000021</v>
      </c>
    </row>
    <row r="92" spans="1:29" ht="12.75" customHeight="1" x14ac:dyDescent="0.2">
      <c r="A92" s="120" t="s">
        <v>789</v>
      </c>
      <c r="B92" s="121" t="s">
        <v>805</v>
      </c>
      <c r="C92" s="116" t="s">
        <v>804</v>
      </c>
      <c r="D92" s="117">
        <v>1772</v>
      </c>
      <c r="E92" s="118">
        <v>1380832.82</v>
      </c>
      <c r="F92" s="118"/>
      <c r="G92" s="118"/>
      <c r="H92" s="118">
        <v>91588</v>
      </c>
      <c r="I92" s="119"/>
      <c r="J92" s="117">
        <v>1792</v>
      </c>
      <c r="K92" s="118">
        <v>1289805.24</v>
      </c>
      <c r="L92" s="118">
        <v>1188645.24</v>
      </c>
      <c r="M92" s="118">
        <v>101160</v>
      </c>
      <c r="N92" s="118">
        <v>72724</v>
      </c>
      <c r="O92" s="119"/>
      <c r="P92" s="117">
        <v>1616</v>
      </c>
      <c r="Q92" s="118">
        <f t="shared" si="25"/>
        <v>1587676.9</v>
      </c>
      <c r="R92" s="118">
        <v>1484116.9</v>
      </c>
      <c r="S92" s="118">
        <v>103560</v>
      </c>
      <c r="T92" s="118">
        <v>77005</v>
      </c>
      <c r="U92" s="119">
        <v>0</v>
      </c>
      <c r="V92" s="82">
        <f t="shared" si="16"/>
        <v>-156</v>
      </c>
      <c r="W92" s="83">
        <f t="shared" si="17"/>
        <v>206844.07999999984</v>
      </c>
      <c r="X92" s="83">
        <f t="shared" si="18"/>
        <v>-14583</v>
      </c>
      <c r="Y92" s="84">
        <f t="shared" si="19"/>
        <v>0</v>
      </c>
      <c r="Z92" s="91">
        <f t="shared" si="20"/>
        <v>-176</v>
      </c>
      <c r="AA92" s="83">
        <f t="shared" si="21"/>
        <v>297871.65999999992</v>
      </c>
      <c r="AB92" s="83">
        <f t="shared" si="22"/>
        <v>4281</v>
      </c>
      <c r="AC92" s="84">
        <f t="shared" si="23"/>
        <v>0</v>
      </c>
    </row>
    <row r="93" spans="1:29" ht="12.75" customHeight="1" x14ac:dyDescent="0.2">
      <c r="A93" s="120" t="s">
        <v>789</v>
      </c>
      <c r="B93" s="121" t="s">
        <v>803</v>
      </c>
      <c r="C93" s="116" t="s">
        <v>802</v>
      </c>
      <c r="D93" s="117">
        <v>2</v>
      </c>
      <c r="E93" s="118">
        <v>109175.2</v>
      </c>
      <c r="F93" s="118"/>
      <c r="G93" s="118"/>
      <c r="H93" s="118"/>
      <c r="I93" s="119"/>
      <c r="J93" s="117">
        <v>2</v>
      </c>
      <c r="K93" s="118">
        <v>160748.6</v>
      </c>
      <c r="L93" s="118">
        <v>143468.6</v>
      </c>
      <c r="M93" s="118">
        <v>17280</v>
      </c>
      <c r="N93" s="118"/>
      <c r="O93" s="119"/>
      <c r="P93" s="117">
        <v>0</v>
      </c>
      <c r="Q93" s="118">
        <f t="shared" si="25"/>
        <v>130300</v>
      </c>
      <c r="R93" s="118">
        <v>110380</v>
      </c>
      <c r="S93" s="118">
        <v>19920</v>
      </c>
      <c r="T93" s="118">
        <v>0</v>
      </c>
      <c r="U93" s="119">
        <v>0</v>
      </c>
      <c r="V93" s="82">
        <f t="shared" si="16"/>
        <v>-2</v>
      </c>
      <c r="W93" s="83">
        <f t="shared" si="17"/>
        <v>21124.800000000003</v>
      </c>
      <c r="X93" s="83">
        <f t="shared" si="18"/>
        <v>0</v>
      </c>
      <c r="Y93" s="84">
        <f t="shared" si="19"/>
        <v>0</v>
      </c>
      <c r="Z93" s="91">
        <f t="shared" si="20"/>
        <v>-2</v>
      </c>
      <c r="AA93" s="83">
        <f t="shared" si="21"/>
        <v>-30448.600000000006</v>
      </c>
      <c r="AB93" s="83">
        <f t="shared" si="22"/>
        <v>0</v>
      </c>
      <c r="AC93" s="84">
        <f t="shared" si="23"/>
        <v>0</v>
      </c>
    </row>
    <row r="94" spans="1:29" x14ac:dyDescent="0.2">
      <c r="A94" s="120" t="s">
        <v>789</v>
      </c>
      <c r="B94" s="121" t="s">
        <v>801</v>
      </c>
      <c r="C94" s="116" t="s">
        <v>800</v>
      </c>
      <c r="D94" s="117">
        <v>633</v>
      </c>
      <c r="E94" s="118">
        <v>728106.1399999999</v>
      </c>
      <c r="F94" s="118"/>
      <c r="G94" s="118"/>
      <c r="H94" s="118"/>
      <c r="I94" s="119"/>
      <c r="J94" s="117">
        <v>450</v>
      </c>
      <c r="K94" s="118">
        <v>573445.18000000005</v>
      </c>
      <c r="L94" s="118">
        <v>494005.18000000005</v>
      </c>
      <c r="M94" s="118">
        <v>79440</v>
      </c>
      <c r="N94" s="118"/>
      <c r="O94" s="119"/>
      <c r="P94" s="117">
        <v>560</v>
      </c>
      <c r="Q94" s="118">
        <f t="shared" si="25"/>
        <v>1087078.46</v>
      </c>
      <c r="R94" s="118">
        <v>1006198.46</v>
      </c>
      <c r="S94" s="118">
        <v>80880</v>
      </c>
      <c r="T94" s="118">
        <v>0</v>
      </c>
      <c r="U94" s="119">
        <v>0</v>
      </c>
      <c r="V94" s="82">
        <f t="shared" si="16"/>
        <v>-73</v>
      </c>
      <c r="W94" s="83">
        <f t="shared" si="17"/>
        <v>358972.32000000007</v>
      </c>
      <c r="X94" s="83">
        <f t="shared" si="18"/>
        <v>0</v>
      </c>
      <c r="Y94" s="84">
        <f t="shared" si="19"/>
        <v>0</v>
      </c>
      <c r="Z94" s="91">
        <f t="shared" si="20"/>
        <v>110</v>
      </c>
      <c r="AA94" s="83">
        <f t="shared" si="21"/>
        <v>513633.27999999991</v>
      </c>
      <c r="AB94" s="83">
        <f t="shared" si="22"/>
        <v>0</v>
      </c>
      <c r="AC94" s="84">
        <f t="shared" si="23"/>
        <v>0</v>
      </c>
    </row>
    <row r="95" spans="1:29" x14ac:dyDescent="0.2">
      <c r="A95" s="120" t="s">
        <v>789</v>
      </c>
      <c r="B95" s="121" t="s">
        <v>799</v>
      </c>
      <c r="C95" s="116" t="s">
        <v>798</v>
      </c>
      <c r="D95" s="117">
        <v>97</v>
      </c>
      <c r="E95" s="118">
        <v>82202.399999999994</v>
      </c>
      <c r="F95" s="118"/>
      <c r="G95" s="118"/>
      <c r="H95" s="118"/>
      <c r="I95" s="119"/>
      <c r="J95" s="117">
        <v>106</v>
      </c>
      <c r="K95" s="118">
        <v>54717</v>
      </c>
      <c r="L95" s="118">
        <v>54717</v>
      </c>
      <c r="M95" s="118"/>
      <c r="N95" s="118"/>
      <c r="O95" s="119"/>
      <c r="P95" s="117">
        <v>104</v>
      </c>
      <c r="Q95" s="118">
        <f t="shared" si="25"/>
        <v>69115.5</v>
      </c>
      <c r="R95" s="118">
        <v>69115.5</v>
      </c>
      <c r="S95" s="118">
        <v>0</v>
      </c>
      <c r="T95" s="118">
        <v>0</v>
      </c>
      <c r="U95" s="119">
        <v>0</v>
      </c>
      <c r="V95" s="82">
        <f t="shared" si="16"/>
        <v>7</v>
      </c>
      <c r="W95" s="83">
        <f t="shared" si="17"/>
        <v>-13086.899999999994</v>
      </c>
      <c r="X95" s="83">
        <f t="shared" si="18"/>
        <v>0</v>
      </c>
      <c r="Y95" s="84">
        <f t="shared" si="19"/>
        <v>0</v>
      </c>
      <c r="Z95" s="91">
        <f t="shared" si="20"/>
        <v>-2</v>
      </c>
      <c r="AA95" s="83">
        <f t="shared" si="21"/>
        <v>14398.5</v>
      </c>
      <c r="AB95" s="83">
        <f t="shared" si="22"/>
        <v>0</v>
      </c>
      <c r="AC95" s="84">
        <f t="shared" si="23"/>
        <v>0</v>
      </c>
    </row>
    <row r="96" spans="1:29" x14ac:dyDescent="0.2">
      <c r="A96" s="120" t="s">
        <v>789</v>
      </c>
      <c r="B96" s="121" t="s">
        <v>797</v>
      </c>
      <c r="C96" s="116" t="s">
        <v>796</v>
      </c>
      <c r="D96" s="117">
        <v>1814</v>
      </c>
      <c r="E96" s="118">
        <v>2409684.9</v>
      </c>
      <c r="F96" s="118"/>
      <c r="G96" s="118"/>
      <c r="H96" s="118"/>
      <c r="I96" s="119">
        <v>2050303.2299999991</v>
      </c>
      <c r="J96" s="117">
        <v>2603</v>
      </c>
      <c r="K96" s="118">
        <v>2661648.7799999998</v>
      </c>
      <c r="L96" s="118">
        <v>2515248.7799999998</v>
      </c>
      <c r="M96" s="118">
        <v>146400</v>
      </c>
      <c r="N96" s="118"/>
      <c r="O96" s="119">
        <v>2286311.4299999997</v>
      </c>
      <c r="P96" s="117">
        <v>2337</v>
      </c>
      <c r="Q96" s="118">
        <f t="shared" si="25"/>
        <v>2420917.3400000003</v>
      </c>
      <c r="R96" s="118">
        <v>2276917.3400000003</v>
      </c>
      <c r="S96" s="118">
        <v>144000</v>
      </c>
      <c r="T96" s="118">
        <v>6687.34</v>
      </c>
      <c r="U96" s="119">
        <v>2740843.42</v>
      </c>
      <c r="V96" s="82">
        <f t="shared" si="16"/>
        <v>523</v>
      </c>
      <c r="W96" s="83">
        <f t="shared" si="17"/>
        <v>11232.44000000041</v>
      </c>
      <c r="X96" s="83">
        <f t="shared" si="18"/>
        <v>6687.34</v>
      </c>
      <c r="Y96" s="84">
        <f t="shared" si="19"/>
        <v>690540.19000000088</v>
      </c>
      <c r="Z96" s="91">
        <f t="shared" si="20"/>
        <v>-266</v>
      </c>
      <c r="AA96" s="83">
        <f t="shared" si="21"/>
        <v>-240731.43999999948</v>
      </c>
      <c r="AB96" s="83">
        <f t="shared" si="22"/>
        <v>6687.34</v>
      </c>
      <c r="AC96" s="84">
        <f t="shared" si="23"/>
        <v>454531.99000000022</v>
      </c>
    </row>
    <row r="97" spans="1:29" x14ac:dyDescent="0.2">
      <c r="A97" s="120" t="s">
        <v>789</v>
      </c>
      <c r="B97" s="121" t="s">
        <v>795</v>
      </c>
      <c r="C97" s="116" t="s">
        <v>794</v>
      </c>
      <c r="D97" s="117">
        <v>590</v>
      </c>
      <c r="E97" s="118">
        <v>566493.15999999992</v>
      </c>
      <c r="F97" s="118"/>
      <c r="G97" s="118"/>
      <c r="H97" s="118"/>
      <c r="I97" s="119"/>
      <c r="J97" s="117">
        <v>633</v>
      </c>
      <c r="K97" s="118">
        <v>632726</v>
      </c>
      <c r="L97" s="118">
        <v>525086</v>
      </c>
      <c r="M97" s="118">
        <v>107640</v>
      </c>
      <c r="N97" s="118"/>
      <c r="O97" s="119"/>
      <c r="P97" s="117">
        <v>608</v>
      </c>
      <c r="Q97" s="118">
        <f t="shared" si="25"/>
        <v>835233.5</v>
      </c>
      <c r="R97" s="118">
        <v>724353.5</v>
      </c>
      <c r="S97" s="118">
        <v>110880</v>
      </c>
      <c r="T97" s="118">
        <v>0</v>
      </c>
      <c r="U97" s="119">
        <v>0</v>
      </c>
      <c r="V97" s="82">
        <f t="shared" si="16"/>
        <v>18</v>
      </c>
      <c r="W97" s="83">
        <f t="shared" si="17"/>
        <v>268740.34000000008</v>
      </c>
      <c r="X97" s="83">
        <f t="shared" si="18"/>
        <v>0</v>
      </c>
      <c r="Y97" s="84">
        <f t="shared" si="19"/>
        <v>0</v>
      </c>
      <c r="Z97" s="91">
        <f t="shared" si="20"/>
        <v>-25</v>
      </c>
      <c r="AA97" s="83">
        <f t="shared" si="21"/>
        <v>202507.5</v>
      </c>
      <c r="AB97" s="83">
        <f t="shared" si="22"/>
        <v>0</v>
      </c>
      <c r="AC97" s="84">
        <f t="shared" si="23"/>
        <v>0</v>
      </c>
    </row>
    <row r="98" spans="1:29" x14ac:dyDescent="0.2">
      <c r="A98" s="120" t="s">
        <v>789</v>
      </c>
      <c r="B98" s="121" t="s">
        <v>793</v>
      </c>
      <c r="C98" s="116" t="s">
        <v>792</v>
      </c>
      <c r="D98" s="117">
        <v>710</v>
      </c>
      <c r="E98" s="118">
        <v>641254.5</v>
      </c>
      <c r="F98" s="118"/>
      <c r="G98" s="118"/>
      <c r="H98" s="118"/>
      <c r="I98" s="119"/>
      <c r="J98" s="117">
        <v>833</v>
      </c>
      <c r="K98" s="118">
        <v>736978.41999999993</v>
      </c>
      <c r="L98" s="118">
        <v>620098.41999999993</v>
      </c>
      <c r="M98" s="118">
        <v>116880</v>
      </c>
      <c r="N98" s="118"/>
      <c r="O98" s="119"/>
      <c r="P98" s="117">
        <v>833</v>
      </c>
      <c r="Q98" s="118">
        <f t="shared" si="25"/>
        <v>923223.2</v>
      </c>
      <c r="R98" s="118">
        <v>802263.2</v>
      </c>
      <c r="S98" s="118">
        <v>120960</v>
      </c>
      <c r="T98" s="118">
        <v>0</v>
      </c>
      <c r="U98" s="119">
        <v>0</v>
      </c>
      <c r="V98" s="82">
        <f t="shared" si="16"/>
        <v>123</v>
      </c>
      <c r="W98" s="83">
        <f t="shared" si="17"/>
        <v>281968.69999999995</v>
      </c>
      <c r="X98" s="83">
        <f t="shared" si="18"/>
        <v>0</v>
      </c>
      <c r="Y98" s="84">
        <f t="shared" si="19"/>
        <v>0</v>
      </c>
      <c r="Z98" s="91">
        <f t="shared" si="20"/>
        <v>0</v>
      </c>
      <c r="AA98" s="83">
        <f t="shared" si="21"/>
        <v>186244.78000000003</v>
      </c>
      <c r="AB98" s="83">
        <f t="shared" si="22"/>
        <v>0</v>
      </c>
      <c r="AC98" s="84">
        <f t="shared" si="23"/>
        <v>0</v>
      </c>
    </row>
    <row r="99" spans="1:29" x14ac:dyDescent="0.2">
      <c r="A99" s="120" t="s">
        <v>789</v>
      </c>
      <c r="B99" s="121" t="s">
        <v>791</v>
      </c>
      <c r="C99" s="116" t="s">
        <v>790</v>
      </c>
      <c r="D99" s="117">
        <v>450</v>
      </c>
      <c r="E99" s="118">
        <v>174147.3</v>
      </c>
      <c r="F99" s="118"/>
      <c r="G99" s="118"/>
      <c r="H99" s="118"/>
      <c r="I99" s="119"/>
      <c r="J99" s="117">
        <v>515</v>
      </c>
      <c r="K99" s="118">
        <v>187249.2</v>
      </c>
      <c r="L99" s="118">
        <v>164449.20000000001</v>
      </c>
      <c r="M99" s="118">
        <v>22800</v>
      </c>
      <c r="N99" s="118"/>
      <c r="O99" s="119"/>
      <c r="P99" s="117">
        <v>375</v>
      </c>
      <c r="Q99" s="118">
        <f t="shared" si="25"/>
        <v>168717.19999999998</v>
      </c>
      <c r="R99" s="118">
        <v>144957.19999999998</v>
      </c>
      <c r="S99" s="118">
        <v>23760</v>
      </c>
      <c r="T99" s="118">
        <v>0</v>
      </c>
      <c r="U99" s="119">
        <v>0</v>
      </c>
      <c r="V99" s="82">
        <f t="shared" si="16"/>
        <v>-75</v>
      </c>
      <c r="W99" s="83">
        <f t="shared" si="17"/>
        <v>-5430.1000000000058</v>
      </c>
      <c r="X99" s="83">
        <f t="shared" si="18"/>
        <v>0</v>
      </c>
      <c r="Y99" s="84">
        <f t="shared" si="19"/>
        <v>0</v>
      </c>
      <c r="Z99" s="91">
        <f t="shared" si="20"/>
        <v>-140</v>
      </c>
      <c r="AA99" s="83">
        <f t="shared" si="21"/>
        <v>-18532.000000000029</v>
      </c>
      <c r="AB99" s="83">
        <f t="shared" si="22"/>
        <v>0</v>
      </c>
      <c r="AC99" s="84">
        <f t="shared" si="23"/>
        <v>0</v>
      </c>
    </row>
    <row r="100" spans="1:29" x14ac:dyDescent="0.2">
      <c r="A100" s="120" t="s">
        <v>789</v>
      </c>
      <c r="B100" s="121" t="s">
        <v>788</v>
      </c>
      <c r="C100" s="116" t="s">
        <v>787</v>
      </c>
      <c r="D100" s="117">
        <v>38</v>
      </c>
      <c r="E100" s="118">
        <v>23653.200000000001</v>
      </c>
      <c r="F100" s="118"/>
      <c r="G100" s="118"/>
      <c r="H100" s="118"/>
      <c r="I100" s="119"/>
      <c r="J100" s="117">
        <v>64</v>
      </c>
      <c r="K100" s="118">
        <v>44489.599999999999</v>
      </c>
      <c r="L100" s="118">
        <v>24329.599999999999</v>
      </c>
      <c r="M100" s="118">
        <v>20160</v>
      </c>
      <c r="N100" s="118"/>
      <c r="O100" s="119"/>
      <c r="P100" s="117">
        <v>69</v>
      </c>
      <c r="Q100" s="118">
        <f t="shared" si="25"/>
        <v>49678.9</v>
      </c>
      <c r="R100" s="118">
        <v>27958.9</v>
      </c>
      <c r="S100" s="118">
        <v>21720</v>
      </c>
      <c r="T100" s="118">
        <v>0</v>
      </c>
      <c r="U100" s="119">
        <v>0</v>
      </c>
      <c r="V100" s="82">
        <f t="shared" si="16"/>
        <v>31</v>
      </c>
      <c r="W100" s="83">
        <f t="shared" si="17"/>
        <v>26025.7</v>
      </c>
      <c r="X100" s="83">
        <f t="shared" si="18"/>
        <v>0</v>
      </c>
      <c r="Y100" s="84">
        <f t="shared" si="19"/>
        <v>0</v>
      </c>
      <c r="Z100" s="91">
        <f t="shared" si="20"/>
        <v>5</v>
      </c>
      <c r="AA100" s="83">
        <f t="shared" si="21"/>
        <v>5189.3000000000029</v>
      </c>
      <c r="AB100" s="83">
        <f t="shared" si="22"/>
        <v>0</v>
      </c>
      <c r="AC100" s="84">
        <f t="shared" si="23"/>
        <v>0</v>
      </c>
    </row>
    <row r="101" spans="1:29" x14ac:dyDescent="0.2">
      <c r="A101" s="120" t="s">
        <v>778</v>
      </c>
      <c r="B101" s="121" t="s">
        <v>786</v>
      </c>
      <c r="C101" s="116" t="s">
        <v>785</v>
      </c>
      <c r="D101" s="117">
        <v>3073</v>
      </c>
      <c r="E101" s="118">
        <v>4133326.52</v>
      </c>
      <c r="F101" s="118"/>
      <c r="G101" s="118"/>
      <c r="H101" s="118">
        <v>36723</v>
      </c>
      <c r="I101" s="119">
        <v>823900.85999999987</v>
      </c>
      <c r="J101" s="117">
        <v>3446</v>
      </c>
      <c r="K101" s="118">
        <v>3908208.4600000004</v>
      </c>
      <c r="L101" s="118">
        <v>3483408.4600000004</v>
      </c>
      <c r="M101" s="118">
        <v>424800</v>
      </c>
      <c r="N101" s="118">
        <v>33869.699999999997</v>
      </c>
      <c r="O101" s="119">
        <v>866050.91000000038</v>
      </c>
      <c r="P101" s="117">
        <v>3286</v>
      </c>
      <c r="Q101" s="118">
        <f>SUM(R101:S101)</f>
        <v>5211381.37</v>
      </c>
      <c r="R101" s="118">
        <v>4792221.37</v>
      </c>
      <c r="S101" s="118">
        <v>419160</v>
      </c>
      <c r="T101" s="118">
        <v>48073.100000000006</v>
      </c>
      <c r="U101" s="119">
        <v>999777.59000000008</v>
      </c>
      <c r="V101" s="82">
        <f t="shared" si="16"/>
        <v>213</v>
      </c>
      <c r="W101" s="83">
        <f t="shared" si="17"/>
        <v>1078054.8500000001</v>
      </c>
      <c r="X101" s="83">
        <f t="shared" si="18"/>
        <v>11350.100000000006</v>
      </c>
      <c r="Y101" s="84">
        <f t="shared" si="19"/>
        <v>175876.73000000021</v>
      </c>
      <c r="Z101" s="91">
        <f t="shared" si="20"/>
        <v>-160</v>
      </c>
      <c r="AA101" s="83">
        <f t="shared" si="21"/>
        <v>1303172.9099999997</v>
      </c>
      <c r="AB101" s="83">
        <f t="shared" si="22"/>
        <v>14203.400000000009</v>
      </c>
      <c r="AC101" s="84">
        <f t="shared" si="23"/>
        <v>133726.6799999997</v>
      </c>
    </row>
    <row r="102" spans="1:29" x14ac:dyDescent="0.2">
      <c r="A102" s="120" t="s">
        <v>778</v>
      </c>
      <c r="B102" s="121" t="s">
        <v>784</v>
      </c>
      <c r="C102" s="116" t="s">
        <v>783</v>
      </c>
      <c r="D102" s="117">
        <v>192</v>
      </c>
      <c r="E102" s="118">
        <v>202347.3</v>
      </c>
      <c r="F102" s="118"/>
      <c r="G102" s="118"/>
      <c r="H102" s="118"/>
      <c r="I102" s="119"/>
      <c r="J102" s="117">
        <v>308</v>
      </c>
      <c r="K102" s="118">
        <v>265200.59999999998</v>
      </c>
      <c r="L102" s="118">
        <v>231720.6</v>
      </c>
      <c r="M102" s="118">
        <v>33480</v>
      </c>
      <c r="N102" s="118"/>
      <c r="O102" s="119"/>
      <c r="P102" s="117">
        <v>315</v>
      </c>
      <c r="Q102" s="118">
        <f>SUM(R102:S102)</f>
        <v>540605.9</v>
      </c>
      <c r="R102" s="118">
        <v>506165.9</v>
      </c>
      <c r="S102" s="118">
        <v>34440</v>
      </c>
      <c r="T102" s="118">
        <v>0</v>
      </c>
      <c r="U102" s="119">
        <v>0</v>
      </c>
      <c r="V102" s="82">
        <f t="shared" si="16"/>
        <v>123</v>
      </c>
      <c r="W102" s="83">
        <f t="shared" si="17"/>
        <v>338258.60000000003</v>
      </c>
      <c r="X102" s="83">
        <f t="shared" si="18"/>
        <v>0</v>
      </c>
      <c r="Y102" s="84">
        <f t="shared" si="19"/>
        <v>0</v>
      </c>
      <c r="Z102" s="91">
        <f t="shared" si="20"/>
        <v>7</v>
      </c>
      <c r="AA102" s="83">
        <f t="shared" si="21"/>
        <v>275405.30000000005</v>
      </c>
      <c r="AB102" s="83">
        <f t="shared" si="22"/>
        <v>0</v>
      </c>
      <c r="AC102" s="84">
        <f t="shared" si="23"/>
        <v>0</v>
      </c>
    </row>
    <row r="103" spans="1:29" x14ac:dyDescent="0.2">
      <c r="A103" s="120" t="s">
        <v>778</v>
      </c>
      <c r="B103" s="121" t="s">
        <v>782</v>
      </c>
      <c r="C103" s="116" t="s">
        <v>781</v>
      </c>
      <c r="D103" s="117">
        <v>329</v>
      </c>
      <c r="E103" s="118">
        <v>393241.7</v>
      </c>
      <c r="F103" s="118"/>
      <c r="G103" s="118"/>
      <c r="H103" s="118"/>
      <c r="I103" s="119"/>
      <c r="J103" s="117">
        <v>292</v>
      </c>
      <c r="K103" s="118">
        <v>315163.5</v>
      </c>
      <c r="L103" s="118">
        <v>259123.5</v>
      </c>
      <c r="M103" s="118">
        <v>56040</v>
      </c>
      <c r="N103" s="118"/>
      <c r="O103" s="119"/>
      <c r="P103" s="117">
        <v>330</v>
      </c>
      <c r="Q103" s="118">
        <f>SUM(R103:S103)</f>
        <v>631821.80000000005</v>
      </c>
      <c r="R103" s="118">
        <v>579261.80000000005</v>
      </c>
      <c r="S103" s="118">
        <v>52560</v>
      </c>
      <c r="T103" s="118">
        <v>0</v>
      </c>
      <c r="U103" s="119">
        <v>0</v>
      </c>
      <c r="V103" s="82">
        <f t="shared" si="16"/>
        <v>1</v>
      </c>
      <c r="W103" s="83">
        <f t="shared" si="17"/>
        <v>238580.10000000003</v>
      </c>
      <c r="X103" s="83">
        <f t="shared" si="18"/>
        <v>0</v>
      </c>
      <c r="Y103" s="84">
        <f t="shared" si="19"/>
        <v>0</v>
      </c>
      <c r="Z103" s="91">
        <f t="shared" si="20"/>
        <v>38</v>
      </c>
      <c r="AA103" s="83">
        <f t="shared" si="21"/>
        <v>316658.30000000005</v>
      </c>
      <c r="AB103" s="83">
        <f t="shared" si="22"/>
        <v>0</v>
      </c>
      <c r="AC103" s="84">
        <f t="shared" si="23"/>
        <v>0</v>
      </c>
    </row>
    <row r="104" spans="1:29" x14ac:dyDescent="0.2">
      <c r="A104" s="120" t="s">
        <v>778</v>
      </c>
      <c r="B104" s="121" t="s">
        <v>780</v>
      </c>
      <c r="C104" s="116" t="s">
        <v>779</v>
      </c>
      <c r="D104" s="117">
        <v>1269</v>
      </c>
      <c r="E104" s="118">
        <v>1557813.3199999998</v>
      </c>
      <c r="F104" s="118"/>
      <c r="G104" s="118"/>
      <c r="H104" s="118">
        <v>2716</v>
      </c>
      <c r="I104" s="119"/>
      <c r="J104" s="117">
        <v>1349</v>
      </c>
      <c r="K104" s="118">
        <v>1408299.2799999998</v>
      </c>
      <c r="L104" s="118">
        <v>1277499.2799999998</v>
      </c>
      <c r="M104" s="118">
        <v>130800</v>
      </c>
      <c r="N104" s="118">
        <v>2716</v>
      </c>
      <c r="O104" s="119"/>
      <c r="P104" s="117">
        <v>1209</v>
      </c>
      <c r="Q104" s="118">
        <f>SUM(R104:S104)</f>
        <v>1804648.0799999998</v>
      </c>
      <c r="R104" s="118">
        <v>1671808.0799999998</v>
      </c>
      <c r="S104" s="118">
        <v>132840</v>
      </c>
      <c r="T104" s="118">
        <v>8148</v>
      </c>
      <c r="U104" s="119">
        <v>0</v>
      </c>
      <c r="V104" s="82">
        <f t="shared" si="16"/>
        <v>-60</v>
      </c>
      <c r="W104" s="83">
        <f t="shared" si="17"/>
        <v>246834.76</v>
      </c>
      <c r="X104" s="83">
        <f t="shared" si="18"/>
        <v>5432</v>
      </c>
      <c r="Y104" s="84">
        <f t="shared" si="19"/>
        <v>0</v>
      </c>
      <c r="Z104" s="91">
        <f t="shared" si="20"/>
        <v>-140</v>
      </c>
      <c r="AA104" s="83">
        <f t="shared" si="21"/>
        <v>396348.80000000005</v>
      </c>
      <c r="AB104" s="83">
        <f t="shared" si="22"/>
        <v>5432</v>
      </c>
      <c r="AC104" s="84">
        <f t="shared" si="23"/>
        <v>0</v>
      </c>
    </row>
    <row r="105" spans="1:29" x14ac:dyDescent="0.2">
      <c r="A105" s="120" t="s">
        <v>778</v>
      </c>
      <c r="B105" s="121" t="s">
        <v>777</v>
      </c>
      <c r="C105" s="116" t="s">
        <v>776</v>
      </c>
      <c r="D105" s="117">
        <v>339</v>
      </c>
      <c r="E105" s="118">
        <v>478626.89999999997</v>
      </c>
      <c r="F105" s="118"/>
      <c r="G105" s="118"/>
      <c r="H105" s="118"/>
      <c r="I105" s="119"/>
      <c r="J105" s="117">
        <v>399</v>
      </c>
      <c r="K105" s="118">
        <v>415470.39999999997</v>
      </c>
      <c r="L105" s="118">
        <v>340230.39999999997</v>
      </c>
      <c r="M105" s="118">
        <v>75240</v>
      </c>
      <c r="N105" s="118"/>
      <c r="O105" s="119"/>
      <c r="P105" s="117">
        <v>421</v>
      </c>
      <c r="Q105" s="118">
        <f>SUM(R105:S105)</f>
        <v>647646.80000000005</v>
      </c>
      <c r="R105" s="118">
        <v>580446.80000000005</v>
      </c>
      <c r="S105" s="118">
        <v>67200</v>
      </c>
      <c r="T105" s="118">
        <v>0</v>
      </c>
      <c r="U105" s="119">
        <v>0</v>
      </c>
      <c r="V105" s="82">
        <f t="shared" si="16"/>
        <v>82</v>
      </c>
      <c r="W105" s="83">
        <f t="shared" si="17"/>
        <v>169019.90000000008</v>
      </c>
      <c r="X105" s="83">
        <f t="shared" si="18"/>
        <v>0</v>
      </c>
      <c r="Y105" s="84">
        <f t="shared" si="19"/>
        <v>0</v>
      </c>
      <c r="Z105" s="91">
        <f t="shared" si="20"/>
        <v>22</v>
      </c>
      <c r="AA105" s="83">
        <f t="shared" si="21"/>
        <v>232176.40000000008</v>
      </c>
      <c r="AB105" s="83">
        <f t="shared" si="22"/>
        <v>0</v>
      </c>
      <c r="AC105" s="84">
        <f t="shared" si="23"/>
        <v>0</v>
      </c>
    </row>
    <row r="106" spans="1:29" x14ac:dyDescent="0.2">
      <c r="A106" s="120" t="s">
        <v>761</v>
      </c>
      <c r="B106" s="121" t="s">
        <v>775</v>
      </c>
      <c r="C106" s="116" t="s">
        <v>774</v>
      </c>
      <c r="D106" s="117">
        <v>419</v>
      </c>
      <c r="E106" s="118">
        <v>366540.5</v>
      </c>
      <c r="F106" s="118"/>
      <c r="G106" s="118"/>
      <c r="H106" s="118"/>
      <c r="I106" s="119"/>
      <c r="J106" s="117">
        <v>549</v>
      </c>
      <c r="K106" s="118">
        <v>457640</v>
      </c>
      <c r="L106" s="118">
        <v>366200</v>
      </c>
      <c r="M106" s="118">
        <v>91440</v>
      </c>
      <c r="N106" s="118"/>
      <c r="O106" s="119"/>
      <c r="P106" s="117">
        <v>501</v>
      </c>
      <c r="Q106" s="118">
        <f t="shared" ref="Q106:Q113" si="26">SUM(R106:S106)</f>
        <v>657695.30000000005</v>
      </c>
      <c r="R106" s="118">
        <v>562895.30000000005</v>
      </c>
      <c r="S106" s="118">
        <v>94800</v>
      </c>
      <c r="T106" s="118">
        <v>0</v>
      </c>
      <c r="U106" s="119">
        <v>0</v>
      </c>
      <c r="V106" s="82">
        <f t="shared" si="16"/>
        <v>82</v>
      </c>
      <c r="W106" s="83">
        <f t="shared" si="17"/>
        <v>291154.80000000005</v>
      </c>
      <c r="X106" s="83">
        <f t="shared" si="18"/>
        <v>0</v>
      </c>
      <c r="Y106" s="84">
        <f t="shared" si="19"/>
        <v>0</v>
      </c>
      <c r="Z106" s="91">
        <f t="shared" si="20"/>
        <v>-48</v>
      </c>
      <c r="AA106" s="83">
        <f t="shared" si="21"/>
        <v>200055.30000000005</v>
      </c>
      <c r="AB106" s="83">
        <f t="shared" si="22"/>
        <v>0</v>
      </c>
      <c r="AC106" s="84">
        <f t="shared" si="23"/>
        <v>0</v>
      </c>
    </row>
    <row r="107" spans="1:29" x14ac:dyDescent="0.2">
      <c r="A107" s="120" t="s">
        <v>761</v>
      </c>
      <c r="B107" s="121" t="s">
        <v>773</v>
      </c>
      <c r="C107" s="116" t="s">
        <v>772</v>
      </c>
      <c r="D107" s="117">
        <v>415</v>
      </c>
      <c r="E107" s="118">
        <v>182594.8</v>
      </c>
      <c r="F107" s="118"/>
      <c r="G107" s="118"/>
      <c r="H107" s="118"/>
      <c r="I107" s="119"/>
      <c r="J107" s="117">
        <v>500</v>
      </c>
      <c r="K107" s="118">
        <v>189769.3</v>
      </c>
      <c r="L107" s="118">
        <v>169249.3</v>
      </c>
      <c r="M107" s="118">
        <v>20520</v>
      </c>
      <c r="N107" s="118"/>
      <c r="O107" s="119"/>
      <c r="P107" s="117">
        <v>442</v>
      </c>
      <c r="Q107" s="118">
        <f t="shared" si="26"/>
        <v>177958.3</v>
      </c>
      <c r="R107" s="118">
        <v>157798.29999999999</v>
      </c>
      <c r="S107" s="118">
        <v>20160</v>
      </c>
      <c r="T107" s="118">
        <v>0</v>
      </c>
      <c r="U107" s="119">
        <v>0</v>
      </c>
      <c r="V107" s="82">
        <f t="shared" si="16"/>
        <v>27</v>
      </c>
      <c r="W107" s="83">
        <f t="shared" si="17"/>
        <v>-4636.5</v>
      </c>
      <c r="X107" s="83">
        <f t="shared" si="18"/>
        <v>0</v>
      </c>
      <c r="Y107" s="84">
        <f t="shared" si="19"/>
        <v>0</v>
      </c>
      <c r="Z107" s="91">
        <f t="shared" si="20"/>
        <v>-58</v>
      </c>
      <c r="AA107" s="83">
        <f t="shared" si="21"/>
        <v>-11811</v>
      </c>
      <c r="AB107" s="83">
        <f t="shared" si="22"/>
        <v>0</v>
      </c>
      <c r="AC107" s="84">
        <f t="shared" si="23"/>
        <v>0</v>
      </c>
    </row>
    <row r="108" spans="1:29" x14ac:dyDescent="0.2">
      <c r="A108" s="120" t="s">
        <v>761</v>
      </c>
      <c r="B108" s="121" t="s">
        <v>771</v>
      </c>
      <c r="C108" s="116" t="s">
        <v>770</v>
      </c>
      <c r="D108" s="117">
        <v>323</v>
      </c>
      <c r="E108" s="118">
        <v>147526.5</v>
      </c>
      <c r="F108" s="118"/>
      <c r="G108" s="118"/>
      <c r="H108" s="118"/>
      <c r="I108" s="119"/>
      <c r="J108" s="117">
        <v>392</v>
      </c>
      <c r="K108" s="118">
        <v>155228.9</v>
      </c>
      <c r="L108" s="118">
        <v>138188.9</v>
      </c>
      <c r="M108" s="118">
        <v>17040</v>
      </c>
      <c r="N108" s="118"/>
      <c r="O108" s="119"/>
      <c r="P108" s="117">
        <v>322</v>
      </c>
      <c r="Q108" s="118">
        <f t="shared" si="26"/>
        <v>143913.90000000002</v>
      </c>
      <c r="R108" s="118">
        <v>127953.90000000001</v>
      </c>
      <c r="S108" s="118">
        <v>15960</v>
      </c>
      <c r="T108" s="118">
        <v>0</v>
      </c>
      <c r="U108" s="119">
        <v>0</v>
      </c>
      <c r="V108" s="82">
        <f t="shared" si="16"/>
        <v>-1</v>
      </c>
      <c r="W108" s="83">
        <f t="shared" si="17"/>
        <v>-3612.5999999999767</v>
      </c>
      <c r="X108" s="83">
        <f t="shared" si="18"/>
        <v>0</v>
      </c>
      <c r="Y108" s="84">
        <f t="shared" si="19"/>
        <v>0</v>
      </c>
      <c r="Z108" s="91">
        <f t="shared" si="20"/>
        <v>-70</v>
      </c>
      <c r="AA108" s="83">
        <f t="shared" si="21"/>
        <v>-11314.999999999971</v>
      </c>
      <c r="AB108" s="83">
        <f t="shared" si="22"/>
        <v>0</v>
      </c>
      <c r="AC108" s="84">
        <f t="shared" si="23"/>
        <v>0</v>
      </c>
    </row>
    <row r="109" spans="1:29" x14ac:dyDescent="0.2">
      <c r="A109" s="120" t="s">
        <v>761</v>
      </c>
      <c r="B109" s="121" t="s">
        <v>769</v>
      </c>
      <c r="C109" s="116" t="s">
        <v>768</v>
      </c>
      <c r="D109" s="117">
        <v>240</v>
      </c>
      <c r="E109" s="118">
        <v>199008.3</v>
      </c>
      <c r="F109" s="118"/>
      <c r="G109" s="118"/>
      <c r="H109" s="118"/>
      <c r="I109" s="119"/>
      <c r="J109" s="117">
        <v>369</v>
      </c>
      <c r="K109" s="118">
        <v>247730.09999999998</v>
      </c>
      <c r="L109" s="118">
        <v>206330.09999999998</v>
      </c>
      <c r="M109" s="118">
        <v>41400</v>
      </c>
      <c r="N109" s="118"/>
      <c r="O109" s="119"/>
      <c r="P109" s="117">
        <v>129</v>
      </c>
      <c r="Q109" s="118">
        <f t="shared" si="26"/>
        <v>217448</v>
      </c>
      <c r="R109" s="118">
        <v>177128</v>
      </c>
      <c r="S109" s="118">
        <v>40320</v>
      </c>
      <c r="T109" s="118">
        <v>0</v>
      </c>
      <c r="U109" s="119">
        <v>0</v>
      </c>
      <c r="V109" s="82">
        <f t="shared" si="16"/>
        <v>-111</v>
      </c>
      <c r="W109" s="83">
        <f t="shared" si="17"/>
        <v>18439.700000000012</v>
      </c>
      <c r="X109" s="83">
        <f t="shared" si="18"/>
        <v>0</v>
      </c>
      <c r="Y109" s="84">
        <f t="shared" si="19"/>
        <v>0</v>
      </c>
      <c r="Z109" s="91">
        <f t="shared" si="20"/>
        <v>-240</v>
      </c>
      <c r="AA109" s="83">
        <f t="shared" si="21"/>
        <v>-30282.099999999977</v>
      </c>
      <c r="AB109" s="83">
        <f t="shared" si="22"/>
        <v>0</v>
      </c>
      <c r="AC109" s="84">
        <f t="shared" si="23"/>
        <v>0</v>
      </c>
    </row>
    <row r="110" spans="1:29" x14ac:dyDescent="0.2">
      <c r="A110" s="120" t="s">
        <v>761</v>
      </c>
      <c r="B110" s="121" t="s">
        <v>767</v>
      </c>
      <c r="C110" s="116" t="s">
        <v>766</v>
      </c>
      <c r="D110" s="117"/>
      <c r="E110" s="118">
        <v>21107</v>
      </c>
      <c r="F110" s="118"/>
      <c r="G110" s="118"/>
      <c r="H110" s="118"/>
      <c r="I110" s="119"/>
      <c r="J110" s="117"/>
      <c r="K110" s="118">
        <v>20880</v>
      </c>
      <c r="L110" s="118">
        <v>20880</v>
      </c>
      <c r="M110" s="118"/>
      <c r="N110" s="118"/>
      <c r="O110" s="119"/>
      <c r="P110" s="117">
        <v>0</v>
      </c>
      <c r="Q110" s="118">
        <f t="shared" si="26"/>
        <v>18513</v>
      </c>
      <c r="R110" s="118">
        <v>18513</v>
      </c>
      <c r="S110" s="118">
        <v>0</v>
      </c>
      <c r="T110" s="118">
        <v>0</v>
      </c>
      <c r="U110" s="119">
        <v>0</v>
      </c>
      <c r="V110" s="82">
        <f t="shared" si="16"/>
        <v>0</v>
      </c>
      <c r="W110" s="83">
        <f t="shared" si="17"/>
        <v>-2594</v>
      </c>
      <c r="X110" s="83">
        <f t="shared" si="18"/>
        <v>0</v>
      </c>
      <c r="Y110" s="84">
        <f t="shared" si="19"/>
        <v>0</v>
      </c>
      <c r="Z110" s="91">
        <f t="shared" si="20"/>
        <v>0</v>
      </c>
      <c r="AA110" s="83">
        <f t="shared" si="21"/>
        <v>-2367</v>
      </c>
      <c r="AB110" s="83">
        <f t="shared" si="22"/>
        <v>0</v>
      </c>
      <c r="AC110" s="84">
        <f t="shared" si="23"/>
        <v>0</v>
      </c>
    </row>
    <row r="111" spans="1:29" x14ac:dyDescent="0.2">
      <c r="A111" s="120" t="s">
        <v>761</v>
      </c>
      <c r="B111" s="121" t="s">
        <v>765</v>
      </c>
      <c r="C111" s="116" t="s">
        <v>764</v>
      </c>
      <c r="D111" s="117"/>
      <c r="E111" s="118">
        <v>22602</v>
      </c>
      <c r="F111" s="118"/>
      <c r="G111" s="118"/>
      <c r="H111" s="118"/>
      <c r="I111" s="119"/>
      <c r="J111" s="117"/>
      <c r="K111" s="118">
        <v>16070</v>
      </c>
      <c r="L111" s="118">
        <v>16070</v>
      </c>
      <c r="M111" s="118"/>
      <c r="N111" s="118"/>
      <c r="O111" s="119"/>
      <c r="P111" s="117">
        <v>0</v>
      </c>
      <c r="Q111" s="118">
        <f t="shared" si="26"/>
        <v>13992</v>
      </c>
      <c r="R111" s="118">
        <v>13992</v>
      </c>
      <c r="S111" s="118">
        <v>0</v>
      </c>
      <c r="T111" s="118">
        <v>0</v>
      </c>
      <c r="U111" s="119">
        <v>0</v>
      </c>
      <c r="V111" s="82">
        <f t="shared" si="16"/>
        <v>0</v>
      </c>
      <c r="W111" s="83">
        <f t="shared" si="17"/>
        <v>-8610</v>
      </c>
      <c r="X111" s="83">
        <f t="shared" si="18"/>
        <v>0</v>
      </c>
      <c r="Y111" s="84">
        <f t="shared" si="19"/>
        <v>0</v>
      </c>
      <c r="Z111" s="91">
        <f t="shared" si="20"/>
        <v>0</v>
      </c>
      <c r="AA111" s="83">
        <f t="shared" si="21"/>
        <v>-2078</v>
      </c>
      <c r="AB111" s="83">
        <f t="shared" si="22"/>
        <v>0</v>
      </c>
      <c r="AC111" s="84">
        <f t="shared" si="23"/>
        <v>0</v>
      </c>
    </row>
    <row r="112" spans="1:29" x14ac:dyDescent="0.2">
      <c r="A112" s="120" t="s">
        <v>761</v>
      </c>
      <c r="B112" s="121" t="s">
        <v>763</v>
      </c>
      <c r="C112" s="116" t="s">
        <v>762</v>
      </c>
      <c r="D112" s="117">
        <v>2698</v>
      </c>
      <c r="E112" s="118">
        <v>4647437.16</v>
      </c>
      <c r="F112" s="118"/>
      <c r="G112" s="118"/>
      <c r="H112" s="118">
        <v>95664</v>
      </c>
      <c r="I112" s="119">
        <v>318404.76</v>
      </c>
      <c r="J112" s="117">
        <v>3253</v>
      </c>
      <c r="K112" s="118">
        <v>4268528</v>
      </c>
      <c r="L112" s="118">
        <v>3860047.9999999995</v>
      </c>
      <c r="M112" s="118">
        <v>408480</v>
      </c>
      <c r="N112" s="118">
        <v>135748</v>
      </c>
      <c r="O112" s="119">
        <v>304688.2</v>
      </c>
      <c r="P112" s="117">
        <v>3150</v>
      </c>
      <c r="Q112" s="118">
        <f t="shared" si="26"/>
        <v>4839986.16</v>
      </c>
      <c r="R112" s="118">
        <v>4437026.16</v>
      </c>
      <c r="S112" s="118">
        <v>402960</v>
      </c>
      <c r="T112" s="118">
        <v>136579</v>
      </c>
      <c r="U112" s="119">
        <v>253747.04999999993</v>
      </c>
      <c r="V112" s="82">
        <f t="shared" si="16"/>
        <v>452</v>
      </c>
      <c r="W112" s="83">
        <f t="shared" si="17"/>
        <v>192549</v>
      </c>
      <c r="X112" s="83">
        <f t="shared" si="18"/>
        <v>40915</v>
      </c>
      <c r="Y112" s="84">
        <f t="shared" si="19"/>
        <v>-64657.710000000079</v>
      </c>
      <c r="Z112" s="91">
        <f t="shared" si="20"/>
        <v>-103</v>
      </c>
      <c r="AA112" s="83">
        <f t="shared" si="21"/>
        <v>571458.16000000015</v>
      </c>
      <c r="AB112" s="83">
        <f t="shared" si="22"/>
        <v>831</v>
      </c>
      <c r="AC112" s="84">
        <f t="shared" si="23"/>
        <v>-50941.150000000081</v>
      </c>
    </row>
    <row r="113" spans="1:29" ht="12.75" customHeight="1" x14ac:dyDescent="0.2">
      <c r="A113" s="120" t="s">
        <v>761</v>
      </c>
      <c r="B113" s="121" t="s">
        <v>760</v>
      </c>
      <c r="C113" s="116" t="s">
        <v>759</v>
      </c>
      <c r="D113" s="117"/>
      <c r="E113" s="118">
        <v>209721</v>
      </c>
      <c r="F113" s="118"/>
      <c r="G113" s="118"/>
      <c r="H113" s="118"/>
      <c r="I113" s="119"/>
      <c r="J113" s="117"/>
      <c r="K113" s="118">
        <v>195481</v>
      </c>
      <c r="L113" s="118">
        <v>187561</v>
      </c>
      <c r="M113" s="118">
        <v>7920</v>
      </c>
      <c r="N113" s="118"/>
      <c r="O113" s="119"/>
      <c r="P113" s="117">
        <v>0</v>
      </c>
      <c r="Q113" s="118">
        <f t="shared" si="26"/>
        <v>198419</v>
      </c>
      <c r="R113" s="118">
        <v>189779</v>
      </c>
      <c r="S113" s="118">
        <v>8640</v>
      </c>
      <c r="T113" s="118">
        <v>0</v>
      </c>
      <c r="U113" s="119">
        <v>0</v>
      </c>
      <c r="V113" s="82">
        <f t="shared" si="16"/>
        <v>0</v>
      </c>
      <c r="W113" s="83">
        <f t="shared" si="17"/>
        <v>-11302</v>
      </c>
      <c r="X113" s="83">
        <f t="shared" si="18"/>
        <v>0</v>
      </c>
      <c r="Y113" s="84">
        <f t="shared" si="19"/>
        <v>0</v>
      </c>
      <c r="Z113" s="91">
        <f t="shared" si="20"/>
        <v>0</v>
      </c>
      <c r="AA113" s="83">
        <f t="shared" si="21"/>
        <v>2938</v>
      </c>
      <c r="AB113" s="83">
        <f t="shared" si="22"/>
        <v>0</v>
      </c>
      <c r="AC113" s="84">
        <f t="shared" si="23"/>
        <v>0</v>
      </c>
    </row>
    <row r="114" spans="1:29" x14ac:dyDescent="0.2">
      <c r="A114" s="122" t="s">
        <v>752</v>
      </c>
      <c r="B114" s="121" t="s">
        <v>758</v>
      </c>
      <c r="C114" s="116" t="s">
        <v>191</v>
      </c>
      <c r="D114" s="117">
        <v>279</v>
      </c>
      <c r="E114" s="118">
        <v>267336.09999999998</v>
      </c>
      <c r="F114" s="118"/>
      <c r="G114" s="118"/>
      <c r="H114" s="118"/>
      <c r="I114" s="119"/>
      <c r="J114" s="117">
        <v>256</v>
      </c>
      <c r="K114" s="118">
        <v>256276.25000000003</v>
      </c>
      <c r="L114" s="118">
        <v>214876.25000000003</v>
      </c>
      <c r="M114" s="118">
        <v>41400</v>
      </c>
      <c r="N114" s="118"/>
      <c r="O114" s="119"/>
      <c r="P114" s="117">
        <v>282</v>
      </c>
      <c r="Q114" s="118">
        <f>SUM(R114:S114)</f>
        <v>383916.19999999995</v>
      </c>
      <c r="R114" s="118">
        <v>342396.19999999995</v>
      </c>
      <c r="S114" s="118">
        <v>41520</v>
      </c>
      <c r="T114" s="118">
        <v>0</v>
      </c>
      <c r="U114" s="119">
        <v>0</v>
      </c>
      <c r="V114" s="82">
        <f t="shared" si="16"/>
        <v>3</v>
      </c>
      <c r="W114" s="83">
        <f t="shared" si="17"/>
        <v>116580.09999999998</v>
      </c>
      <c r="X114" s="83">
        <f t="shared" si="18"/>
        <v>0</v>
      </c>
      <c r="Y114" s="84">
        <f t="shared" si="19"/>
        <v>0</v>
      </c>
      <c r="Z114" s="91">
        <f t="shared" si="20"/>
        <v>26</v>
      </c>
      <c r="AA114" s="83">
        <f t="shared" si="21"/>
        <v>127639.94999999992</v>
      </c>
      <c r="AB114" s="83">
        <f t="shared" si="22"/>
        <v>0</v>
      </c>
      <c r="AC114" s="84">
        <f t="shared" si="23"/>
        <v>0</v>
      </c>
    </row>
    <row r="115" spans="1:29" ht="12.75" customHeight="1" x14ac:dyDescent="0.2">
      <c r="A115" s="122" t="s">
        <v>752</v>
      </c>
      <c r="B115" s="121" t="s">
        <v>757</v>
      </c>
      <c r="C115" s="116" t="s">
        <v>192</v>
      </c>
      <c r="D115" s="117">
        <v>231</v>
      </c>
      <c r="E115" s="118">
        <v>202772.90000000002</v>
      </c>
      <c r="F115" s="118"/>
      <c r="G115" s="118"/>
      <c r="H115" s="118"/>
      <c r="I115" s="119"/>
      <c r="J115" s="117">
        <v>245</v>
      </c>
      <c r="K115" s="118">
        <v>232797.6</v>
      </c>
      <c r="L115" s="118">
        <v>182517.6</v>
      </c>
      <c r="M115" s="118">
        <v>50280</v>
      </c>
      <c r="N115" s="118"/>
      <c r="O115" s="119"/>
      <c r="P115" s="117">
        <v>261</v>
      </c>
      <c r="Q115" s="118">
        <f>SUM(R115:S115)</f>
        <v>342602.7</v>
      </c>
      <c r="R115" s="118">
        <v>291362.7</v>
      </c>
      <c r="S115" s="118">
        <v>51240</v>
      </c>
      <c r="T115" s="118">
        <v>0</v>
      </c>
      <c r="U115" s="119">
        <v>0</v>
      </c>
      <c r="V115" s="82">
        <f t="shared" si="16"/>
        <v>30</v>
      </c>
      <c r="W115" s="83">
        <f t="shared" si="17"/>
        <v>139829.79999999999</v>
      </c>
      <c r="X115" s="83">
        <f t="shared" si="18"/>
        <v>0</v>
      </c>
      <c r="Y115" s="84">
        <f t="shared" si="19"/>
        <v>0</v>
      </c>
      <c r="Z115" s="91">
        <f t="shared" si="20"/>
        <v>16</v>
      </c>
      <c r="AA115" s="83">
        <f t="shared" si="21"/>
        <v>109805.1</v>
      </c>
      <c r="AB115" s="83">
        <f t="shared" si="22"/>
        <v>0</v>
      </c>
      <c r="AC115" s="84">
        <f t="shared" si="23"/>
        <v>0</v>
      </c>
    </row>
    <row r="116" spans="1:29" x14ac:dyDescent="0.2">
      <c r="A116" s="122" t="s">
        <v>752</v>
      </c>
      <c r="B116" s="121" t="s">
        <v>756</v>
      </c>
      <c r="C116" s="116" t="s">
        <v>755</v>
      </c>
      <c r="D116" s="117">
        <v>3776</v>
      </c>
      <c r="E116" s="118">
        <v>4419075.8</v>
      </c>
      <c r="F116" s="118"/>
      <c r="G116" s="118"/>
      <c r="H116" s="118">
        <v>10911</v>
      </c>
      <c r="I116" s="119"/>
      <c r="J116" s="117">
        <v>4049</v>
      </c>
      <c r="K116" s="118">
        <v>4390546.0100000007</v>
      </c>
      <c r="L116" s="118">
        <v>3897826.0100000007</v>
      </c>
      <c r="M116" s="118">
        <v>492720</v>
      </c>
      <c r="N116" s="118">
        <v>13363</v>
      </c>
      <c r="O116" s="119"/>
      <c r="P116" s="117">
        <v>3902</v>
      </c>
      <c r="Q116" s="118">
        <f>SUM(R116:S116)</f>
        <v>5707704.5700000003</v>
      </c>
      <c r="R116" s="118">
        <v>5229744.57</v>
      </c>
      <c r="S116" s="118">
        <v>477960</v>
      </c>
      <c r="T116" s="118">
        <v>15894</v>
      </c>
      <c r="U116" s="119">
        <v>0</v>
      </c>
      <c r="V116" s="82">
        <f t="shared" si="16"/>
        <v>126</v>
      </c>
      <c r="W116" s="83">
        <f t="shared" si="17"/>
        <v>1288628.7700000005</v>
      </c>
      <c r="X116" s="83">
        <f t="shared" si="18"/>
        <v>4983</v>
      </c>
      <c r="Y116" s="84">
        <f t="shared" si="19"/>
        <v>0</v>
      </c>
      <c r="Z116" s="91">
        <f t="shared" si="20"/>
        <v>-147</v>
      </c>
      <c r="AA116" s="83">
        <f t="shared" si="21"/>
        <v>1317158.5599999996</v>
      </c>
      <c r="AB116" s="83">
        <f t="shared" si="22"/>
        <v>2531</v>
      </c>
      <c r="AC116" s="84">
        <f t="shared" si="23"/>
        <v>0</v>
      </c>
    </row>
    <row r="117" spans="1:29" x14ac:dyDescent="0.2">
      <c r="A117" s="122" t="s">
        <v>752</v>
      </c>
      <c r="B117" s="121" t="s">
        <v>754</v>
      </c>
      <c r="C117" s="116" t="s">
        <v>753</v>
      </c>
      <c r="D117" s="117">
        <v>347</v>
      </c>
      <c r="E117" s="118">
        <v>441700.4</v>
      </c>
      <c r="F117" s="118"/>
      <c r="G117" s="118"/>
      <c r="H117" s="118"/>
      <c r="I117" s="119"/>
      <c r="J117" s="117">
        <v>340</v>
      </c>
      <c r="K117" s="118">
        <v>430627.80000000005</v>
      </c>
      <c r="L117" s="118">
        <v>368227.80000000005</v>
      </c>
      <c r="M117" s="118">
        <v>62400</v>
      </c>
      <c r="N117" s="118"/>
      <c r="O117" s="119"/>
      <c r="P117" s="117">
        <v>359</v>
      </c>
      <c r="Q117" s="118">
        <f>SUM(R117:S117)</f>
        <v>434119.1</v>
      </c>
      <c r="R117" s="118">
        <v>376879.1</v>
      </c>
      <c r="S117" s="118">
        <v>57240</v>
      </c>
      <c r="T117" s="118">
        <v>0</v>
      </c>
      <c r="U117" s="119">
        <v>0</v>
      </c>
      <c r="V117" s="82">
        <f t="shared" si="16"/>
        <v>12</v>
      </c>
      <c r="W117" s="83">
        <f t="shared" si="17"/>
        <v>-7581.3000000000466</v>
      </c>
      <c r="X117" s="83">
        <f t="shared" si="18"/>
        <v>0</v>
      </c>
      <c r="Y117" s="84">
        <f t="shared" si="19"/>
        <v>0</v>
      </c>
      <c r="Z117" s="91">
        <f t="shared" si="20"/>
        <v>19</v>
      </c>
      <c r="AA117" s="83">
        <f t="shared" si="21"/>
        <v>3491.2999999999302</v>
      </c>
      <c r="AB117" s="83">
        <f t="shared" si="22"/>
        <v>0</v>
      </c>
      <c r="AC117" s="84">
        <f t="shared" si="23"/>
        <v>0</v>
      </c>
    </row>
    <row r="118" spans="1:29" x14ac:dyDescent="0.2">
      <c r="A118" s="122" t="s">
        <v>752</v>
      </c>
      <c r="B118" s="123" t="s">
        <v>751</v>
      </c>
      <c r="C118" s="116" t="s">
        <v>193</v>
      </c>
      <c r="D118" s="117">
        <v>434</v>
      </c>
      <c r="E118" s="118">
        <v>379250.6</v>
      </c>
      <c r="F118" s="118"/>
      <c r="G118" s="118"/>
      <c r="H118" s="118"/>
      <c r="I118" s="119"/>
      <c r="J118" s="117">
        <v>462</v>
      </c>
      <c r="K118" s="118">
        <v>395821.10000000003</v>
      </c>
      <c r="L118" s="118">
        <v>329941.10000000003</v>
      </c>
      <c r="M118" s="118">
        <v>65880</v>
      </c>
      <c r="N118" s="118"/>
      <c r="O118" s="119"/>
      <c r="P118" s="117">
        <v>403</v>
      </c>
      <c r="Q118" s="118">
        <f>SUM(R118:S118)</f>
        <v>536556.20000000007</v>
      </c>
      <c r="R118" s="118">
        <v>470916.20000000007</v>
      </c>
      <c r="S118" s="118">
        <v>65640</v>
      </c>
      <c r="T118" s="118">
        <v>0</v>
      </c>
      <c r="U118" s="119">
        <v>0</v>
      </c>
      <c r="V118" s="82">
        <f t="shared" si="16"/>
        <v>-31</v>
      </c>
      <c r="W118" s="83">
        <f t="shared" si="17"/>
        <v>157305.60000000009</v>
      </c>
      <c r="X118" s="83">
        <f t="shared" si="18"/>
        <v>0</v>
      </c>
      <c r="Y118" s="84">
        <f t="shared" si="19"/>
        <v>0</v>
      </c>
      <c r="Z118" s="91">
        <f t="shared" si="20"/>
        <v>-59</v>
      </c>
      <c r="AA118" s="83">
        <f t="shared" si="21"/>
        <v>140735.10000000003</v>
      </c>
      <c r="AB118" s="83">
        <f t="shared" si="22"/>
        <v>0</v>
      </c>
      <c r="AC118" s="84">
        <f t="shared" si="23"/>
        <v>0</v>
      </c>
    </row>
    <row r="119" spans="1:29" x14ac:dyDescent="0.2">
      <c r="A119" s="120" t="s">
        <v>739</v>
      </c>
      <c r="B119" s="121" t="s">
        <v>750</v>
      </c>
      <c r="C119" s="116" t="s">
        <v>749</v>
      </c>
      <c r="D119" s="117">
        <v>1771</v>
      </c>
      <c r="E119" s="118">
        <v>2430834.5300000003</v>
      </c>
      <c r="F119" s="118"/>
      <c r="G119" s="118"/>
      <c r="H119" s="118"/>
      <c r="I119" s="119"/>
      <c r="J119" s="117">
        <v>1867</v>
      </c>
      <c r="K119" s="118">
        <v>2448336.42</v>
      </c>
      <c r="L119" s="118">
        <v>2135736.42</v>
      </c>
      <c r="M119" s="118">
        <v>312600</v>
      </c>
      <c r="N119" s="118"/>
      <c r="O119" s="119"/>
      <c r="P119" s="117">
        <v>1755</v>
      </c>
      <c r="Q119" s="118">
        <f t="shared" ref="Q119:Q125" si="27">SUM(R119:S119)</f>
        <v>2933852.7399999998</v>
      </c>
      <c r="R119" s="118">
        <v>2624972.7399999998</v>
      </c>
      <c r="S119" s="118">
        <v>308880</v>
      </c>
      <c r="T119" s="118">
        <v>0</v>
      </c>
      <c r="U119" s="119">
        <v>0</v>
      </c>
      <c r="V119" s="82">
        <f t="shared" si="16"/>
        <v>-16</v>
      </c>
      <c r="W119" s="83">
        <f t="shared" si="17"/>
        <v>503018.2099999995</v>
      </c>
      <c r="X119" s="83">
        <f t="shared" si="18"/>
        <v>0</v>
      </c>
      <c r="Y119" s="84">
        <f t="shared" si="19"/>
        <v>0</v>
      </c>
      <c r="Z119" s="91">
        <f t="shared" si="20"/>
        <v>-112</v>
      </c>
      <c r="AA119" s="83">
        <f t="shared" si="21"/>
        <v>485516.31999999983</v>
      </c>
      <c r="AB119" s="83">
        <f t="shared" si="22"/>
        <v>0</v>
      </c>
      <c r="AC119" s="84">
        <f t="shared" si="23"/>
        <v>0</v>
      </c>
    </row>
    <row r="120" spans="1:29" x14ac:dyDescent="0.2">
      <c r="A120" s="120" t="s">
        <v>739</v>
      </c>
      <c r="B120" s="121" t="s">
        <v>748</v>
      </c>
      <c r="C120" s="116" t="s">
        <v>747</v>
      </c>
      <c r="D120" s="117">
        <v>666</v>
      </c>
      <c r="E120" s="118">
        <v>288897.77999999997</v>
      </c>
      <c r="F120" s="118"/>
      <c r="G120" s="118"/>
      <c r="H120" s="118"/>
      <c r="I120" s="119"/>
      <c r="J120" s="117">
        <v>672</v>
      </c>
      <c r="K120" s="118">
        <v>344171.1</v>
      </c>
      <c r="L120" s="118">
        <v>294731.09999999998</v>
      </c>
      <c r="M120" s="118">
        <v>49440</v>
      </c>
      <c r="N120" s="118"/>
      <c r="O120" s="119"/>
      <c r="P120" s="117">
        <v>669</v>
      </c>
      <c r="Q120" s="118">
        <f t="shared" si="27"/>
        <v>303517.5</v>
      </c>
      <c r="R120" s="118">
        <v>255757.5</v>
      </c>
      <c r="S120" s="118">
        <v>47760</v>
      </c>
      <c r="T120" s="118">
        <v>0</v>
      </c>
      <c r="U120" s="119">
        <v>0</v>
      </c>
      <c r="V120" s="82">
        <f t="shared" si="16"/>
        <v>3</v>
      </c>
      <c r="W120" s="83">
        <f t="shared" si="17"/>
        <v>14619.72000000003</v>
      </c>
      <c r="X120" s="83">
        <f t="shared" si="18"/>
        <v>0</v>
      </c>
      <c r="Y120" s="84">
        <f t="shared" si="19"/>
        <v>0</v>
      </c>
      <c r="Z120" s="91">
        <f t="shared" si="20"/>
        <v>-3</v>
      </c>
      <c r="AA120" s="83">
        <f t="shared" si="21"/>
        <v>-40653.599999999977</v>
      </c>
      <c r="AB120" s="83">
        <f t="shared" si="22"/>
        <v>0</v>
      </c>
      <c r="AC120" s="84">
        <f t="shared" si="23"/>
        <v>0</v>
      </c>
    </row>
    <row r="121" spans="1:29" ht="12.75" customHeight="1" x14ac:dyDescent="0.2">
      <c r="A121" s="120" t="s">
        <v>739</v>
      </c>
      <c r="B121" s="121" t="s">
        <v>746</v>
      </c>
      <c r="C121" s="116" t="s">
        <v>745</v>
      </c>
      <c r="D121" s="117">
        <v>1079</v>
      </c>
      <c r="E121" s="118">
        <v>514075.67</v>
      </c>
      <c r="F121" s="118"/>
      <c r="G121" s="118"/>
      <c r="H121" s="118"/>
      <c r="I121" s="119"/>
      <c r="J121" s="117">
        <v>1112</v>
      </c>
      <c r="K121" s="118">
        <v>482899.1</v>
      </c>
      <c r="L121" s="118">
        <v>467539.1</v>
      </c>
      <c r="M121" s="118">
        <v>15360</v>
      </c>
      <c r="N121" s="118"/>
      <c r="O121" s="119"/>
      <c r="P121" s="117">
        <v>1016</v>
      </c>
      <c r="Q121" s="118">
        <f t="shared" si="27"/>
        <v>438096.8</v>
      </c>
      <c r="R121" s="118">
        <v>421536.8</v>
      </c>
      <c r="S121" s="118">
        <v>16560</v>
      </c>
      <c r="T121" s="118">
        <v>0</v>
      </c>
      <c r="U121" s="119">
        <v>0</v>
      </c>
      <c r="V121" s="82">
        <f t="shared" si="16"/>
        <v>-63</v>
      </c>
      <c r="W121" s="83">
        <f t="shared" si="17"/>
        <v>-75978.87</v>
      </c>
      <c r="X121" s="83">
        <f t="shared" si="18"/>
        <v>0</v>
      </c>
      <c r="Y121" s="84">
        <f t="shared" si="19"/>
        <v>0</v>
      </c>
      <c r="Z121" s="91">
        <f t="shared" si="20"/>
        <v>-96</v>
      </c>
      <c r="AA121" s="83">
        <f t="shared" si="21"/>
        <v>-44802.299999999988</v>
      </c>
      <c r="AB121" s="83">
        <f t="shared" si="22"/>
        <v>0</v>
      </c>
      <c r="AC121" s="84">
        <f t="shared" si="23"/>
        <v>0</v>
      </c>
    </row>
    <row r="122" spans="1:29" x14ac:dyDescent="0.2">
      <c r="A122" s="120" t="s">
        <v>739</v>
      </c>
      <c r="B122" s="121" t="s">
        <v>744</v>
      </c>
      <c r="C122" s="116" t="s">
        <v>743</v>
      </c>
      <c r="D122" s="117"/>
      <c r="E122" s="118">
        <v>26924.82</v>
      </c>
      <c r="F122" s="118"/>
      <c r="G122" s="118"/>
      <c r="H122" s="118"/>
      <c r="I122" s="119"/>
      <c r="J122" s="117"/>
      <c r="K122" s="118">
        <v>21250</v>
      </c>
      <c r="L122" s="118">
        <v>21250</v>
      </c>
      <c r="M122" s="118"/>
      <c r="N122" s="118"/>
      <c r="O122" s="119"/>
      <c r="P122" s="117">
        <v>0</v>
      </c>
      <c r="Q122" s="118">
        <f t="shared" si="27"/>
        <v>28250</v>
      </c>
      <c r="R122" s="118">
        <v>28250</v>
      </c>
      <c r="S122" s="118">
        <v>0</v>
      </c>
      <c r="T122" s="118">
        <v>0</v>
      </c>
      <c r="U122" s="119">
        <v>0</v>
      </c>
      <c r="V122" s="82">
        <f t="shared" si="16"/>
        <v>0</v>
      </c>
      <c r="W122" s="83">
        <f t="shared" si="17"/>
        <v>1325.1800000000003</v>
      </c>
      <c r="X122" s="83">
        <f t="shared" si="18"/>
        <v>0</v>
      </c>
      <c r="Y122" s="84">
        <f t="shared" si="19"/>
        <v>0</v>
      </c>
      <c r="Z122" s="91">
        <f t="shared" si="20"/>
        <v>0</v>
      </c>
      <c r="AA122" s="83">
        <f t="shared" si="21"/>
        <v>7000</v>
      </c>
      <c r="AB122" s="83">
        <f t="shared" si="22"/>
        <v>0</v>
      </c>
      <c r="AC122" s="84">
        <f t="shared" si="23"/>
        <v>0</v>
      </c>
    </row>
    <row r="123" spans="1:29" ht="12.75" customHeight="1" x14ac:dyDescent="0.2">
      <c r="A123" s="120" t="s">
        <v>739</v>
      </c>
      <c r="B123" s="121" t="s">
        <v>742</v>
      </c>
      <c r="C123" s="116" t="s">
        <v>741</v>
      </c>
      <c r="D123" s="117"/>
      <c r="E123" s="118">
        <v>59352.28</v>
      </c>
      <c r="F123" s="118"/>
      <c r="G123" s="118"/>
      <c r="H123" s="118"/>
      <c r="I123" s="119"/>
      <c r="J123" s="117"/>
      <c r="K123" s="118">
        <v>39949</v>
      </c>
      <c r="L123" s="118">
        <v>39949</v>
      </c>
      <c r="M123" s="118"/>
      <c r="N123" s="118"/>
      <c r="O123" s="119"/>
      <c r="P123" s="117">
        <v>0</v>
      </c>
      <c r="Q123" s="118">
        <f t="shared" si="27"/>
        <v>52083</v>
      </c>
      <c r="R123" s="118">
        <v>52083</v>
      </c>
      <c r="S123" s="118">
        <v>0</v>
      </c>
      <c r="T123" s="118">
        <v>0</v>
      </c>
      <c r="U123" s="119">
        <v>0</v>
      </c>
      <c r="V123" s="82">
        <f t="shared" si="16"/>
        <v>0</v>
      </c>
      <c r="W123" s="83">
        <f t="shared" si="17"/>
        <v>-7269.2799999999988</v>
      </c>
      <c r="X123" s="83">
        <f t="shared" si="18"/>
        <v>0</v>
      </c>
      <c r="Y123" s="84">
        <f t="shared" si="19"/>
        <v>0</v>
      </c>
      <c r="Z123" s="91">
        <f t="shared" si="20"/>
        <v>0</v>
      </c>
      <c r="AA123" s="83">
        <f t="shared" si="21"/>
        <v>12134</v>
      </c>
      <c r="AB123" s="83">
        <f t="shared" si="22"/>
        <v>0</v>
      </c>
      <c r="AC123" s="84">
        <f t="shared" si="23"/>
        <v>0</v>
      </c>
    </row>
    <row r="124" spans="1:29" ht="12.75" customHeight="1" x14ac:dyDescent="0.2">
      <c r="A124" s="120" t="s">
        <v>739</v>
      </c>
      <c r="B124" s="121" t="s">
        <v>740</v>
      </c>
      <c r="C124" s="116" t="s">
        <v>222</v>
      </c>
      <c r="D124" s="117">
        <v>996</v>
      </c>
      <c r="E124" s="118">
        <v>1198710.27</v>
      </c>
      <c r="F124" s="118"/>
      <c r="G124" s="118"/>
      <c r="H124" s="118"/>
      <c r="I124" s="119"/>
      <c r="J124" s="117">
        <v>1036</v>
      </c>
      <c r="K124" s="118">
        <v>1163560.2000000002</v>
      </c>
      <c r="L124" s="118">
        <v>994600.20000000007</v>
      </c>
      <c r="M124" s="118">
        <v>168960</v>
      </c>
      <c r="N124" s="118"/>
      <c r="O124" s="119"/>
      <c r="P124" s="117">
        <v>1024</v>
      </c>
      <c r="Q124" s="118">
        <f t="shared" si="27"/>
        <v>1616511.7999999998</v>
      </c>
      <c r="R124" s="118">
        <v>1438791.7999999998</v>
      </c>
      <c r="S124" s="118">
        <v>177720</v>
      </c>
      <c r="T124" s="118">
        <v>0</v>
      </c>
      <c r="U124" s="119">
        <v>0</v>
      </c>
      <c r="V124" s="82">
        <f t="shared" si="16"/>
        <v>28</v>
      </c>
      <c r="W124" s="83">
        <f t="shared" si="17"/>
        <v>417801.5299999998</v>
      </c>
      <c r="X124" s="83">
        <f t="shared" si="18"/>
        <v>0</v>
      </c>
      <c r="Y124" s="84">
        <f t="shared" si="19"/>
        <v>0</v>
      </c>
      <c r="Z124" s="91">
        <f t="shared" si="20"/>
        <v>-12</v>
      </c>
      <c r="AA124" s="83">
        <f t="shared" si="21"/>
        <v>452951.59999999963</v>
      </c>
      <c r="AB124" s="83">
        <f t="shared" si="22"/>
        <v>0</v>
      </c>
      <c r="AC124" s="84">
        <f t="shared" si="23"/>
        <v>0</v>
      </c>
    </row>
    <row r="125" spans="1:29" ht="12.75" customHeight="1" x14ac:dyDescent="0.2">
      <c r="A125" s="120" t="s">
        <v>739</v>
      </c>
      <c r="B125" s="121" t="s">
        <v>738</v>
      </c>
      <c r="C125" s="116" t="s">
        <v>737</v>
      </c>
      <c r="D125" s="117">
        <v>1796</v>
      </c>
      <c r="E125" s="118">
        <v>2285297.27</v>
      </c>
      <c r="F125" s="118"/>
      <c r="G125" s="118"/>
      <c r="H125" s="118"/>
      <c r="I125" s="119"/>
      <c r="J125" s="117">
        <v>1761</v>
      </c>
      <c r="K125" s="118">
        <v>2067003.8</v>
      </c>
      <c r="L125" s="118">
        <v>1872363.8</v>
      </c>
      <c r="M125" s="118">
        <v>194640</v>
      </c>
      <c r="N125" s="118"/>
      <c r="O125" s="119"/>
      <c r="P125" s="117">
        <v>1718</v>
      </c>
      <c r="Q125" s="118">
        <f t="shared" si="27"/>
        <v>2478190.84</v>
      </c>
      <c r="R125" s="118">
        <v>2280310.84</v>
      </c>
      <c r="S125" s="118">
        <v>197880</v>
      </c>
      <c r="T125" s="118">
        <v>0</v>
      </c>
      <c r="U125" s="119">
        <v>0</v>
      </c>
      <c r="V125" s="82">
        <f t="shared" si="16"/>
        <v>-78</v>
      </c>
      <c r="W125" s="83">
        <f t="shared" si="17"/>
        <v>192893.56999999983</v>
      </c>
      <c r="X125" s="83">
        <f t="shared" si="18"/>
        <v>0</v>
      </c>
      <c r="Y125" s="84">
        <f t="shared" si="19"/>
        <v>0</v>
      </c>
      <c r="Z125" s="91">
        <f t="shared" si="20"/>
        <v>-43</v>
      </c>
      <c r="AA125" s="83">
        <f t="shared" si="21"/>
        <v>411187.0399999998</v>
      </c>
      <c r="AB125" s="83">
        <f t="shared" si="22"/>
        <v>0</v>
      </c>
      <c r="AC125" s="84">
        <f t="shared" si="23"/>
        <v>0</v>
      </c>
    </row>
    <row r="126" spans="1:29" x14ac:dyDescent="0.2">
      <c r="A126" s="120" t="s">
        <v>726</v>
      </c>
      <c r="B126" s="121" t="s">
        <v>736</v>
      </c>
      <c r="C126" s="116" t="s">
        <v>735</v>
      </c>
      <c r="D126" s="117">
        <v>1468</v>
      </c>
      <c r="E126" s="118">
        <v>1875282.7200000002</v>
      </c>
      <c r="F126" s="118"/>
      <c r="G126" s="118"/>
      <c r="H126" s="118">
        <v>10864</v>
      </c>
      <c r="I126" s="119"/>
      <c r="J126" s="117">
        <v>1498</v>
      </c>
      <c r="K126" s="118">
        <v>1707910.8</v>
      </c>
      <c r="L126" s="118">
        <v>1445470.8</v>
      </c>
      <c r="M126" s="118">
        <v>262440</v>
      </c>
      <c r="N126" s="118">
        <v>5432</v>
      </c>
      <c r="O126" s="119"/>
      <c r="P126" s="117">
        <v>1465</v>
      </c>
      <c r="Q126" s="118">
        <f t="shared" ref="Q126:Q131" si="28">SUM(R126:S126)</f>
        <v>2468843.98</v>
      </c>
      <c r="R126" s="118">
        <v>2219963.98</v>
      </c>
      <c r="S126" s="118">
        <v>248880</v>
      </c>
      <c r="T126" s="118">
        <v>2716</v>
      </c>
      <c r="U126" s="119">
        <v>0</v>
      </c>
      <c r="V126" s="82">
        <f t="shared" si="16"/>
        <v>-3</v>
      </c>
      <c r="W126" s="83">
        <f t="shared" si="17"/>
        <v>593561.25999999978</v>
      </c>
      <c r="X126" s="83">
        <f t="shared" si="18"/>
        <v>-8148</v>
      </c>
      <c r="Y126" s="84">
        <f t="shared" si="19"/>
        <v>0</v>
      </c>
      <c r="Z126" s="91">
        <f t="shared" si="20"/>
        <v>-33</v>
      </c>
      <c r="AA126" s="83">
        <f t="shared" si="21"/>
        <v>760933.17999999993</v>
      </c>
      <c r="AB126" s="83">
        <f t="shared" si="22"/>
        <v>-2716</v>
      </c>
      <c r="AC126" s="84">
        <f t="shared" si="23"/>
        <v>0</v>
      </c>
    </row>
    <row r="127" spans="1:29" x14ac:dyDescent="0.2">
      <c r="A127" s="120" t="s">
        <v>726</v>
      </c>
      <c r="B127" s="121" t="s">
        <v>734</v>
      </c>
      <c r="C127" s="116" t="s">
        <v>733</v>
      </c>
      <c r="D127" s="117">
        <v>260</v>
      </c>
      <c r="E127" s="118">
        <v>637501.59999999986</v>
      </c>
      <c r="F127" s="118"/>
      <c r="G127" s="118"/>
      <c r="H127" s="118"/>
      <c r="I127" s="119"/>
      <c r="J127" s="117">
        <v>389</v>
      </c>
      <c r="K127" s="118">
        <v>815685.40000000014</v>
      </c>
      <c r="L127" s="118">
        <v>772485.40000000014</v>
      </c>
      <c r="M127" s="118">
        <v>43200</v>
      </c>
      <c r="N127" s="118"/>
      <c r="O127" s="119"/>
      <c r="P127" s="117">
        <v>368</v>
      </c>
      <c r="Q127" s="118">
        <f t="shared" si="28"/>
        <v>726803.22</v>
      </c>
      <c r="R127" s="118">
        <v>683243.22</v>
      </c>
      <c r="S127" s="118">
        <v>43560</v>
      </c>
      <c r="T127" s="118">
        <v>450</v>
      </c>
      <c r="U127" s="119">
        <v>0</v>
      </c>
      <c r="V127" s="82">
        <f t="shared" si="16"/>
        <v>108</v>
      </c>
      <c r="W127" s="83">
        <f t="shared" si="17"/>
        <v>89301.620000000112</v>
      </c>
      <c r="X127" s="83">
        <f t="shared" si="18"/>
        <v>450</v>
      </c>
      <c r="Y127" s="84">
        <f t="shared" si="19"/>
        <v>0</v>
      </c>
      <c r="Z127" s="91">
        <f t="shared" si="20"/>
        <v>-21</v>
      </c>
      <c r="AA127" s="83">
        <f t="shared" si="21"/>
        <v>-88882.180000000168</v>
      </c>
      <c r="AB127" s="83">
        <f t="shared" si="22"/>
        <v>450</v>
      </c>
      <c r="AC127" s="84">
        <f t="shared" si="23"/>
        <v>0</v>
      </c>
    </row>
    <row r="128" spans="1:29" x14ac:dyDescent="0.2">
      <c r="A128" s="120" t="s">
        <v>726</v>
      </c>
      <c r="B128" s="121" t="s">
        <v>732</v>
      </c>
      <c r="C128" s="116" t="s">
        <v>731</v>
      </c>
      <c r="D128" s="117">
        <v>538</v>
      </c>
      <c r="E128" s="118">
        <v>558744</v>
      </c>
      <c r="F128" s="118"/>
      <c r="G128" s="118"/>
      <c r="H128" s="118"/>
      <c r="I128" s="119"/>
      <c r="J128" s="117">
        <v>522</v>
      </c>
      <c r="K128" s="118">
        <v>617963.6</v>
      </c>
      <c r="L128" s="118">
        <v>534803.6</v>
      </c>
      <c r="M128" s="118">
        <v>83160</v>
      </c>
      <c r="N128" s="118"/>
      <c r="O128" s="119"/>
      <c r="P128" s="117">
        <v>474</v>
      </c>
      <c r="Q128" s="118">
        <f t="shared" si="28"/>
        <v>756585.3</v>
      </c>
      <c r="R128" s="118">
        <v>677865.3</v>
      </c>
      <c r="S128" s="118">
        <v>78720</v>
      </c>
      <c r="T128" s="118">
        <v>0</v>
      </c>
      <c r="U128" s="119">
        <v>0</v>
      </c>
      <c r="V128" s="82">
        <f t="shared" si="16"/>
        <v>-64</v>
      </c>
      <c r="W128" s="83">
        <f t="shared" si="17"/>
        <v>197841.30000000005</v>
      </c>
      <c r="X128" s="83">
        <f t="shared" si="18"/>
        <v>0</v>
      </c>
      <c r="Y128" s="84">
        <f t="shared" si="19"/>
        <v>0</v>
      </c>
      <c r="Z128" s="91">
        <f t="shared" si="20"/>
        <v>-48</v>
      </c>
      <c r="AA128" s="83">
        <f t="shared" si="21"/>
        <v>138621.70000000007</v>
      </c>
      <c r="AB128" s="83">
        <f t="shared" si="22"/>
        <v>0</v>
      </c>
      <c r="AC128" s="84">
        <f t="shared" si="23"/>
        <v>0</v>
      </c>
    </row>
    <row r="129" spans="1:29" x14ac:dyDescent="0.2">
      <c r="A129" s="120" t="s">
        <v>726</v>
      </c>
      <c r="B129" s="121" t="s">
        <v>730</v>
      </c>
      <c r="C129" s="116" t="s">
        <v>729</v>
      </c>
      <c r="D129" s="117">
        <v>658</v>
      </c>
      <c r="E129" s="118">
        <v>609465.60000000009</v>
      </c>
      <c r="F129" s="118"/>
      <c r="G129" s="118"/>
      <c r="H129" s="118"/>
      <c r="I129" s="119"/>
      <c r="J129" s="117">
        <v>638</v>
      </c>
      <c r="K129" s="118">
        <v>622222.5</v>
      </c>
      <c r="L129" s="118">
        <v>522502.5</v>
      </c>
      <c r="M129" s="118">
        <v>99720</v>
      </c>
      <c r="N129" s="118"/>
      <c r="O129" s="119"/>
      <c r="P129" s="117">
        <v>492</v>
      </c>
      <c r="Q129" s="118">
        <f t="shared" si="28"/>
        <v>827329.1399999999</v>
      </c>
      <c r="R129" s="118">
        <v>726649.1399999999</v>
      </c>
      <c r="S129" s="118">
        <v>100680</v>
      </c>
      <c r="T129" s="118">
        <v>0</v>
      </c>
      <c r="U129" s="119">
        <v>0</v>
      </c>
      <c r="V129" s="82">
        <f t="shared" si="16"/>
        <v>-166</v>
      </c>
      <c r="W129" s="83">
        <f t="shared" si="17"/>
        <v>217863.5399999998</v>
      </c>
      <c r="X129" s="83">
        <f t="shared" si="18"/>
        <v>0</v>
      </c>
      <c r="Y129" s="84">
        <f t="shared" si="19"/>
        <v>0</v>
      </c>
      <c r="Z129" s="91">
        <f t="shared" si="20"/>
        <v>-146</v>
      </c>
      <c r="AA129" s="83">
        <f t="shared" si="21"/>
        <v>205106.6399999999</v>
      </c>
      <c r="AB129" s="83">
        <f t="shared" si="22"/>
        <v>0</v>
      </c>
      <c r="AC129" s="84">
        <f t="shared" si="23"/>
        <v>0</v>
      </c>
    </row>
    <row r="130" spans="1:29" x14ac:dyDescent="0.2">
      <c r="A130" s="120" t="s">
        <v>726</v>
      </c>
      <c r="B130" s="121" t="s">
        <v>728</v>
      </c>
      <c r="C130" s="116" t="s">
        <v>727</v>
      </c>
      <c r="D130" s="117">
        <v>882</v>
      </c>
      <c r="E130" s="118">
        <v>1033233.9000000001</v>
      </c>
      <c r="F130" s="118"/>
      <c r="G130" s="118"/>
      <c r="H130" s="118"/>
      <c r="I130" s="119"/>
      <c r="J130" s="117">
        <v>953</v>
      </c>
      <c r="K130" s="118">
        <v>1094552.8999999999</v>
      </c>
      <c r="L130" s="118">
        <v>929192.9</v>
      </c>
      <c r="M130" s="118">
        <v>165360</v>
      </c>
      <c r="N130" s="118"/>
      <c r="O130" s="119"/>
      <c r="P130" s="117">
        <v>873</v>
      </c>
      <c r="Q130" s="118">
        <f t="shared" si="28"/>
        <v>1438423.4000000001</v>
      </c>
      <c r="R130" s="118">
        <v>1270903.4000000001</v>
      </c>
      <c r="S130" s="118">
        <v>167520</v>
      </c>
      <c r="T130" s="118">
        <v>0</v>
      </c>
      <c r="U130" s="119">
        <v>0</v>
      </c>
      <c r="V130" s="82">
        <f t="shared" si="16"/>
        <v>-9</v>
      </c>
      <c r="W130" s="83">
        <f t="shared" si="17"/>
        <v>405189.5</v>
      </c>
      <c r="X130" s="83">
        <f t="shared" si="18"/>
        <v>0</v>
      </c>
      <c r="Y130" s="84">
        <f t="shared" si="19"/>
        <v>0</v>
      </c>
      <c r="Z130" s="91">
        <f t="shared" si="20"/>
        <v>-80</v>
      </c>
      <c r="AA130" s="83">
        <f t="shared" si="21"/>
        <v>343870.50000000023</v>
      </c>
      <c r="AB130" s="83">
        <f t="shared" si="22"/>
        <v>0</v>
      </c>
      <c r="AC130" s="84">
        <f t="shared" si="23"/>
        <v>0</v>
      </c>
    </row>
    <row r="131" spans="1:29" ht="12.75" customHeight="1" x14ac:dyDescent="0.2">
      <c r="A131" s="120" t="s">
        <v>726</v>
      </c>
      <c r="B131" s="121" t="s">
        <v>725</v>
      </c>
      <c r="C131" s="116" t="s">
        <v>724</v>
      </c>
      <c r="D131" s="117">
        <v>461</v>
      </c>
      <c r="E131" s="118">
        <v>538430.06000000006</v>
      </c>
      <c r="F131" s="118"/>
      <c r="G131" s="118"/>
      <c r="H131" s="118"/>
      <c r="I131" s="119"/>
      <c r="J131" s="117">
        <v>368</v>
      </c>
      <c r="K131" s="118">
        <v>473009.80000000005</v>
      </c>
      <c r="L131" s="118">
        <v>419729.80000000005</v>
      </c>
      <c r="M131" s="118">
        <v>53280</v>
      </c>
      <c r="N131" s="118"/>
      <c r="O131" s="119"/>
      <c r="P131" s="117">
        <v>461</v>
      </c>
      <c r="Q131" s="118">
        <f t="shared" si="28"/>
        <v>879493.79999999993</v>
      </c>
      <c r="R131" s="118">
        <v>826693.79999999993</v>
      </c>
      <c r="S131" s="118">
        <v>52800</v>
      </c>
      <c r="T131" s="118">
        <v>0</v>
      </c>
      <c r="U131" s="119">
        <v>0</v>
      </c>
      <c r="V131" s="82">
        <f t="shared" si="16"/>
        <v>0</v>
      </c>
      <c r="W131" s="83">
        <f t="shared" si="17"/>
        <v>341063.73999999987</v>
      </c>
      <c r="X131" s="83">
        <f t="shared" si="18"/>
        <v>0</v>
      </c>
      <c r="Y131" s="84">
        <f t="shared" si="19"/>
        <v>0</v>
      </c>
      <c r="Z131" s="91">
        <f t="shared" si="20"/>
        <v>93</v>
      </c>
      <c r="AA131" s="83">
        <f t="shared" si="21"/>
        <v>406483.99999999988</v>
      </c>
      <c r="AB131" s="83">
        <f t="shared" si="22"/>
        <v>0</v>
      </c>
      <c r="AC131" s="84">
        <f t="shared" si="23"/>
        <v>0</v>
      </c>
    </row>
    <row r="132" spans="1:29" x14ac:dyDescent="0.2">
      <c r="A132" s="120" t="s">
        <v>713</v>
      </c>
      <c r="B132" s="121" t="s">
        <v>723</v>
      </c>
      <c r="C132" s="116" t="s">
        <v>722</v>
      </c>
      <c r="D132" s="117">
        <v>454</v>
      </c>
      <c r="E132" s="118">
        <v>425587.1</v>
      </c>
      <c r="F132" s="118"/>
      <c r="G132" s="118"/>
      <c r="H132" s="118"/>
      <c r="I132" s="119"/>
      <c r="J132" s="117">
        <v>460</v>
      </c>
      <c r="K132" s="118">
        <v>404262</v>
      </c>
      <c r="L132" s="118">
        <v>345702</v>
      </c>
      <c r="M132" s="118">
        <v>58560</v>
      </c>
      <c r="N132" s="118"/>
      <c r="O132" s="119"/>
      <c r="P132" s="117">
        <v>412</v>
      </c>
      <c r="Q132" s="118">
        <f t="shared" ref="Q132:Q137" si="29">SUM(R132:S132)</f>
        <v>516113.10000000009</v>
      </c>
      <c r="R132" s="118">
        <v>456233.10000000009</v>
      </c>
      <c r="S132" s="118">
        <v>59880</v>
      </c>
      <c r="T132" s="118">
        <v>0</v>
      </c>
      <c r="U132" s="119">
        <v>0</v>
      </c>
      <c r="V132" s="82">
        <f t="shared" si="16"/>
        <v>-42</v>
      </c>
      <c r="W132" s="83">
        <f t="shared" si="17"/>
        <v>90526.000000000116</v>
      </c>
      <c r="X132" s="83">
        <f t="shared" si="18"/>
        <v>0</v>
      </c>
      <c r="Y132" s="84">
        <f t="shared" si="19"/>
        <v>0</v>
      </c>
      <c r="Z132" s="91">
        <f t="shared" si="20"/>
        <v>-48</v>
      </c>
      <c r="AA132" s="83">
        <f t="shared" si="21"/>
        <v>111851.10000000009</v>
      </c>
      <c r="AB132" s="83">
        <f t="shared" si="22"/>
        <v>0</v>
      </c>
      <c r="AC132" s="84">
        <f t="shared" si="23"/>
        <v>0</v>
      </c>
    </row>
    <row r="133" spans="1:29" x14ac:dyDescent="0.2">
      <c r="A133" s="120" t="s">
        <v>713</v>
      </c>
      <c r="B133" s="121" t="s">
        <v>721</v>
      </c>
      <c r="C133" s="116" t="s">
        <v>720</v>
      </c>
      <c r="D133" s="117">
        <v>1052</v>
      </c>
      <c r="E133" s="118">
        <v>451519.6</v>
      </c>
      <c r="F133" s="118"/>
      <c r="G133" s="118"/>
      <c r="H133" s="118"/>
      <c r="I133" s="119"/>
      <c r="J133" s="117">
        <v>1283</v>
      </c>
      <c r="K133" s="118">
        <v>534717</v>
      </c>
      <c r="L133" s="118">
        <v>495957</v>
      </c>
      <c r="M133" s="118">
        <v>38760</v>
      </c>
      <c r="N133" s="118"/>
      <c r="O133" s="119"/>
      <c r="P133" s="117">
        <v>1005</v>
      </c>
      <c r="Q133" s="118">
        <f t="shared" si="29"/>
        <v>434606.7</v>
      </c>
      <c r="R133" s="118">
        <v>393686.7</v>
      </c>
      <c r="S133" s="118">
        <v>40920</v>
      </c>
      <c r="T133" s="118">
        <v>0</v>
      </c>
      <c r="U133" s="119">
        <v>0</v>
      </c>
      <c r="V133" s="82">
        <f t="shared" si="16"/>
        <v>-47</v>
      </c>
      <c r="W133" s="83">
        <f t="shared" si="17"/>
        <v>-16912.899999999965</v>
      </c>
      <c r="X133" s="83">
        <f t="shared" si="18"/>
        <v>0</v>
      </c>
      <c r="Y133" s="84">
        <f t="shared" si="19"/>
        <v>0</v>
      </c>
      <c r="Z133" s="91">
        <f t="shared" si="20"/>
        <v>-278</v>
      </c>
      <c r="AA133" s="83">
        <f t="shared" si="21"/>
        <v>-100110.29999999999</v>
      </c>
      <c r="AB133" s="83">
        <f t="shared" si="22"/>
        <v>0</v>
      </c>
      <c r="AC133" s="84">
        <f t="shared" si="23"/>
        <v>0</v>
      </c>
    </row>
    <row r="134" spans="1:29" x14ac:dyDescent="0.2">
      <c r="A134" s="120" t="s">
        <v>713</v>
      </c>
      <c r="B134" s="121" t="s">
        <v>719</v>
      </c>
      <c r="C134" s="116" t="s">
        <v>718</v>
      </c>
      <c r="D134" s="117">
        <v>1875</v>
      </c>
      <c r="E134" s="118">
        <v>1960759.1800000002</v>
      </c>
      <c r="F134" s="118"/>
      <c r="G134" s="118"/>
      <c r="H134" s="118">
        <v>16989</v>
      </c>
      <c r="I134" s="119"/>
      <c r="J134" s="117">
        <v>1747</v>
      </c>
      <c r="K134" s="118">
        <v>1898478.0600000003</v>
      </c>
      <c r="L134" s="118">
        <v>1663638.0600000003</v>
      </c>
      <c r="M134" s="118">
        <v>234840</v>
      </c>
      <c r="N134" s="118">
        <v>20785</v>
      </c>
      <c r="O134" s="119"/>
      <c r="P134" s="117">
        <v>1907</v>
      </c>
      <c r="Q134" s="118">
        <f t="shared" si="29"/>
        <v>2423464.52</v>
      </c>
      <c r="R134" s="118">
        <v>2195464.52</v>
      </c>
      <c r="S134" s="118">
        <v>228000</v>
      </c>
      <c r="T134" s="118">
        <v>12175</v>
      </c>
      <c r="U134" s="119">
        <v>0</v>
      </c>
      <c r="V134" s="82">
        <f t="shared" si="16"/>
        <v>32</v>
      </c>
      <c r="W134" s="83">
        <f t="shared" si="17"/>
        <v>462705.33999999985</v>
      </c>
      <c r="X134" s="83">
        <f t="shared" si="18"/>
        <v>-4814</v>
      </c>
      <c r="Y134" s="84">
        <f t="shared" si="19"/>
        <v>0</v>
      </c>
      <c r="Z134" s="91">
        <f t="shared" si="20"/>
        <v>160</v>
      </c>
      <c r="AA134" s="83">
        <f t="shared" si="21"/>
        <v>524986.45999999973</v>
      </c>
      <c r="AB134" s="83">
        <f t="shared" si="22"/>
        <v>-8610</v>
      </c>
      <c r="AC134" s="84">
        <f t="shared" si="23"/>
        <v>0</v>
      </c>
    </row>
    <row r="135" spans="1:29" x14ac:dyDescent="0.2">
      <c r="A135" s="120" t="s">
        <v>713</v>
      </c>
      <c r="B135" s="121" t="s">
        <v>717</v>
      </c>
      <c r="C135" s="116" t="s">
        <v>716</v>
      </c>
      <c r="D135" s="117">
        <v>3700</v>
      </c>
      <c r="E135" s="118">
        <v>4588300.4800000004</v>
      </c>
      <c r="F135" s="118"/>
      <c r="G135" s="118"/>
      <c r="H135" s="118">
        <v>13280</v>
      </c>
      <c r="I135" s="119"/>
      <c r="J135" s="117">
        <v>3547</v>
      </c>
      <c r="K135" s="118">
        <v>4165642.1000000006</v>
      </c>
      <c r="L135" s="118">
        <v>3721522.1000000006</v>
      </c>
      <c r="M135" s="118">
        <v>444120</v>
      </c>
      <c r="N135" s="118">
        <v>14125</v>
      </c>
      <c r="O135" s="119"/>
      <c r="P135" s="117">
        <v>3778</v>
      </c>
      <c r="Q135" s="118">
        <f t="shared" si="29"/>
        <v>5211160.540000001</v>
      </c>
      <c r="R135" s="118">
        <v>4798000.540000001</v>
      </c>
      <c r="S135" s="118">
        <v>413160</v>
      </c>
      <c r="T135" s="118">
        <v>11980</v>
      </c>
      <c r="U135" s="119">
        <v>0</v>
      </c>
      <c r="V135" s="82">
        <f t="shared" si="16"/>
        <v>78</v>
      </c>
      <c r="W135" s="83">
        <f t="shared" si="17"/>
        <v>622860.06000000052</v>
      </c>
      <c r="X135" s="83">
        <f t="shared" si="18"/>
        <v>-1300</v>
      </c>
      <c r="Y135" s="84">
        <f t="shared" si="19"/>
        <v>0</v>
      </c>
      <c r="Z135" s="91">
        <f t="shared" si="20"/>
        <v>231</v>
      </c>
      <c r="AA135" s="83">
        <f t="shared" si="21"/>
        <v>1045518.4400000004</v>
      </c>
      <c r="AB135" s="83">
        <f t="shared" si="22"/>
        <v>-2145</v>
      </c>
      <c r="AC135" s="84">
        <f t="shared" si="23"/>
        <v>0</v>
      </c>
    </row>
    <row r="136" spans="1:29" ht="12.75" customHeight="1" x14ac:dyDescent="0.2">
      <c r="A136" s="120" t="s">
        <v>713</v>
      </c>
      <c r="B136" s="121" t="s">
        <v>715</v>
      </c>
      <c r="C136" s="116" t="s">
        <v>714</v>
      </c>
      <c r="D136" s="117">
        <v>1713</v>
      </c>
      <c r="E136" s="118">
        <v>2685596.0999999996</v>
      </c>
      <c r="F136" s="118"/>
      <c r="G136" s="118"/>
      <c r="H136" s="118"/>
      <c r="I136" s="119"/>
      <c r="J136" s="117">
        <v>1679</v>
      </c>
      <c r="K136" s="118">
        <v>2389308.4600000004</v>
      </c>
      <c r="L136" s="118">
        <v>2297748.4600000004</v>
      </c>
      <c r="M136" s="118">
        <v>91560</v>
      </c>
      <c r="N136" s="118"/>
      <c r="O136" s="119"/>
      <c r="P136" s="117">
        <v>1115</v>
      </c>
      <c r="Q136" s="118">
        <f t="shared" si="29"/>
        <v>2751867.7800000003</v>
      </c>
      <c r="R136" s="118">
        <v>2565627.7800000003</v>
      </c>
      <c r="S136" s="118">
        <v>186240</v>
      </c>
      <c r="T136" s="118">
        <v>0</v>
      </c>
      <c r="U136" s="119">
        <v>0</v>
      </c>
      <c r="V136" s="82">
        <f t="shared" ref="V136:V199" si="30">P136-D136</f>
        <v>-598</v>
      </c>
      <c r="W136" s="83">
        <f t="shared" ref="W136:W199" si="31">Q136-E136</f>
        <v>66271.680000000633</v>
      </c>
      <c r="X136" s="83">
        <f t="shared" ref="X136:X199" si="32">T136-H136</f>
        <v>0</v>
      </c>
      <c r="Y136" s="84">
        <f t="shared" ref="Y136:Y199" si="33">U136-I136</f>
        <v>0</v>
      </c>
      <c r="Z136" s="91">
        <f t="shared" ref="Z136:Z199" si="34">IFERROR((P136-J136),"")</f>
        <v>-564</v>
      </c>
      <c r="AA136" s="83">
        <f t="shared" ref="AA136:AA199" si="35">IFERROR((Q136-K136),"")</f>
        <v>362559.31999999983</v>
      </c>
      <c r="AB136" s="83">
        <f t="shared" ref="AB136:AB199" si="36">IFERROR((T136-N136),"")</f>
        <v>0</v>
      </c>
      <c r="AC136" s="84">
        <f t="shared" ref="AC136:AC199" si="37">IFERROR((U136-O136),"")</f>
        <v>0</v>
      </c>
    </row>
    <row r="137" spans="1:29" ht="12.75" customHeight="1" x14ac:dyDescent="0.2">
      <c r="A137" s="120" t="s">
        <v>713</v>
      </c>
      <c r="B137" s="121" t="s">
        <v>712</v>
      </c>
      <c r="C137" s="116" t="s">
        <v>711</v>
      </c>
      <c r="D137" s="117"/>
      <c r="E137" s="118">
        <v>1319106</v>
      </c>
      <c r="F137" s="118"/>
      <c r="G137" s="118"/>
      <c r="H137" s="118"/>
      <c r="I137" s="119"/>
      <c r="J137" s="117"/>
      <c r="K137" s="118">
        <v>1304602</v>
      </c>
      <c r="L137" s="118">
        <v>1274722</v>
      </c>
      <c r="M137" s="118">
        <v>29880</v>
      </c>
      <c r="N137" s="118"/>
      <c r="O137" s="119"/>
      <c r="P137" s="117">
        <v>0</v>
      </c>
      <c r="Q137" s="118">
        <f t="shared" si="29"/>
        <v>1356519</v>
      </c>
      <c r="R137" s="118">
        <v>1326519</v>
      </c>
      <c r="S137" s="118">
        <v>30000</v>
      </c>
      <c r="T137" s="118">
        <v>0</v>
      </c>
      <c r="U137" s="119">
        <v>0</v>
      </c>
      <c r="V137" s="82">
        <f t="shared" si="30"/>
        <v>0</v>
      </c>
      <c r="W137" s="83">
        <f t="shared" si="31"/>
        <v>37413</v>
      </c>
      <c r="X137" s="83">
        <f t="shared" si="32"/>
        <v>0</v>
      </c>
      <c r="Y137" s="84">
        <f t="shared" si="33"/>
        <v>0</v>
      </c>
      <c r="Z137" s="91">
        <f t="shared" si="34"/>
        <v>0</v>
      </c>
      <c r="AA137" s="83">
        <f t="shared" si="35"/>
        <v>51917</v>
      </c>
      <c r="AB137" s="83">
        <f t="shared" si="36"/>
        <v>0</v>
      </c>
      <c r="AC137" s="84">
        <f t="shared" si="37"/>
        <v>0</v>
      </c>
    </row>
    <row r="138" spans="1:29" x14ac:dyDescent="0.2">
      <c r="A138" s="120" t="s">
        <v>682</v>
      </c>
      <c r="B138" s="121" t="s">
        <v>710</v>
      </c>
      <c r="C138" s="116" t="s">
        <v>709</v>
      </c>
      <c r="D138" s="117">
        <v>967</v>
      </c>
      <c r="E138" s="118">
        <v>1222998.95</v>
      </c>
      <c r="F138" s="118"/>
      <c r="G138" s="118"/>
      <c r="H138" s="118">
        <v>2716</v>
      </c>
      <c r="I138" s="119"/>
      <c r="J138" s="117">
        <v>1151</v>
      </c>
      <c r="K138" s="118">
        <v>1307856</v>
      </c>
      <c r="L138" s="118">
        <v>1163376</v>
      </c>
      <c r="M138" s="118">
        <v>144480</v>
      </c>
      <c r="N138" s="118"/>
      <c r="O138" s="119"/>
      <c r="P138" s="117">
        <v>1030</v>
      </c>
      <c r="Q138" s="118">
        <f t="shared" ref="Q138:Q152" si="38">SUM(R138:S138)</f>
        <v>1547919.6</v>
      </c>
      <c r="R138" s="118">
        <v>1407759.6</v>
      </c>
      <c r="S138" s="118">
        <v>140160</v>
      </c>
      <c r="T138" s="118">
        <v>0</v>
      </c>
      <c r="U138" s="119">
        <v>0</v>
      </c>
      <c r="V138" s="82">
        <f t="shared" si="30"/>
        <v>63</v>
      </c>
      <c r="W138" s="83">
        <f t="shared" si="31"/>
        <v>324920.65000000014</v>
      </c>
      <c r="X138" s="83">
        <f t="shared" si="32"/>
        <v>-2716</v>
      </c>
      <c r="Y138" s="84">
        <f t="shared" si="33"/>
        <v>0</v>
      </c>
      <c r="Z138" s="91">
        <f t="shared" si="34"/>
        <v>-121</v>
      </c>
      <c r="AA138" s="83">
        <f t="shared" si="35"/>
        <v>240063.60000000009</v>
      </c>
      <c r="AB138" s="83">
        <f t="shared" si="36"/>
        <v>0</v>
      </c>
      <c r="AC138" s="84">
        <f t="shared" si="37"/>
        <v>0</v>
      </c>
    </row>
    <row r="139" spans="1:29" ht="12.75" customHeight="1" x14ac:dyDescent="0.2">
      <c r="A139" s="120" t="s">
        <v>682</v>
      </c>
      <c r="B139" s="121" t="s">
        <v>708</v>
      </c>
      <c r="C139" s="116" t="s">
        <v>707</v>
      </c>
      <c r="D139" s="117">
        <v>1159</v>
      </c>
      <c r="E139" s="118">
        <v>1008723.8999999999</v>
      </c>
      <c r="F139" s="118"/>
      <c r="G139" s="118"/>
      <c r="H139" s="118"/>
      <c r="I139" s="119"/>
      <c r="J139" s="117">
        <v>1212</v>
      </c>
      <c r="K139" s="118">
        <v>1121090.3</v>
      </c>
      <c r="L139" s="118">
        <v>1025330.3</v>
      </c>
      <c r="M139" s="118">
        <v>95760</v>
      </c>
      <c r="N139" s="118"/>
      <c r="O139" s="119"/>
      <c r="P139" s="117">
        <v>1158</v>
      </c>
      <c r="Q139" s="118">
        <f t="shared" si="38"/>
        <v>1298264.0999999999</v>
      </c>
      <c r="R139" s="118">
        <v>1200824.0999999999</v>
      </c>
      <c r="S139" s="118">
        <v>97440</v>
      </c>
      <c r="T139" s="118">
        <v>0</v>
      </c>
      <c r="U139" s="119">
        <v>0</v>
      </c>
      <c r="V139" s="82">
        <f t="shared" si="30"/>
        <v>-1</v>
      </c>
      <c r="W139" s="83">
        <f t="shared" si="31"/>
        <v>289540.19999999995</v>
      </c>
      <c r="X139" s="83">
        <f t="shared" si="32"/>
        <v>0</v>
      </c>
      <c r="Y139" s="84">
        <f t="shared" si="33"/>
        <v>0</v>
      </c>
      <c r="Z139" s="91">
        <f t="shared" si="34"/>
        <v>-54</v>
      </c>
      <c r="AA139" s="83">
        <f t="shared" si="35"/>
        <v>177173.79999999981</v>
      </c>
      <c r="AB139" s="83">
        <f t="shared" si="36"/>
        <v>0</v>
      </c>
      <c r="AC139" s="84">
        <f t="shared" si="37"/>
        <v>0</v>
      </c>
    </row>
    <row r="140" spans="1:29" x14ac:dyDescent="0.2">
      <c r="A140" s="120" t="s">
        <v>682</v>
      </c>
      <c r="B140" s="121" t="s">
        <v>706</v>
      </c>
      <c r="C140" s="116" t="s">
        <v>705</v>
      </c>
      <c r="D140" s="117">
        <v>76</v>
      </c>
      <c r="E140" s="118">
        <v>34761.599999999999</v>
      </c>
      <c r="F140" s="118"/>
      <c r="G140" s="118"/>
      <c r="H140" s="118"/>
      <c r="I140" s="119"/>
      <c r="J140" s="117">
        <v>53</v>
      </c>
      <c r="K140" s="118">
        <v>50744.800000000003</v>
      </c>
      <c r="L140" s="118">
        <v>21344.799999999999</v>
      </c>
      <c r="M140" s="118">
        <v>29400</v>
      </c>
      <c r="N140" s="118"/>
      <c r="O140" s="119"/>
      <c r="P140" s="117">
        <v>36</v>
      </c>
      <c r="Q140" s="118">
        <f t="shared" si="38"/>
        <v>46255.600000000006</v>
      </c>
      <c r="R140" s="118">
        <v>18895.600000000002</v>
      </c>
      <c r="S140" s="118">
        <v>27360</v>
      </c>
      <c r="T140" s="118">
        <v>0</v>
      </c>
      <c r="U140" s="119">
        <v>0</v>
      </c>
      <c r="V140" s="82">
        <f t="shared" si="30"/>
        <v>-40</v>
      </c>
      <c r="W140" s="83">
        <f t="shared" si="31"/>
        <v>11494.000000000007</v>
      </c>
      <c r="X140" s="83">
        <f t="shared" si="32"/>
        <v>0</v>
      </c>
      <c r="Y140" s="84">
        <f t="shared" si="33"/>
        <v>0</v>
      </c>
      <c r="Z140" s="91">
        <f t="shared" si="34"/>
        <v>-17</v>
      </c>
      <c r="AA140" s="83">
        <f t="shared" si="35"/>
        <v>-4489.1999999999971</v>
      </c>
      <c r="AB140" s="83">
        <f t="shared" si="36"/>
        <v>0</v>
      </c>
      <c r="AC140" s="84">
        <f t="shared" si="37"/>
        <v>0</v>
      </c>
    </row>
    <row r="141" spans="1:29" x14ac:dyDescent="0.2">
      <c r="A141" s="120" t="s">
        <v>682</v>
      </c>
      <c r="B141" s="121" t="s">
        <v>704</v>
      </c>
      <c r="C141" s="116" t="s">
        <v>703</v>
      </c>
      <c r="D141" s="117"/>
      <c r="E141" s="118"/>
      <c r="F141" s="118"/>
      <c r="G141" s="118"/>
      <c r="H141" s="118"/>
      <c r="I141" s="119"/>
      <c r="J141" s="117"/>
      <c r="K141" s="118"/>
      <c r="L141" s="118"/>
      <c r="M141" s="118"/>
      <c r="N141" s="118"/>
      <c r="O141" s="119"/>
      <c r="P141" s="117">
        <v>0</v>
      </c>
      <c r="Q141" s="118">
        <f t="shared" si="38"/>
        <v>0</v>
      </c>
      <c r="R141" s="118">
        <v>0</v>
      </c>
      <c r="S141" s="118">
        <v>0</v>
      </c>
      <c r="T141" s="118">
        <v>0</v>
      </c>
      <c r="U141" s="119">
        <v>0</v>
      </c>
      <c r="V141" s="82">
        <f t="shared" si="30"/>
        <v>0</v>
      </c>
      <c r="W141" s="83">
        <f t="shared" si="31"/>
        <v>0</v>
      </c>
      <c r="X141" s="83">
        <f t="shared" si="32"/>
        <v>0</v>
      </c>
      <c r="Y141" s="84">
        <f t="shared" si="33"/>
        <v>0</v>
      </c>
      <c r="Z141" s="91">
        <f t="shared" si="34"/>
        <v>0</v>
      </c>
      <c r="AA141" s="83">
        <f t="shared" si="35"/>
        <v>0</v>
      </c>
      <c r="AB141" s="83">
        <f t="shared" si="36"/>
        <v>0</v>
      </c>
      <c r="AC141" s="84">
        <f t="shared" si="37"/>
        <v>0</v>
      </c>
    </row>
    <row r="142" spans="1:29" x14ac:dyDescent="0.2">
      <c r="A142" s="120" t="s">
        <v>682</v>
      </c>
      <c r="B142" s="121" t="s">
        <v>702</v>
      </c>
      <c r="C142" s="116" t="s">
        <v>701</v>
      </c>
      <c r="D142" s="117">
        <v>893</v>
      </c>
      <c r="E142" s="118">
        <v>349698.8</v>
      </c>
      <c r="F142" s="118"/>
      <c r="G142" s="118"/>
      <c r="H142" s="118"/>
      <c r="I142" s="119"/>
      <c r="J142" s="117">
        <v>911</v>
      </c>
      <c r="K142" s="118">
        <v>390707.6</v>
      </c>
      <c r="L142" s="118">
        <v>356747.6</v>
      </c>
      <c r="M142" s="118">
        <v>33960</v>
      </c>
      <c r="N142" s="118"/>
      <c r="O142" s="119"/>
      <c r="P142" s="117">
        <v>848</v>
      </c>
      <c r="Q142" s="118">
        <f t="shared" si="38"/>
        <v>364956.8</v>
      </c>
      <c r="R142" s="118">
        <v>332076.79999999999</v>
      </c>
      <c r="S142" s="118">
        <v>32880</v>
      </c>
      <c r="T142" s="118">
        <v>0</v>
      </c>
      <c r="U142" s="119">
        <v>0</v>
      </c>
      <c r="V142" s="82">
        <f t="shared" si="30"/>
        <v>-45</v>
      </c>
      <c r="W142" s="83">
        <f t="shared" si="31"/>
        <v>15258</v>
      </c>
      <c r="X142" s="83">
        <f t="shared" si="32"/>
        <v>0</v>
      </c>
      <c r="Y142" s="84">
        <f t="shared" si="33"/>
        <v>0</v>
      </c>
      <c r="Z142" s="91">
        <f t="shared" si="34"/>
        <v>-63</v>
      </c>
      <c r="AA142" s="83">
        <f t="shared" si="35"/>
        <v>-25750.799999999988</v>
      </c>
      <c r="AB142" s="83">
        <f t="shared" si="36"/>
        <v>0</v>
      </c>
      <c r="AC142" s="84">
        <f t="shared" si="37"/>
        <v>0</v>
      </c>
    </row>
    <row r="143" spans="1:29" x14ac:dyDescent="0.2">
      <c r="A143" s="120" t="s">
        <v>682</v>
      </c>
      <c r="B143" s="121" t="s">
        <v>700</v>
      </c>
      <c r="C143" s="116" t="s">
        <v>699</v>
      </c>
      <c r="D143" s="117">
        <v>1149</v>
      </c>
      <c r="E143" s="118">
        <v>520304.6</v>
      </c>
      <c r="F143" s="118"/>
      <c r="G143" s="118"/>
      <c r="H143" s="118"/>
      <c r="I143" s="119"/>
      <c r="J143" s="117">
        <v>1304</v>
      </c>
      <c r="K143" s="118">
        <v>525502.9</v>
      </c>
      <c r="L143" s="118">
        <v>488662.9</v>
      </c>
      <c r="M143" s="118">
        <v>36840</v>
      </c>
      <c r="N143" s="118"/>
      <c r="O143" s="119"/>
      <c r="P143" s="117">
        <v>1224</v>
      </c>
      <c r="Q143" s="118">
        <f t="shared" si="38"/>
        <v>501010.6</v>
      </c>
      <c r="R143" s="118">
        <v>462490.6</v>
      </c>
      <c r="S143" s="118">
        <v>38520</v>
      </c>
      <c r="T143" s="118">
        <v>0</v>
      </c>
      <c r="U143" s="119">
        <v>0</v>
      </c>
      <c r="V143" s="82">
        <f t="shared" si="30"/>
        <v>75</v>
      </c>
      <c r="W143" s="83">
        <f t="shared" si="31"/>
        <v>-19294</v>
      </c>
      <c r="X143" s="83">
        <f t="shared" si="32"/>
        <v>0</v>
      </c>
      <c r="Y143" s="84">
        <f t="shared" si="33"/>
        <v>0</v>
      </c>
      <c r="Z143" s="91">
        <f t="shared" si="34"/>
        <v>-80</v>
      </c>
      <c r="AA143" s="83">
        <f t="shared" si="35"/>
        <v>-24492.300000000047</v>
      </c>
      <c r="AB143" s="83">
        <f t="shared" si="36"/>
        <v>0</v>
      </c>
      <c r="AC143" s="84">
        <f t="shared" si="37"/>
        <v>0</v>
      </c>
    </row>
    <row r="144" spans="1:29" x14ac:dyDescent="0.2">
      <c r="A144" s="120" t="s">
        <v>682</v>
      </c>
      <c r="B144" s="121" t="s">
        <v>698</v>
      </c>
      <c r="C144" s="116" t="s">
        <v>697</v>
      </c>
      <c r="D144" s="117">
        <v>3687</v>
      </c>
      <c r="E144" s="118">
        <v>7243950.54</v>
      </c>
      <c r="F144" s="118"/>
      <c r="G144" s="118"/>
      <c r="H144" s="118">
        <v>56437.880000000005</v>
      </c>
      <c r="I144" s="119"/>
      <c r="J144" s="117">
        <v>4215</v>
      </c>
      <c r="K144" s="118">
        <v>5965682.5299999993</v>
      </c>
      <c r="L144" s="118">
        <v>5416082.5299999993</v>
      </c>
      <c r="M144" s="118">
        <v>549600</v>
      </c>
      <c r="N144" s="118">
        <v>50065.880000000005</v>
      </c>
      <c r="O144" s="119"/>
      <c r="P144" s="117">
        <v>3826</v>
      </c>
      <c r="Q144" s="118">
        <f t="shared" si="38"/>
        <v>7221593.46</v>
      </c>
      <c r="R144" s="118">
        <v>6663113.46</v>
      </c>
      <c r="S144" s="118">
        <v>558480</v>
      </c>
      <c r="T144" s="118">
        <v>67808</v>
      </c>
      <c r="U144" s="119">
        <v>0</v>
      </c>
      <c r="V144" s="82">
        <f t="shared" si="30"/>
        <v>139</v>
      </c>
      <c r="W144" s="83">
        <f t="shared" si="31"/>
        <v>-22357.080000000075</v>
      </c>
      <c r="X144" s="83">
        <f t="shared" si="32"/>
        <v>11370.119999999995</v>
      </c>
      <c r="Y144" s="84">
        <f t="shared" si="33"/>
        <v>0</v>
      </c>
      <c r="Z144" s="91">
        <f t="shared" si="34"/>
        <v>-389</v>
      </c>
      <c r="AA144" s="83">
        <f t="shared" si="35"/>
        <v>1255910.9300000006</v>
      </c>
      <c r="AB144" s="83">
        <f t="shared" si="36"/>
        <v>17742.119999999995</v>
      </c>
      <c r="AC144" s="84">
        <f t="shared" si="37"/>
        <v>0</v>
      </c>
    </row>
    <row r="145" spans="1:29" ht="12.75" customHeight="1" x14ac:dyDescent="0.2">
      <c r="A145" s="120" t="s">
        <v>682</v>
      </c>
      <c r="B145" s="121" t="s">
        <v>696</v>
      </c>
      <c r="C145" s="116" t="s">
        <v>695</v>
      </c>
      <c r="D145" s="117">
        <v>1197</v>
      </c>
      <c r="E145" s="118">
        <v>1708450.64</v>
      </c>
      <c r="F145" s="118"/>
      <c r="G145" s="118"/>
      <c r="H145" s="118">
        <v>30765</v>
      </c>
      <c r="I145" s="119"/>
      <c r="J145" s="117">
        <v>1447</v>
      </c>
      <c r="K145" s="118">
        <v>1806839.1599999997</v>
      </c>
      <c r="L145" s="118">
        <v>1648439.1599999997</v>
      </c>
      <c r="M145" s="118">
        <v>158400</v>
      </c>
      <c r="N145" s="118">
        <v>32160</v>
      </c>
      <c r="O145" s="119"/>
      <c r="P145" s="117">
        <v>1289</v>
      </c>
      <c r="Q145" s="118">
        <f t="shared" si="38"/>
        <v>1981899.0199999998</v>
      </c>
      <c r="R145" s="118">
        <v>1832859.0199999998</v>
      </c>
      <c r="S145" s="118">
        <v>149040</v>
      </c>
      <c r="T145" s="118">
        <v>44395</v>
      </c>
      <c r="U145" s="119">
        <v>0</v>
      </c>
      <c r="V145" s="82">
        <f t="shared" si="30"/>
        <v>92</v>
      </c>
      <c r="W145" s="83">
        <f t="shared" si="31"/>
        <v>273448.37999999989</v>
      </c>
      <c r="X145" s="83">
        <f t="shared" si="32"/>
        <v>13630</v>
      </c>
      <c r="Y145" s="84">
        <f t="shared" si="33"/>
        <v>0</v>
      </c>
      <c r="Z145" s="91">
        <f t="shared" si="34"/>
        <v>-158</v>
      </c>
      <c r="AA145" s="83">
        <f t="shared" si="35"/>
        <v>175059.8600000001</v>
      </c>
      <c r="AB145" s="83">
        <f t="shared" si="36"/>
        <v>12235</v>
      </c>
      <c r="AC145" s="84">
        <f t="shared" si="37"/>
        <v>0</v>
      </c>
    </row>
    <row r="146" spans="1:29" ht="12.75" customHeight="1" x14ac:dyDescent="0.2">
      <c r="A146" s="120" t="s">
        <v>682</v>
      </c>
      <c r="B146" s="121" t="s">
        <v>694</v>
      </c>
      <c r="C146" s="116" t="s">
        <v>693</v>
      </c>
      <c r="D146" s="117">
        <v>445</v>
      </c>
      <c r="E146" s="118">
        <v>446235.66</v>
      </c>
      <c r="F146" s="118"/>
      <c r="G146" s="118"/>
      <c r="H146" s="118"/>
      <c r="I146" s="119"/>
      <c r="J146" s="117">
        <v>547</v>
      </c>
      <c r="K146" s="118">
        <v>491285.82000000007</v>
      </c>
      <c r="L146" s="118">
        <v>453725.82000000007</v>
      </c>
      <c r="M146" s="118">
        <v>37560</v>
      </c>
      <c r="N146" s="118"/>
      <c r="O146" s="119"/>
      <c r="P146" s="117">
        <v>316</v>
      </c>
      <c r="Q146" s="118">
        <f t="shared" si="38"/>
        <v>465916.22</v>
      </c>
      <c r="R146" s="118">
        <v>427396.22</v>
      </c>
      <c r="S146" s="118">
        <v>38520</v>
      </c>
      <c r="T146" s="118">
        <v>0</v>
      </c>
      <c r="U146" s="119">
        <v>0</v>
      </c>
      <c r="V146" s="82">
        <f t="shared" si="30"/>
        <v>-129</v>
      </c>
      <c r="W146" s="83">
        <f t="shared" si="31"/>
        <v>19680.559999999998</v>
      </c>
      <c r="X146" s="83">
        <f t="shared" si="32"/>
        <v>0</v>
      </c>
      <c r="Y146" s="84">
        <f t="shared" si="33"/>
        <v>0</v>
      </c>
      <c r="Z146" s="91">
        <f t="shared" si="34"/>
        <v>-231</v>
      </c>
      <c r="AA146" s="83">
        <f t="shared" si="35"/>
        <v>-25369.600000000093</v>
      </c>
      <c r="AB146" s="83">
        <f t="shared" si="36"/>
        <v>0</v>
      </c>
      <c r="AC146" s="84">
        <f t="shared" si="37"/>
        <v>0</v>
      </c>
    </row>
    <row r="147" spans="1:29" ht="12.75" customHeight="1" x14ac:dyDescent="0.2">
      <c r="A147" s="120" t="s">
        <v>682</v>
      </c>
      <c r="B147" s="121" t="s">
        <v>692</v>
      </c>
      <c r="C147" s="116" t="s">
        <v>691</v>
      </c>
      <c r="D147" s="117">
        <v>2679</v>
      </c>
      <c r="E147" s="118">
        <v>3020811.1</v>
      </c>
      <c r="F147" s="118"/>
      <c r="G147" s="118"/>
      <c r="H147" s="118">
        <v>4305</v>
      </c>
      <c r="I147" s="119"/>
      <c r="J147" s="117">
        <v>2679</v>
      </c>
      <c r="K147" s="118">
        <v>3057651.5999999996</v>
      </c>
      <c r="L147" s="118">
        <v>2923011.5999999996</v>
      </c>
      <c r="M147" s="118">
        <v>134640</v>
      </c>
      <c r="N147" s="118">
        <v>5385</v>
      </c>
      <c r="O147" s="119"/>
      <c r="P147" s="117">
        <v>2289</v>
      </c>
      <c r="Q147" s="118">
        <f t="shared" si="38"/>
        <v>3792505.7</v>
      </c>
      <c r="R147" s="118">
        <v>3660625.7</v>
      </c>
      <c r="S147" s="118">
        <v>131880</v>
      </c>
      <c r="T147" s="118">
        <v>23920</v>
      </c>
      <c r="U147" s="119">
        <v>0</v>
      </c>
      <c r="V147" s="82">
        <f t="shared" si="30"/>
        <v>-390</v>
      </c>
      <c r="W147" s="83">
        <f t="shared" si="31"/>
        <v>771694.60000000009</v>
      </c>
      <c r="X147" s="83">
        <f t="shared" si="32"/>
        <v>19615</v>
      </c>
      <c r="Y147" s="84">
        <f t="shared" si="33"/>
        <v>0</v>
      </c>
      <c r="Z147" s="91">
        <f t="shared" si="34"/>
        <v>-390</v>
      </c>
      <c r="AA147" s="83">
        <f t="shared" si="35"/>
        <v>734854.10000000056</v>
      </c>
      <c r="AB147" s="83">
        <f t="shared" si="36"/>
        <v>18535</v>
      </c>
      <c r="AC147" s="84">
        <f t="shared" si="37"/>
        <v>0</v>
      </c>
    </row>
    <row r="148" spans="1:29" x14ac:dyDescent="0.2">
      <c r="A148" s="120" t="s">
        <v>682</v>
      </c>
      <c r="B148" s="121" t="s">
        <v>690</v>
      </c>
      <c r="C148" s="116" t="s">
        <v>689</v>
      </c>
      <c r="D148" s="117">
        <v>191</v>
      </c>
      <c r="E148" s="118">
        <v>249869.5</v>
      </c>
      <c r="F148" s="118"/>
      <c r="G148" s="118"/>
      <c r="H148" s="118"/>
      <c r="I148" s="119"/>
      <c r="J148" s="117">
        <v>221</v>
      </c>
      <c r="K148" s="118">
        <v>247889.9</v>
      </c>
      <c r="L148" s="118">
        <v>218009.9</v>
      </c>
      <c r="M148" s="118">
        <v>29880</v>
      </c>
      <c r="N148" s="118"/>
      <c r="O148" s="119"/>
      <c r="P148" s="117">
        <v>188</v>
      </c>
      <c r="Q148" s="118">
        <f t="shared" si="38"/>
        <v>343841.1</v>
      </c>
      <c r="R148" s="118">
        <v>313121.09999999998</v>
      </c>
      <c r="S148" s="118">
        <v>30720</v>
      </c>
      <c r="T148" s="118">
        <v>0</v>
      </c>
      <c r="U148" s="119">
        <v>0</v>
      </c>
      <c r="V148" s="82">
        <f t="shared" si="30"/>
        <v>-3</v>
      </c>
      <c r="W148" s="83">
        <f t="shared" si="31"/>
        <v>93971.599999999977</v>
      </c>
      <c r="X148" s="83">
        <f t="shared" si="32"/>
        <v>0</v>
      </c>
      <c r="Y148" s="84">
        <f t="shared" si="33"/>
        <v>0</v>
      </c>
      <c r="Z148" s="91">
        <f t="shared" si="34"/>
        <v>-33</v>
      </c>
      <c r="AA148" s="83">
        <f t="shared" si="35"/>
        <v>95951.199999999983</v>
      </c>
      <c r="AB148" s="83">
        <f t="shared" si="36"/>
        <v>0</v>
      </c>
      <c r="AC148" s="84">
        <f t="shared" si="37"/>
        <v>0</v>
      </c>
    </row>
    <row r="149" spans="1:29" ht="12.75" customHeight="1" x14ac:dyDescent="0.2">
      <c r="A149" s="120" t="s">
        <v>682</v>
      </c>
      <c r="B149" s="121" t="s">
        <v>688</v>
      </c>
      <c r="C149" s="116" t="s">
        <v>687</v>
      </c>
      <c r="D149" s="117"/>
      <c r="E149" s="118">
        <v>266610</v>
      </c>
      <c r="F149" s="118"/>
      <c r="G149" s="118"/>
      <c r="H149" s="118"/>
      <c r="I149" s="119"/>
      <c r="J149" s="117"/>
      <c r="K149" s="118">
        <v>227086</v>
      </c>
      <c r="L149" s="118">
        <v>218326</v>
      </c>
      <c r="M149" s="118">
        <v>8760</v>
      </c>
      <c r="N149" s="118"/>
      <c r="O149" s="119"/>
      <c r="P149" s="117">
        <v>0</v>
      </c>
      <c r="Q149" s="118">
        <f t="shared" si="38"/>
        <v>226778</v>
      </c>
      <c r="R149" s="118">
        <v>215498</v>
      </c>
      <c r="S149" s="118">
        <v>11280</v>
      </c>
      <c r="T149" s="118">
        <v>0</v>
      </c>
      <c r="U149" s="119">
        <v>0</v>
      </c>
      <c r="V149" s="82">
        <f t="shared" si="30"/>
        <v>0</v>
      </c>
      <c r="W149" s="83">
        <f t="shared" si="31"/>
        <v>-39832</v>
      </c>
      <c r="X149" s="83">
        <f t="shared" si="32"/>
        <v>0</v>
      </c>
      <c r="Y149" s="84">
        <f t="shared" si="33"/>
        <v>0</v>
      </c>
      <c r="Z149" s="91">
        <f t="shared" si="34"/>
        <v>0</v>
      </c>
      <c r="AA149" s="83">
        <f t="shared" si="35"/>
        <v>-308</v>
      </c>
      <c r="AB149" s="83">
        <f t="shared" si="36"/>
        <v>0</v>
      </c>
      <c r="AC149" s="84">
        <f t="shared" si="37"/>
        <v>0</v>
      </c>
    </row>
    <row r="150" spans="1:29" ht="12.75" customHeight="1" x14ac:dyDescent="0.2">
      <c r="A150" s="120" t="s">
        <v>682</v>
      </c>
      <c r="B150" s="121" t="s">
        <v>686</v>
      </c>
      <c r="C150" s="116" t="s">
        <v>685</v>
      </c>
      <c r="D150" s="117">
        <v>4379</v>
      </c>
      <c r="E150" s="118">
        <v>10104413.060000001</v>
      </c>
      <c r="F150" s="118"/>
      <c r="G150" s="118"/>
      <c r="H150" s="118">
        <v>87177</v>
      </c>
      <c r="I150" s="119">
        <v>10110546.699999997</v>
      </c>
      <c r="J150" s="117">
        <v>4910</v>
      </c>
      <c r="K150" s="118">
        <v>6400942</v>
      </c>
      <c r="L150" s="118">
        <v>5909422</v>
      </c>
      <c r="M150" s="118">
        <v>491520</v>
      </c>
      <c r="N150" s="118">
        <v>48356</v>
      </c>
      <c r="O150" s="119">
        <v>12187671.240000002</v>
      </c>
      <c r="P150" s="117">
        <v>4888</v>
      </c>
      <c r="Q150" s="118">
        <f t="shared" si="38"/>
        <v>14688386.52</v>
      </c>
      <c r="R150" s="118">
        <v>14248946.52</v>
      </c>
      <c r="S150" s="118">
        <v>439440</v>
      </c>
      <c r="T150" s="118">
        <v>84684</v>
      </c>
      <c r="U150" s="119">
        <v>13910360.029999996</v>
      </c>
      <c r="V150" s="82">
        <f t="shared" si="30"/>
        <v>509</v>
      </c>
      <c r="W150" s="83">
        <f t="shared" si="31"/>
        <v>4583973.459999999</v>
      </c>
      <c r="X150" s="83">
        <f t="shared" si="32"/>
        <v>-2493</v>
      </c>
      <c r="Y150" s="84">
        <f t="shared" si="33"/>
        <v>3799813.3299999982</v>
      </c>
      <c r="Z150" s="91">
        <f t="shared" si="34"/>
        <v>-22</v>
      </c>
      <c r="AA150" s="83">
        <f t="shared" si="35"/>
        <v>8287444.5199999996</v>
      </c>
      <c r="AB150" s="83">
        <f t="shared" si="36"/>
        <v>36328</v>
      </c>
      <c r="AC150" s="84">
        <f t="shared" si="37"/>
        <v>1722688.7899999935</v>
      </c>
    </row>
    <row r="151" spans="1:29" ht="12.75" customHeight="1" x14ac:dyDescent="0.2">
      <c r="A151" s="120" t="s">
        <v>682</v>
      </c>
      <c r="B151" s="121" t="s">
        <v>684</v>
      </c>
      <c r="C151" s="116" t="s">
        <v>683</v>
      </c>
      <c r="D151" s="117">
        <v>882</v>
      </c>
      <c r="E151" s="118">
        <v>834077.2</v>
      </c>
      <c r="F151" s="118"/>
      <c r="G151" s="118"/>
      <c r="H151" s="118"/>
      <c r="I151" s="119"/>
      <c r="J151" s="117">
        <v>911</v>
      </c>
      <c r="K151" s="118">
        <v>1030065.7</v>
      </c>
      <c r="L151" s="118">
        <v>927945.7</v>
      </c>
      <c r="M151" s="118">
        <v>102120</v>
      </c>
      <c r="N151" s="118"/>
      <c r="O151" s="119"/>
      <c r="P151" s="117">
        <v>886</v>
      </c>
      <c r="Q151" s="118">
        <f t="shared" si="38"/>
        <v>1262712.3</v>
      </c>
      <c r="R151" s="118">
        <v>1166352.3</v>
      </c>
      <c r="S151" s="118">
        <v>96360</v>
      </c>
      <c r="T151" s="118">
        <v>0</v>
      </c>
      <c r="U151" s="119">
        <v>0</v>
      </c>
      <c r="V151" s="82">
        <f t="shared" si="30"/>
        <v>4</v>
      </c>
      <c r="W151" s="83">
        <f t="shared" si="31"/>
        <v>428635.10000000009</v>
      </c>
      <c r="X151" s="83">
        <f t="shared" si="32"/>
        <v>0</v>
      </c>
      <c r="Y151" s="84">
        <f t="shared" si="33"/>
        <v>0</v>
      </c>
      <c r="Z151" s="91">
        <f t="shared" si="34"/>
        <v>-25</v>
      </c>
      <c r="AA151" s="83">
        <f t="shared" si="35"/>
        <v>232646.60000000009</v>
      </c>
      <c r="AB151" s="83">
        <f t="shared" si="36"/>
        <v>0</v>
      </c>
      <c r="AC151" s="84">
        <f t="shared" si="37"/>
        <v>0</v>
      </c>
    </row>
    <row r="152" spans="1:29" ht="12.75" customHeight="1" x14ac:dyDescent="0.2">
      <c r="A152" s="120" t="s">
        <v>682</v>
      </c>
      <c r="B152" s="121" t="s">
        <v>681</v>
      </c>
      <c r="C152" s="116" t="s">
        <v>680</v>
      </c>
      <c r="D152" s="117"/>
      <c r="E152" s="118">
        <v>296670</v>
      </c>
      <c r="F152" s="118"/>
      <c r="G152" s="118"/>
      <c r="H152" s="118"/>
      <c r="I152" s="119"/>
      <c r="J152" s="117"/>
      <c r="K152" s="118">
        <v>259270</v>
      </c>
      <c r="L152" s="118">
        <v>246670</v>
      </c>
      <c r="M152" s="118">
        <v>12600</v>
      </c>
      <c r="N152" s="118"/>
      <c r="O152" s="119"/>
      <c r="P152" s="117">
        <v>0</v>
      </c>
      <c r="Q152" s="118">
        <f t="shared" si="38"/>
        <v>271440</v>
      </c>
      <c r="R152" s="118">
        <v>259080</v>
      </c>
      <c r="S152" s="118">
        <v>12360</v>
      </c>
      <c r="T152" s="118">
        <v>0</v>
      </c>
      <c r="U152" s="119">
        <v>0</v>
      </c>
      <c r="V152" s="82">
        <f t="shared" si="30"/>
        <v>0</v>
      </c>
      <c r="W152" s="83">
        <f t="shared" si="31"/>
        <v>-25230</v>
      </c>
      <c r="X152" s="83">
        <f t="shared" si="32"/>
        <v>0</v>
      </c>
      <c r="Y152" s="84">
        <f t="shared" si="33"/>
        <v>0</v>
      </c>
      <c r="Z152" s="91">
        <f t="shared" si="34"/>
        <v>0</v>
      </c>
      <c r="AA152" s="83">
        <f t="shared" si="35"/>
        <v>12170</v>
      </c>
      <c r="AB152" s="83">
        <f t="shared" si="36"/>
        <v>0</v>
      </c>
      <c r="AC152" s="84">
        <f t="shared" si="37"/>
        <v>0</v>
      </c>
    </row>
    <row r="153" spans="1:29" x14ac:dyDescent="0.2">
      <c r="A153" s="120" t="s">
        <v>671</v>
      </c>
      <c r="B153" s="121" t="s">
        <v>679</v>
      </c>
      <c r="C153" s="116" t="s">
        <v>678</v>
      </c>
      <c r="D153" s="117">
        <v>1740</v>
      </c>
      <c r="E153" s="118">
        <v>3405268.48</v>
      </c>
      <c r="F153" s="118"/>
      <c r="G153" s="118"/>
      <c r="H153" s="118"/>
      <c r="I153" s="119"/>
      <c r="J153" s="117">
        <v>1584</v>
      </c>
      <c r="K153" s="118">
        <v>3157281.6199999996</v>
      </c>
      <c r="L153" s="118">
        <v>2762481.6199999996</v>
      </c>
      <c r="M153" s="118">
        <v>394800</v>
      </c>
      <c r="N153" s="118"/>
      <c r="O153" s="119"/>
      <c r="P153" s="117">
        <v>1465</v>
      </c>
      <c r="Q153" s="118">
        <f>SUM(R153:S153)</f>
        <v>3625961.04</v>
      </c>
      <c r="R153" s="118">
        <v>3232481.04</v>
      </c>
      <c r="S153" s="118">
        <v>393480</v>
      </c>
      <c r="T153" s="118">
        <v>0</v>
      </c>
      <c r="U153" s="119">
        <v>0</v>
      </c>
      <c r="V153" s="82">
        <f t="shared" si="30"/>
        <v>-275</v>
      </c>
      <c r="W153" s="83">
        <f t="shared" si="31"/>
        <v>220692.56000000006</v>
      </c>
      <c r="X153" s="83">
        <f t="shared" si="32"/>
        <v>0</v>
      </c>
      <c r="Y153" s="84">
        <f t="shared" si="33"/>
        <v>0</v>
      </c>
      <c r="Z153" s="91">
        <f t="shared" si="34"/>
        <v>-119</v>
      </c>
      <c r="AA153" s="83">
        <f t="shared" si="35"/>
        <v>468679.42000000039</v>
      </c>
      <c r="AB153" s="83">
        <f t="shared" si="36"/>
        <v>0</v>
      </c>
      <c r="AC153" s="84">
        <f t="shared" si="37"/>
        <v>0</v>
      </c>
    </row>
    <row r="154" spans="1:29" x14ac:dyDescent="0.2">
      <c r="A154" s="120" t="s">
        <v>671</v>
      </c>
      <c r="B154" s="121" t="s">
        <v>677</v>
      </c>
      <c r="C154" s="116" t="s">
        <v>676</v>
      </c>
      <c r="D154" s="117">
        <v>295</v>
      </c>
      <c r="E154" s="118">
        <v>417490</v>
      </c>
      <c r="F154" s="118"/>
      <c r="G154" s="118"/>
      <c r="H154" s="118"/>
      <c r="I154" s="119"/>
      <c r="J154" s="117">
        <v>207</v>
      </c>
      <c r="K154" s="118">
        <v>343876.66000000003</v>
      </c>
      <c r="L154" s="118">
        <v>308356.66000000003</v>
      </c>
      <c r="M154" s="118">
        <v>35520</v>
      </c>
      <c r="N154" s="118"/>
      <c r="O154" s="119"/>
      <c r="P154" s="117">
        <v>318</v>
      </c>
      <c r="Q154" s="118">
        <f>SUM(R154:S154)</f>
        <v>627988.24</v>
      </c>
      <c r="R154" s="118">
        <v>593428.24</v>
      </c>
      <c r="S154" s="118">
        <v>34560</v>
      </c>
      <c r="T154" s="118">
        <v>0</v>
      </c>
      <c r="U154" s="119">
        <v>0</v>
      </c>
      <c r="V154" s="82">
        <f t="shared" si="30"/>
        <v>23</v>
      </c>
      <c r="W154" s="83">
        <f t="shared" si="31"/>
        <v>210498.24</v>
      </c>
      <c r="X154" s="83">
        <f t="shared" si="32"/>
        <v>0</v>
      </c>
      <c r="Y154" s="84">
        <f t="shared" si="33"/>
        <v>0</v>
      </c>
      <c r="Z154" s="91">
        <f t="shared" si="34"/>
        <v>111</v>
      </c>
      <c r="AA154" s="83">
        <f t="shared" si="35"/>
        <v>284111.57999999996</v>
      </c>
      <c r="AB154" s="83">
        <f t="shared" si="36"/>
        <v>0</v>
      </c>
      <c r="AC154" s="84">
        <f t="shared" si="37"/>
        <v>0</v>
      </c>
    </row>
    <row r="155" spans="1:29" x14ac:dyDescent="0.2">
      <c r="A155" s="120" t="s">
        <v>671</v>
      </c>
      <c r="B155" s="121" t="s">
        <v>675</v>
      </c>
      <c r="C155" s="116" t="s">
        <v>674</v>
      </c>
      <c r="D155" s="117">
        <v>261</v>
      </c>
      <c r="E155" s="118">
        <v>614445.4</v>
      </c>
      <c r="F155" s="118"/>
      <c r="G155" s="118"/>
      <c r="H155" s="118"/>
      <c r="I155" s="119"/>
      <c r="J155" s="117">
        <v>313</v>
      </c>
      <c r="K155" s="118">
        <v>651914.64999999991</v>
      </c>
      <c r="L155" s="118">
        <v>623474.64999999991</v>
      </c>
      <c r="M155" s="118">
        <v>28440</v>
      </c>
      <c r="N155" s="118"/>
      <c r="O155" s="119"/>
      <c r="P155" s="117">
        <v>277</v>
      </c>
      <c r="Q155" s="118">
        <f>SUM(R155:S155)</f>
        <v>760974.42</v>
      </c>
      <c r="R155" s="118">
        <v>731814.42</v>
      </c>
      <c r="S155" s="118">
        <v>29160</v>
      </c>
      <c r="T155" s="118">
        <v>0</v>
      </c>
      <c r="U155" s="119">
        <v>0</v>
      </c>
      <c r="V155" s="82">
        <f t="shared" si="30"/>
        <v>16</v>
      </c>
      <c r="W155" s="83">
        <f t="shared" si="31"/>
        <v>146529.02000000002</v>
      </c>
      <c r="X155" s="83">
        <f t="shared" si="32"/>
        <v>0</v>
      </c>
      <c r="Y155" s="84">
        <f t="shared" si="33"/>
        <v>0</v>
      </c>
      <c r="Z155" s="91">
        <f t="shared" si="34"/>
        <v>-36</v>
      </c>
      <c r="AA155" s="83">
        <f t="shared" si="35"/>
        <v>109059.77000000014</v>
      </c>
      <c r="AB155" s="83">
        <f t="shared" si="36"/>
        <v>0</v>
      </c>
      <c r="AC155" s="84">
        <f t="shared" si="37"/>
        <v>0</v>
      </c>
    </row>
    <row r="156" spans="1:29" ht="12.75" customHeight="1" x14ac:dyDescent="0.2">
      <c r="A156" s="120" t="s">
        <v>671</v>
      </c>
      <c r="B156" s="121" t="s">
        <v>673</v>
      </c>
      <c r="C156" s="116" t="s">
        <v>672</v>
      </c>
      <c r="D156" s="117">
        <v>125</v>
      </c>
      <c r="E156" s="118">
        <v>63049.3</v>
      </c>
      <c r="F156" s="118"/>
      <c r="G156" s="118"/>
      <c r="H156" s="118"/>
      <c r="I156" s="119"/>
      <c r="J156" s="117">
        <v>136</v>
      </c>
      <c r="K156" s="118">
        <v>90837.299999999988</v>
      </c>
      <c r="L156" s="118">
        <v>69477.299999999988</v>
      </c>
      <c r="M156" s="118">
        <v>21360</v>
      </c>
      <c r="N156" s="118"/>
      <c r="O156" s="119"/>
      <c r="P156" s="117">
        <v>113</v>
      </c>
      <c r="Q156" s="118">
        <f>SUM(R156:S156)</f>
        <v>78507.399999999994</v>
      </c>
      <c r="R156" s="118">
        <v>52227.399999999994</v>
      </c>
      <c r="S156" s="118">
        <v>26280</v>
      </c>
      <c r="T156" s="118">
        <v>0</v>
      </c>
      <c r="U156" s="119">
        <v>0</v>
      </c>
      <c r="V156" s="82">
        <f t="shared" si="30"/>
        <v>-12</v>
      </c>
      <c r="W156" s="83">
        <f t="shared" si="31"/>
        <v>15458.099999999991</v>
      </c>
      <c r="X156" s="83">
        <f t="shared" si="32"/>
        <v>0</v>
      </c>
      <c r="Y156" s="84">
        <f t="shared" si="33"/>
        <v>0</v>
      </c>
      <c r="Z156" s="91">
        <f t="shared" si="34"/>
        <v>-23</v>
      </c>
      <c r="AA156" s="83">
        <f t="shared" si="35"/>
        <v>-12329.899999999994</v>
      </c>
      <c r="AB156" s="83">
        <f t="shared" si="36"/>
        <v>0</v>
      </c>
      <c r="AC156" s="84">
        <f t="shared" si="37"/>
        <v>0</v>
      </c>
    </row>
    <row r="157" spans="1:29" ht="12.75" customHeight="1" x14ac:dyDescent="0.2">
      <c r="A157" s="120" t="s">
        <v>671</v>
      </c>
      <c r="B157" s="121" t="s">
        <v>670</v>
      </c>
      <c r="C157" s="116" t="s">
        <v>669</v>
      </c>
      <c r="D157" s="117"/>
      <c r="E157" s="118">
        <v>282777</v>
      </c>
      <c r="F157" s="118"/>
      <c r="G157" s="118"/>
      <c r="H157" s="118"/>
      <c r="I157" s="119"/>
      <c r="J157" s="117"/>
      <c r="K157" s="118">
        <v>195132</v>
      </c>
      <c r="L157" s="118">
        <v>185292</v>
      </c>
      <c r="M157" s="118">
        <v>9840</v>
      </c>
      <c r="N157" s="118"/>
      <c r="O157" s="119"/>
      <c r="P157" s="117">
        <v>0</v>
      </c>
      <c r="Q157" s="118">
        <f>SUM(R157:S157)</f>
        <v>213296</v>
      </c>
      <c r="R157" s="118">
        <v>202856</v>
      </c>
      <c r="S157" s="118">
        <v>10440</v>
      </c>
      <c r="T157" s="118">
        <v>0</v>
      </c>
      <c r="U157" s="119">
        <v>0</v>
      </c>
      <c r="V157" s="82">
        <f t="shared" si="30"/>
        <v>0</v>
      </c>
      <c r="W157" s="83">
        <f t="shared" si="31"/>
        <v>-69481</v>
      </c>
      <c r="X157" s="83">
        <f t="shared" si="32"/>
        <v>0</v>
      </c>
      <c r="Y157" s="84">
        <f t="shared" si="33"/>
        <v>0</v>
      </c>
      <c r="Z157" s="91">
        <f t="shared" si="34"/>
        <v>0</v>
      </c>
      <c r="AA157" s="83">
        <f t="shared" si="35"/>
        <v>18164</v>
      </c>
      <c r="AB157" s="83">
        <f t="shared" si="36"/>
        <v>0</v>
      </c>
      <c r="AC157" s="84">
        <f t="shared" si="37"/>
        <v>0</v>
      </c>
    </row>
    <row r="158" spans="1:29" x14ac:dyDescent="0.2">
      <c r="A158" s="120" t="s">
        <v>634</v>
      </c>
      <c r="B158" s="121" t="s">
        <v>668</v>
      </c>
      <c r="C158" s="116" t="s">
        <v>667</v>
      </c>
      <c r="D158" s="117">
        <v>400</v>
      </c>
      <c r="E158" s="118">
        <v>326151.30000000005</v>
      </c>
      <c r="F158" s="118"/>
      <c r="G158" s="118"/>
      <c r="H158" s="118"/>
      <c r="I158" s="119"/>
      <c r="J158" s="117">
        <v>349</v>
      </c>
      <c r="K158" s="118">
        <v>333884.59999999998</v>
      </c>
      <c r="L158" s="118">
        <v>278084.59999999998</v>
      </c>
      <c r="M158" s="118">
        <v>55800</v>
      </c>
      <c r="N158" s="118"/>
      <c r="O158" s="119"/>
      <c r="P158" s="117">
        <v>295</v>
      </c>
      <c r="Q158" s="118">
        <f t="shared" ref="Q158:Q175" si="39">SUM(R158:S158)</f>
        <v>385368.5</v>
      </c>
      <c r="R158" s="118">
        <v>330048.5</v>
      </c>
      <c r="S158" s="118">
        <v>55320</v>
      </c>
      <c r="T158" s="118">
        <v>0</v>
      </c>
      <c r="U158" s="119">
        <v>0</v>
      </c>
      <c r="V158" s="82">
        <f t="shared" si="30"/>
        <v>-105</v>
      </c>
      <c r="W158" s="83">
        <f t="shared" si="31"/>
        <v>59217.199999999953</v>
      </c>
      <c r="X158" s="83">
        <f t="shared" si="32"/>
        <v>0</v>
      </c>
      <c r="Y158" s="84">
        <f t="shared" si="33"/>
        <v>0</v>
      </c>
      <c r="Z158" s="91">
        <f t="shared" si="34"/>
        <v>-54</v>
      </c>
      <c r="AA158" s="83">
        <f t="shared" si="35"/>
        <v>51483.900000000023</v>
      </c>
      <c r="AB158" s="83">
        <f t="shared" si="36"/>
        <v>0</v>
      </c>
      <c r="AC158" s="84">
        <f t="shared" si="37"/>
        <v>0</v>
      </c>
    </row>
    <row r="159" spans="1:29" x14ac:dyDescent="0.2">
      <c r="A159" s="120" t="s">
        <v>634</v>
      </c>
      <c r="B159" s="121" t="s">
        <v>666</v>
      </c>
      <c r="C159" s="116" t="s">
        <v>665</v>
      </c>
      <c r="D159" s="117">
        <v>475</v>
      </c>
      <c r="E159" s="118">
        <v>428340.1</v>
      </c>
      <c r="F159" s="118"/>
      <c r="G159" s="118"/>
      <c r="H159" s="118"/>
      <c r="I159" s="119"/>
      <c r="J159" s="117">
        <v>503</v>
      </c>
      <c r="K159" s="118">
        <v>477380.9</v>
      </c>
      <c r="L159" s="118">
        <v>413660.9</v>
      </c>
      <c r="M159" s="118">
        <v>63720</v>
      </c>
      <c r="N159" s="118"/>
      <c r="O159" s="119"/>
      <c r="P159" s="117">
        <v>398</v>
      </c>
      <c r="Q159" s="118">
        <f t="shared" si="39"/>
        <v>520689.1</v>
      </c>
      <c r="R159" s="118">
        <v>457929.1</v>
      </c>
      <c r="S159" s="118">
        <v>62760</v>
      </c>
      <c r="T159" s="118">
        <v>0</v>
      </c>
      <c r="U159" s="119">
        <v>0</v>
      </c>
      <c r="V159" s="82">
        <f t="shared" si="30"/>
        <v>-77</v>
      </c>
      <c r="W159" s="83">
        <f t="shared" si="31"/>
        <v>92349</v>
      </c>
      <c r="X159" s="83">
        <f t="shared" si="32"/>
        <v>0</v>
      </c>
      <c r="Y159" s="84">
        <f t="shared" si="33"/>
        <v>0</v>
      </c>
      <c r="Z159" s="91">
        <f t="shared" si="34"/>
        <v>-105</v>
      </c>
      <c r="AA159" s="83">
        <f t="shared" si="35"/>
        <v>43308.199999999953</v>
      </c>
      <c r="AB159" s="83">
        <f t="shared" si="36"/>
        <v>0</v>
      </c>
      <c r="AC159" s="84">
        <f t="shared" si="37"/>
        <v>0</v>
      </c>
    </row>
    <row r="160" spans="1:29" x14ac:dyDescent="0.2">
      <c r="A160" s="120" t="s">
        <v>634</v>
      </c>
      <c r="B160" s="121" t="s">
        <v>664</v>
      </c>
      <c r="C160" s="116" t="s">
        <v>663</v>
      </c>
      <c r="D160" s="117">
        <v>627</v>
      </c>
      <c r="E160" s="118">
        <v>496493.19999999995</v>
      </c>
      <c r="F160" s="118"/>
      <c r="G160" s="118"/>
      <c r="H160" s="118"/>
      <c r="I160" s="119"/>
      <c r="J160" s="117">
        <v>552</v>
      </c>
      <c r="K160" s="118">
        <v>467717.69999999995</v>
      </c>
      <c r="L160" s="118">
        <v>381437.69999999995</v>
      </c>
      <c r="M160" s="118">
        <v>86280</v>
      </c>
      <c r="N160" s="118"/>
      <c r="O160" s="119"/>
      <c r="P160" s="117">
        <v>463</v>
      </c>
      <c r="Q160" s="118">
        <f t="shared" si="39"/>
        <v>566085.19999999995</v>
      </c>
      <c r="R160" s="118">
        <v>480165.1999999999</v>
      </c>
      <c r="S160" s="118">
        <v>85920</v>
      </c>
      <c r="T160" s="118">
        <v>0</v>
      </c>
      <c r="U160" s="119">
        <v>0</v>
      </c>
      <c r="V160" s="82">
        <f t="shared" si="30"/>
        <v>-164</v>
      </c>
      <c r="W160" s="83">
        <f t="shared" si="31"/>
        <v>69592</v>
      </c>
      <c r="X160" s="83">
        <f t="shared" si="32"/>
        <v>0</v>
      </c>
      <c r="Y160" s="84">
        <f t="shared" si="33"/>
        <v>0</v>
      </c>
      <c r="Z160" s="91">
        <f t="shared" si="34"/>
        <v>-89</v>
      </c>
      <c r="AA160" s="83">
        <f t="shared" si="35"/>
        <v>98367.5</v>
      </c>
      <c r="AB160" s="83">
        <f t="shared" si="36"/>
        <v>0</v>
      </c>
      <c r="AC160" s="84">
        <f t="shared" si="37"/>
        <v>0</v>
      </c>
    </row>
    <row r="161" spans="1:29" x14ac:dyDescent="0.2">
      <c r="A161" s="120" t="s">
        <v>634</v>
      </c>
      <c r="B161" s="121" t="s">
        <v>662</v>
      </c>
      <c r="C161" s="116" t="s">
        <v>661</v>
      </c>
      <c r="D161" s="117">
        <v>134</v>
      </c>
      <c r="E161" s="118">
        <v>130564</v>
      </c>
      <c r="F161" s="118"/>
      <c r="G161" s="118"/>
      <c r="H161" s="118"/>
      <c r="I161" s="119"/>
      <c r="J161" s="117">
        <v>140</v>
      </c>
      <c r="K161" s="118">
        <v>149012.5</v>
      </c>
      <c r="L161" s="118">
        <v>116252.5</v>
      </c>
      <c r="M161" s="118">
        <v>32760</v>
      </c>
      <c r="N161" s="118"/>
      <c r="O161" s="119"/>
      <c r="P161" s="117">
        <v>120</v>
      </c>
      <c r="Q161" s="118">
        <f t="shared" si="39"/>
        <v>143397</v>
      </c>
      <c r="R161" s="118">
        <v>110637</v>
      </c>
      <c r="S161" s="118">
        <v>32760</v>
      </c>
      <c r="T161" s="118">
        <v>0</v>
      </c>
      <c r="U161" s="119">
        <v>0</v>
      </c>
      <c r="V161" s="82">
        <f t="shared" si="30"/>
        <v>-14</v>
      </c>
      <c r="W161" s="83">
        <f t="shared" si="31"/>
        <v>12833</v>
      </c>
      <c r="X161" s="83">
        <f t="shared" si="32"/>
        <v>0</v>
      </c>
      <c r="Y161" s="84">
        <f t="shared" si="33"/>
        <v>0</v>
      </c>
      <c r="Z161" s="91">
        <f t="shared" si="34"/>
        <v>-20</v>
      </c>
      <c r="AA161" s="83">
        <f t="shared" si="35"/>
        <v>-5615.5</v>
      </c>
      <c r="AB161" s="83">
        <f t="shared" si="36"/>
        <v>0</v>
      </c>
      <c r="AC161" s="84">
        <f t="shared" si="37"/>
        <v>0</v>
      </c>
    </row>
    <row r="162" spans="1:29" ht="12.75" customHeight="1" x14ac:dyDescent="0.2">
      <c r="A162" s="120" t="s">
        <v>634</v>
      </c>
      <c r="B162" s="121" t="s">
        <v>660</v>
      </c>
      <c r="C162" s="116" t="s">
        <v>659</v>
      </c>
      <c r="D162" s="117"/>
      <c r="E162" s="118">
        <v>36653</v>
      </c>
      <c r="F162" s="118"/>
      <c r="G162" s="118"/>
      <c r="H162" s="118"/>
      <c r="I162" s="119"/>
      <c r="J162" s="117"/>
      <c r="K162" s="118">
        <v>38380</v>
      </c>
      <c r="L162" s="118">
        <v>38380</v>
      </c>
      <c r="M162" s="118"/>
      <c r="N162" s="118"/>
      <c r="O162" s="119"/>
      <c r="P162" s="117">
        <v>0</v>
      </c>
      <c r="Q162" s="118">
        <f t="shared" si="39"/>
        <v>38380</v>
      </c>
      <c r="R162" s="118">
        <v>38380</v>
      </c>
      <c r="S162" s="118">
        <v>0</v>
      </c>
      <c r="T162" s="118">
        <v>0</v>
      </c>
      <c r="U162" s="119">
        <v>0</v>
      </c>
      <c r="V162" s="82">
        <f t="shared" si="30"/>
        <v>0</v>
      </c>
      <c r="W162" s="83">
        <f t="shared" si="31"/>
        <v>1727</v>
      </c>
      <c r="X162" s="83">
        <f t="shared" si="32"/>
        <v>0</v>
      </c>
      <c r="Y162" s="84">
        <f t="shared" si="33"/>
        <v>0</v>
      </c>
      <c r="Z162" s="91">
        <f t="shared" si="34"/>
        <v>0</v>
      </c>
      <c r="AA162" s="83">
        <f t="shared" si="35"/>
        <v>0</v>
      </c>
      <c r="AB162" s="83">
        <f t="shared" si="36"/>
        <v>0</v>
      </c>
      <c r="AC162" s="84">
        <f t="shared" si="37"/>
        <v>0</v>
      </c>
    </row>
    <row r="163" spans="1:29" ht="12.75" customHeight="1" x14ac:dyDescent="0.2">
      <c r="A163" s="120" t="s">
        <v>634</v>
      </c>
      <c r="B163" s="121" t="s">
        <v>658</v>
      </c>
      <c r="C163" s="116" t="s">
        <v>657</v>
      </c>
      <c r="D163" s="117"/>
      <c r="E163" s="118">
        <v>640754</v>
      </c>
      <c r="F163" s="118"/>
      <c r="G163" s="118"/>
      <c r="H163" s="118"/>
      <c r="I163" s="119"/>
      <c r="J163" s="117"/>
      <c r="K163" s="118">
        <v>537600</v>
      </c>
      <c r="L163" s="118">
        <v>537600</v>
      </c>
      <c r="M163" s="118"/>
      <c r="N163" s="118"/>
      <c r="O163" s="119"/>
      <c r="P163" s="117">
        <v>0</v>
      </c>
      <c r="Q163" s="118">
        <f t="shared" si="39"/>
        <v>537600</v>
      </c>
      <c r="R163" s="118">
        <v>537600</v>
      </c>
      <c r="S163" s="118">
        <v>0</v>
      </c>
      <c r="T163" s="118">
        <v>0</v>
      </c>
      <c r="U163" s="119">
        <v>0</v>
      </c>
      <c r="V163" s="82">
        <f t="shared" si="30"/>
        <v>0</v>
      </c>
      <c r="W163" s="83">
        <f t="shared" si="31"/>
        <v>-103154</v>
      </c>
      <c r="X163" s="83">
        <f t="shared" si="32"/>
        <v>0</v>
      </c>
      <c r="Y163" s="84">
        <f t="shared" si="33"/>
        <v>0</v>
      </c>
      <c r="Z163" s="91">
        <f t="shared" si="34"/>
        <v>0</v>
      </c>
      <c r="AA163" s="83">
        <f t="shared" si="35"/>
        <v>0</v>
      </c>
      <c r="AB163" s="83">
        <f t="shared" si="36"/>
        <v>0</v>
      </c>
      <c r="AC163" s="84">
        <f t="shared" si="37"/>
        <v>0</v>
      </c>
    </row>
    <row r="164" spans="1:29" x14ac:dyDescent="0.2">
      <c r="A164" s="120" t="s">
        <v>634</v>
      </c>
      <c r="B164" s="121" t="s">
        <v>656</v>
      </c>
      <c r="C164" s="116" t="s">
        <v>655</v>
      </c>
      <c r="D164" s="117"/>
      <c r="E164" s="118">
        <v>20015</v>
      </c>
      <c r="F164" s="118"/>
      <c r="G164" s="118"/>
      <c r="H164" s="118"/>
      <c r="I164" s="119"/>
      <c r="J164" s="117"/>
      <c r="K164" s="118">
        <v>23560</v>
      </c>
      <c r="L164" s="118">
        <v>23560</v>
      </c>
      <c r="M164" s="118"/>
      <c r="N164" s="118"/>
      <c r="O164" s="119"/>
      <c r="P164" s="117">
        <v>0</v>
      </c>
      <c r="Q164" s="118">
        <f t="shared" si="39"/>
        <v>14440</v>
      </c>
      <c r="R164" s="118">
        <v>14440</v>
      </c>
      <c r="S164" s="118">
        <v>0</v>
      </c>
      <c r="T164" s="118">
        <v>0</v>
      </c>
      <c r="U164" s="119">
        <v>0</v>
      </c>
      <c r="V164" s="82">
        <f t="shared" si="30"/>
        <v>0</v>
      </c>
      <c r="W164" s="83">
        <f t="shared" si="31"/>
        <v>-5575</v>
      </c>
      <c r="X164" s="83">
        <f t="shared" si="32"/>
        <v>0</v>
      </c>
      <c r="Y164" s="84">
        <f t="shared" si="33"/>
        <v>0</v>
      </c>
      <c r="Z164" s="91">
        <f t="shared" si="34"/>
        <v>0</v>
      </c>
      <c r="AA164" s="83">
        <f t="shared" si="35"/>
        <v>-9120</v>
      </c>
      <c r="AB164" s="83">
        <f t="shared" si="36"/>
        <v>0</v>
      </c>
      <c r="AC164" s="84">
        <f t="shared" si="37"/>
        <v>0</v>
      </c>
    </row>
    <row r="165" spans="1:29" ht="12.75" customHeight="1" x14ac:dyDescent="0.2">
      <c r="A165" s="120" t="s">
        <v>634</v>
      </c>
      <c r="B165" s="121" t="s">
        <v>654</v>
      </c>
      <c r="C165" s="116" t="s">
        <v>653</v>
      </c>
      <c r="D165" s="117"/>
      <c r="E165" s="118">
        <v>4329</v>
      </c>
      <c r="F165" s="118"/>
      <c r="G165" s="118"/>
      <c r="H165" s="118"/>
      <c r="I165" s="119"/>
      <c r="J165" s="117"/>
      <c r="K165" s="118">
        <v>4094</v>
      </c>
      <c r="L165" s="118">
        <v>4094</v>
      </c>
      <c r="M165" s="118"/>
      <c r="N165" s="118"/>
      <c r="O165" s="119"/>
      <c r="P165" s="117">
        <v>0</v>
      </c>
      <c r="Q165" s="118">
        <f t="shared" si="39"/>
        <v>1544</v>
      </c>
      <c r="R165" s="118">
        <v>1544</v>
      </c>
      <c r="S165" s="118">
        <v>0</v>
      </c>
      <c r="T165" s="118">
        <v>0</v>
      </c>
      <c r="U165" s="119">
        <v>0</v>
      </c>
      <c r="V165" s="82">
        <f t="shared" si="30"/>
        <v>0</v>
      </c>
      <c r="W165" s="83">
        <f t="shared" si="31"/>
        <v>-2785</v>
      </c>
      <c r="X165" s="83">
        <f t="shared" si="32"/>
        <v>0</v>
      </c>
      <c r="Y165" s="84">
        <f t="shared" si="33"/>
        <v>0</v>
      </c>
      <c r="Z165" s="91">
        <f t="shared" si="34"/>
        <v>0</v>
      </c>
      <c r="AA165" s="83">
        <f t="shared" si="35"/>
        <v>-2550</v>
      </c>
      <c r="AB165" s="83">
        <f t="shared" si="36"/>
        <v>0</v>
      </c>
      <c r="AC165" s="84">
        <f t="shared" si="37"/>
        <v>0</v>
      </c>
    </row>
    <row r="166" spans="1:29" x14ac:dyDescent="0.2">
      <c r="A166" s="120" t="s">
        <v>634</v>
      </c>
      <c r="B166" s="121" t="s">
        <v>652</v>
      </c>
      <c r="C166" s="116" t="s">
        <v>651</v>
      </c>
      <c r="D166" s="117">
        <v>7739</v>
      </c>
      <c r="E166" s="118">
        <v>13120976.32</v>
      </c>
      <c r="F166" s="118"/>
      <c r="G166" s="118"/>
      <c r="H166" s="118">
        <v>221461</v>
      </c>
      <c r="I166" s="119">
        <v>8026949.8599999994</v>
      </c>
      <c r="J166" s="117">
        <v>8312</v>
      </c>
      <c r="K166" s="118">
        <v>11858586.939999999</v>
      </c>
      <c r="L166" s="118">
        <v>10478586.939999999</v>
      </c>
      <c r="M166" s="118">
        <v>1380000</v>
      </c>
      <c r="N166" s="118">
        <v>182844</v>
      </c>
      <c r="O166" s="119">
        <v>8627272.6900000013</v>
      </c>
      <c r="P166" s="117">
        <v>7430</v>
      </c>
      <c r="Q166" s="118">
        <f t="shared" si="39"/>
        <v>12460374.060000002</v>
      </c>
      <c r="R166" s="118">
        <v>11052774.060000002</v>
      </c>
      <c r="S166" s="118">
        <v>1407600</v>
      </c>
      <c r="T166" s="118">
        <v>230603.39999999997</v>
      </c>
      <c r="U166" s="119">
        <v>9124462.8100000024</v>
      </c>
      <c r="V166" s="82">
        <f t="shared" si="30"/>
        <v>-309</v>
      </c>
      <c r="W166" s="83">
        <f t="shared" si="31"/>
        <v>-660602.25999999791</v>
      </c>
      <c r="X166" s="83">
        <f t="shared" si="32"/>
        <v>9142.3999999999651</v>
      </c>
      <c r="Y166" s="84">
        <f t="shared" si="33"/>
        <v>1097512.950000003</v>
      </c>
      <c r="Z166" s="91">
        <f t="shared" si="34"/>
        <v>-882</v>
      </c>
      <c r="AA166" s="83">
        <f t="shared" si="35"/>
        <v>601787.12000000291</v>
      </c>
      <c r="AB166" s="83">
        <f t="shared" si="36"/>
        <v>47759.399999999965</v>
      </c>
      <c r="AC166" s="84">
        <f t="shared" si="37"/>
        <v>497190.12000000104</v>
      </c>
    </row>
    <row r="167" spans="1:29" ht="12.75" customHeight="1" x14ac:dyDescent="0.2">
      <c r="A167" s="120" t="s">
        <v>634</v>
      </c>
      <c r="B167" s="121" t="s">
        <v>650</v>
      </c>
      <c r="C167" s="116" t="s">
        <v>649</v>
      </c>
      <c r="D167" s="117">
        <v>2338</v>
      </c>
      <c r="E167" s="118">
        <v>2218634.6399999997</v>
      </c>
      <c r="F167" s="118"/>
      <c r="G167" s="118"/>
      <c r="H167" s="118">
        <v>99638</v>
      </c>
      <c r="I167" s="119">
        <v>703010.17999999993</v>
      </c>
      <c r="J167" s="117">
        <v>3660</v>
      </c>
      <c r="K167" s="118">
        <v>2423905.7000000002</v>
      </c>
      <c r="L167" s="118">
        <v>2231665.7000000002</v>
      </c>
      <c r="M167" s="118">
        <v>192240</v>
      </c>
      <c r="N167" s="118">
        <v>95697</v>
      </c>
      <c r="O167" s="119">
        <v>870155.45</v>
      </c>
      <c r="P167" s="117">
        <v>4106</v>
      </c>
      <c r="Q167" s="118">
        <f t="shared" si="39"/>
        <v>2606827.58</v>
      </c>
      <c r="R167" s="118">
        <v>2410267.58</v>
      </c>
      <c r="S167" s="118">
        <v>196560</v>
      </c>
      <c r="T167" s="118">
        <v>134976</v>
      </c>
      <c r="U167" s="119">
        <v>874642.17999999993</v>
      </c>
      <c r="V167" s="82">
        <f t="shared" si="30"/>
        <v>1768</v>
      </c>
      <c r="W167" s="83">
        <f t="shared" si="31"/>
        <v>388192.94000000041</v>
      </c>
      <c r="X167" s="83">
        <f t="shared" si="32"/>
        <v>35338</v>
      </c>
      <c r="Y167" s="84">
        <f t="shared" si="33"/>
        <v>171632</v>
      </c>
      <c r="Z167" s="91">
        <f t="shared" si="34"/>
        <v>446</v>
      </c>
      <c r="AA167" s="83">
        <f t="shared" si="35"/>
        <v>182921.87999999989</v>
      </c>
      <c r="AB167" s="83">
        <f t="shared" si="36"/>
        <v>39279</v>
      </c>
      <c r="AC167" s="84">
        <f t="shared" si="37"/>
        <v>4486.7299999999814</v>
      </c>
    </row>
    <row r="168" spans="1:29" ht="12.75" customHeight="1" x14ac:dyDescent="0.2">
      <c r="A168" s="120" t="s">
        <v>634</v>
      </c>
      <c r="B168" s="121" t="s">
        <v>648</v>
      </c>
      <c r="C168" s="116" t="s">
        <v>647</v>
      </c>
      <c r="D168" s="117">
        <v>1010</v>
      </c>
      <c r="E168" s="118">
        <v>1418366.7999999998</v>
      </c>
      <c r="F168" s="118"/>
      <c r="G168" s="118"/>
      <c r="H168" s="118">
        <v>80988</v>
      </c>
      <c r="I168" s="119"/>
      <c r="J168" s="117">
        <v>1312</v>
      </c>
      <c r="K168" s="118">
        <v>1632996.2999999998</v>
      </c>
      <c r="L168" s="118">
        <v>1495476.2999999998</v>
      </c>
      <c r="M168" s="118">
        <v>137520</v>
      </c>
      <c r="N168" s="118">
        <v>92776</v>
      </c>
      <c r="O168" s="119"/>
      <c r="P168" s="117">
        <v>983</v>
      </c>
      <c r="Q168" s="118">
        <f t="shared" si="39"/>
        <v>1882579.5999999999</v>
      </c>
      <c r="R168" s="118">
        <v>1753819.5999999999</v>
      </c>
      <c r="S168" s="118">
        <v>128760</v>
      </c>
      <c r="T168" s="118">
        <v>114438</v>
      </c>
      <c r="U168" s="119">
        <v>0</v>
      </c>
      <c r="V168" s="82">
        <f t="shared" si="30"/>
        <v>-27</v>
      </c>
      <c r="W168" s="83">
        <f t="shared" si="31"/>
        <v>464212.80000000005</v>
      </c>
      <c r="X168" s="83">
        <f t="shared" si="32"/>
        <v>33450</v>
      </c>
      <c r="Y168" s="84">
        <f t="shared" si="33"/>
        <v>0</v>
      </c>
      <c r="Z168" s="91">
        <f t="shared" si="34"/>
        <v>-329</v>
      </c>
      <c r="AA168" s="83">
        <f t="shared" si="35"/>
        <v>249583.30000000005</v>
      </c>
      <c r="AB168" s="83">
        <f t="shared" si="36"/>
        <v>21662</v>
      </c>
      <c r="AC168" s="84">
        <f t="shared" si="37"/>
        <v>0</v>
      </c>
    </row>
    <row r="169" spans="1:29" ht="12.75" customHeight="1" x14ac:dyDescent="0.2">
      <c r="A169" s="120" t="s">
        <v>634</v>
      </c>
      <c r="B169" s="121" t="s">
        <v>646</v>
      </c>
      <c r="C169" s="116" t="s">
        <v>645</v>
      </c>
      <c r="D169" s="117">
        <v>78</v>
      </c>
      <c r="E169" s="118">
        <v>54549.9</v>
      </c>
      <c r="F169" s="118"/>
      <c r="G169" s="118"/>
      <c r="H169" s="118"/>
      <c r="I169" s="119"/>
      <c r="J169" s="117">
        <v>70</v>
      </c>
      <c r="K169" s="118">
        <v>57762.92</v>
      </c>
      <c r="L169" s="118">
        <v>38442.92</v>
      </c>
      <c r="M169" s="118">
        <v>19320</v>
      </c>
      <c r="N169" s="118"/>
      <c r="O169" s="119"/>
      <c r="P169" s="117">
        <v>80</v>
      </c>
      <c r="Q169" s="118">
        <f t="shared" si="39"/>
        <v>72874.2</v>
      </c>
      <c r="R169" s="118">
        <v>52714.2</v>
      </c>
      <c r="S169" s="118">
        <v>20160</v>
      </c>
      <c r="T169" s="118">
        <v>0</v>
      </c>
      <c r="U169" s="119">
        <v>0</v>
      </c>
      <c r="V169" s="82">
        <f t="shared" si="30"/>
        <v>2</v>
      </c>
      <c r="W169" s="83">
        <f t="shared" si="31"/>
        <v>18324.299999999996</v>
      </c>
      <c r="X169" s="83">
        <f t="shared" si="32"/>
        <v>0</v>
      </c>
      <c r="Y169" s="84">
        <f t="shared" si="33"/>
        <v>0</v>
      </c>
      <c r="Z169" s="91">
        <f t="shared" si="34"/>
        <v>10</v>
      </c>
      <c r="AA169" s="83">
        <f t="shared" si="35"/>
        <v>15111.279999999999</v>
      </c>
      <c r="AB169" s="83">
        <f t="shared" si="36"/>
        <v>0</v>
      </c>
      <c r="AC169" s="84">
        <f t="shared" si="37"/>
        <v>0</v>
      </c>
    </row>
    <row r="170" spans="1:29" ht="12.75" customHeight="1" x14ac:dyDescent="0.2">
      <c r="A170" s="120" t="s">
        <v>634</v>
      </c>
      <c r="B170" s="121" t="s">
        <v>644</v>
      </c>
      <c r="C170" s="116" t="s">
        <v>643</v>
      </c>
      <c r="D170" s="117">
        <v>1601</v>
      </c>
      <c r="E170" s="118">
        <v>2927276.7</v>
      </c>
      <c r="F170" s="118"/>
      <c r="G170" s="118"/>
      <c r="H170" s="118">
        <v>1464</v>
      </c>
      <c r="I170" s="119"/>
      <c r="J170" s="117">
        <v>1921</v>
      </c>
      <c r="K170" s="118">
        <v>3187337.24</v>
      </c>
      <c r="L170" s="118">
        <v>2993897.24</v>
      </c>
      <c r="M170" s="118">
        <v>193440</v>
      </c>
      <c r="N170" s="118">
        <v>2196</v>
      </c>
      <c r="O170" s="119"/>
      <c r="P170" s="117">
        <v>1786</v>
      </c>
      <c r="Q170" s="118">
        <f t="shared" si="39"/>
        <v>3507806.2</v>
      </c>
      <c r="R170" s="118">
        <v>3304046.2</v>
      </c>
      <c r="S170" s="118">
        <v>203760</v>
      </c>
      <c r="T170" s="118">
        <v>21459</v>
      </c>
      <c r="U170" s="119">
        <v>0</v>
      </c>
      <c r="V170" s="82">
        <f t="shared" si="30"/>
        <v>185</v>
      </c>
      <c r="W170" s="83">
        <f t="shared" si="31"/>
        <v>580529.5</v>
      </c>
      <c r="X170" s="83">
        <f t="shared" si="32"/>
        <v>19995</v>
      </c>
      <c r="Y170" s="84">
        <f t="shared" si="33"/>
        <v>0</v>
      </c>
      <c r="Z170" s="91">
        <f t="shared" si="34"/>
        <v>-135</v>
      </c>
      <c r="AA170" s="83">
        <f t="shared" si="35"/>
        <v>320468.95999999996</v>
      </c>
      <c r="AB170" s="83">
        <f t="shared" si="36"/>
        <v>19263</v>
      </c>
      <c r="AC170" s="84">
        <f t="shared" si="37"/>
        <v>0</v>
      </c>
    </row>
    <row r="171" spans="1:29" ht="12.75" customHeight="1" x14ac:dyDescent="0.2">
      <c r="A171" s="120" t="s">
        <v>634</v>
      </c>
      <c r="B171" s="121" t="s">
        <v>642</v>
      </c>
      <c r="C171" s="116" t="s">
        <v>641</v>
      </c>
      <c r="D171" s="117">
        <v>1667</v>
      </c>
      <c r="E171" s="118">
        <v>6544714.5399999991</v>
      </c>
      <c r="F171" s="118"/>
      <c r="G171" s="118"/>
      <c r="H171" s="118">
        <v>86292</v>
      </c>
      <c r="I171" s="119"/>
      <c r="J171" s="117">
        <v>3882</v>
      </c>
      <c r="K171" s="118">
        <v>9797154.8999999985</v>
      </c>
      <c r="L171" s="118">
        <v>9336354.8999999985</v>
      </c>
      <c r="M171" s="118">
        <v>460800</v>
      </c>
      <c r="N171" s="118">
        <v>324839</v>
      </c>
      <c r="O171" s="119">
        <v>1902574.21</v>
      </c>
      <c r="P171" s="117">
        <v>4198</v>
      </c>
      <c r="Q171" s="118">
        <f t="shared" si="39"/>
        <v>11335869.119999997</v>
      </c>
      <c r="R171" s="118">
        <v>10870989.119999997</v>
      </c>
      <c r="S171" s="118">
        <v>464880</v>
      </c>
      <c r="T171" s="118">
        <v>486653.88</v>
      </c>
      <c r="U171" s="119">
        <v>3694893.6100000017</v>
      </c>
      <c r="V171" s="82">
        <f t="shared" si="30"/>
        <v>2531</v>
      </c>
      <c r="W171" s="83">
        <f t="shared" si="31"/>
        <v>4791154.5799999982</v>
      </c>
      <c r="X171" s="83">
        <f t="shared" si="32"/>
        <v>400361.88</v>
      </c>
      <c r="Y171" s="84">
        <f t="shared" si="33"/>
        <v>3694893.6100000017</v>
      </c>
      <c r="Z171" s="91">
        <f t="shared" si="34"/>
        <v>316</v>
      </c>
      <c r="AA171" s="83">
        <f t="shared" si="35"/>
        <v>1538714.2199999988</v>
      </c>
      <c r="AB171" s="83">
        <f t="shared" si="36"/>
        <v>161814.88</v>
      </c>
      <c r="AC171" s="84">
        <f t="shared" si="37"/>
        <v>1792319.4000000018</v>
      </c>
    </row>
    <row r="172" spans="1:29" ht="12.75" customHeight="1" x14ac:dyDescent="0.2">
      <c r="A172" s="120" t="s">
        <v>634</v>
      </c>
      <c r="B172" s="121" t="s">
        <v>640</v>
      </c>
      <c r="C172" s="116" t="s">
        <v>639</v>
      </c>
      <c r="D172" s="117">
        <v>645</v>
      </c>
      <c r="E172" s="118">
        <v>1621447.6</v>
      </c>
      <c r="F172" s="118"/>
      <c r="G172" s="118"/>
      <c r="H172" s="118"/>
      <c r="I172" s="119"/>
      <c r="J172" s="117">
        <v>744</v>
      </c>
      <c r="K172" s="118">
        <v>1423837.5</v>
      </c>
      <c r="L172" s="118">
        <v>1362517.5</v>
      </c>
      <c r="M172" s="118">
        <v>61320</v>
      </c>
      <c r="N172" s="118"/>
      <c r="O172" s="119"/>
      <c r="P172" s="117">
        <v>632</v>
      </c>
      <c r="Q172" s="118">
        <f t="shared" si="39"/>
        <v>1792370.8000000003</v>
      </c>
      <c r="R172" s="118">
        <v>1730570.8000000003</v>
      </c>
      <c r="S172" s="118">
        <v>61800</v>
      </c>
      <c r="T172" s="118">
        <v>0</v>
      </c>
      <c r="U172" s="119">
        <v>0</v>
      </c>
      <c r="V172" s="82">
        <f t="shared" si="30"/>
        <v>-13</v>
      </c>
      <c r="W172" s="83">
        <f t="shared" si="31"/>
        <v>170923.20000000019</v>
      </c>
      <c r="X172" s="83">
        <f t="shared" si="32"/>
        <v>0</v>
      </c>
      <c r="Y172" s="84">
        <f t="shared" si="33"/>
        <v>0</v>
      </c>
      <c r="Z172" s="91">
        <f t="shared" si="34"/>
        <v>-112</v>
      </c>
      <c r="AA172" s="83">
        <f t="shared" si="35"/>
        <v>368533.30000000028</v>
      </c>
      <c r="AB172" s="83">
        <f t="shared" si="36"/>
        <v>0</v>
      </c>
      <c r="AC172" s="84">
        <f t="shared" si="37"/>
        <v>0</v>
      </c>
    </row>
    <row r="173" spans="1:29" x14ac:dyDescent="0.2">
      <c r="A173" s="120" t="s">
        <v>634</v>
      </c>
      <c r="B173" s="121" t="s">
        <v>638</v>
      </c>
      <c r="C173" s="116" t="s">
        <v>637</v>
      </c>
      <c r="D173" s="117">
        <v>722</v>
      </c>
      <c r="E173" s="118">
        <v>722672.29999999993</v>
      </c>
      <c r="F173" s="118"/>
      <c r="G173" s="118"/>
      <c r="H173" s="118"/>
      <c r="I173" s="119"/>
      <c r="J173" s="117">
        <v>901</v>
      </c>
      <c r="K173" s="118">
        <v>931158.3</v>
      </c>
      <c r="L173" s="118">
        <v>783318.3</v>
      </c>
      <c r="M173" s="118">
        <v>147840</v>
      </c>
      <c r="N173" s="118"/>
      <c r="O173" s="119"/>
      <c r="P173" s="117">
        <v>929</v>
      </c>
      <c r="Q173" s="118">
        <f t="shared" si="39"/>
        <v>1094106.1000000001</v>
      </c>
      <c r="R173" s="118">
        <v>946266.10000000009</v>
      </c>
      <c r="S173" s="118">
        <v>147840</v>
      </c>
      <c r="T173" s="118">
        <v>0</v>
      </c>
      <c r="U173" s="119">
        <v>0</v>
      </c>
      <c r="V173" s="82">
        <f t="shared" si="30"/>
        <v>207</v>
      </c>
      <c r="W173" s="83">
        <f t="shared" si="31"/>
        <v>371433.80000000016</v>
      </c>
      <c r="X173" s="83">
        <f t="shared" si="32"/>
        <v>0</v>
      </c>
      <c r="Y173" s="84">
        <f t="shared" si="33"/>
        <v>0</v>
      </c>
      <c r="Z173" s="91">
        <f t="shared" si="34"/>
        <v>28</v>
      </c>
      <c r="AA173" s="83">
        <f t="shared" si="35"/>
        <v>162947.80000000005</v>
      </c>
      <c r="AB173" s="83">
        <f t="shared" si="36"/>
        <v>0</v>
      </c>
      <c r="AC173" s="84">
        <f t="shared" si="37"/>
        <v>0</v>
      </c>
    </row>
    <row r="174" spans="1:29" x14ac:dyDescent="0.2">
      <c r="A174" s="120" t="s">
        <v>634</v>
      </c>
      <c r="B174" s="121" t="s">
        <v>636</v>
      </c>
      <c r="C174" s="116" t="s">
        <v>635</v>
      </c>
      <c r="D174" s="117">
        <v>501</v>
      </c>
      <c r="E174" s="118">
        <v>701599.5</v>
      </c>
      <c r="F174" s="118"/>
      <c r="G174" s="118"/>
      <c r="H174" s="118"/>
      <c r="I174" s="119"/>
      <c r="J174" s="117">
        <v>558</v>
      </c>
      <c r="K174" s="118">
        <v>785761.31999999983</v>
      </c>
      <c r="L174" s="118">
        <v>671401.31999999983</v>
      </c>
      <c r="M174" s="118">
        <v>114360</v>
      </c>
      <c r="N174" s="118"/>
      <c r="O174" s="119"/>
      <c r="P174" s="117">
        <v>444</v>
      </c>
      <c r="Q174" s="118">
        <f t="shared" si="39"/>
        <v>847342.76</v>
      </c>
      <c r="R174" s="118">
        <v>735022.76</v>
      </c>
      <c r="S174" s="118">
        <v>112320</v>
      </c>
      <c r="T174" s="118">
        <v>0</v>
      </c>
      <c r="U174" s="119">
        <v>0</v>
      </c>
      <c r="V174" s="82">
        <f t="shared" si="30"/>
        <v>-57</v>
      </c>
      <c r="W174" s="83">
        <f t="shared" si="31"/>
        <v>145743.26</v>
      </c>
      <c r="X174" s="83">
        <f t="shared" si="32"/>
        <v>0</v>
      </c>
      <c r="Y174" s="84">
        <f t="shared" si="33"/>
        <v>0</v>
      </c>
      <c r="Z174" s="91">
        <f t="shared" si="34"/>
        <v>-114</v>
      </c>
      <c r="AA174" s="83">
        <f t="shared" si="35"/>
        <v>61581.440000000177</v>
      </c>
      <c r="AB174" s="83">
        <f t="shared" si="36"/>
        <v>0</v>
      </c>
      <c r="AC174" s="84">
        <f t="shared" si="37"/>
        <v>0</v>
      </c>
    </row>
    <row r="175" spans="1:29" x14ac:dyDescent="0.2">
      <c r="A175" s="120" t="s">
        <v>634</v>
      </c>
      <c r="B175" s="121" t="s">
        <v>633</v>
      </c>
      <c r="C175" s="116" t="s">
        <v>632</v>
      </c>
      <c r="D175" s="117">
        <v>842</v>
      </c>
      <c r="E175" s="118">
        <v>683416.75</v>
      </c>
      <c r="F175" s="118"/>
      <c r="G175" s="118"/>
      <c r="H175" s="118"/>
      <c r="I175" s="119"/>
      <c r="J175" s="117">
        <v>773</v>
      </c>
      <c r="K175" s="118">
        <v>620572.5</v>
      </c>
      <c r="L175" s="118">
        <v>535972.5</v>
      </c>
      <c r="M175" s="118">
        <v>84600</v>
      </c>
      <c r="N175" s="118"/>
      <c r="O175" s="119"/>
      <c r="P175" s="117">
        <v>696</v>
      </c>
      <c r="Q175" s="118">
        <f t="shared" si="39"/>
        <v>701601.1</v>
      </c>
      <c r="R175" s="118">
        <v>617241.1</v>
      </c>
      <c r="S175" s="118">
        <v>84360</v>
      </c>
      <c r="T175" s="118">
        <v>0</v>
      </c>
      <c r="U175" s="119">
        <v>0</v>
      </c>
      <c r="V175" s="82">
        <f t="shared" si="30"/>
        <v>-146</v>
      </c>
      <c r="W175" s="83">
        <f t="shared" si="31"/>
        <v>18184.349999999977</v>
      </c>
      <c r="X175" s="83">
        <f t="shared" si="32"/>
        <v>0</v>
      </c>
      <c r="Y175" s="84">
        <f t="shared" si="33"/>
        <v>0</v>
      </c>
      <c r="Z175" s="91">
        <f t="shared" si="34"/>
        <v>-77</v>
      </c>
      <c r="AA175" s="83">
        <f t="shared" si="35"/>
        <v>81028.599999999977</v>
      </c>
      <c r="AB175" s="83">
        <f t="shared" si="36"/>
        <v>0</v>
      </c>
      <c r="AC175" s="84">
        <f t="shared" si="37"/>
        <v>0</v>
      </c>
    </row>
    <row r="176" spans="1:29" x14ac:dyDescent="0.2">
      <c r="A176" s="120" t="s">
        <v>545</v>
      </c>
      <c r="B176" s="121" t="s">
        <v>631</v>
      </c>
      <c r="C176" s="116" t="s">
        <v>630</v>
      </c>
      <c r="D176" s="117">
        <v>1751</v>
      </c>
      <c r="E176" s="118">
        <v>1688279.5599999998</v>
      </c>
      <c r="F176" s="118"/>
      <c r="G176" s="118"/>
      <c r="H176" s="118"/>
      <c r="I176" s="119"/>
      <c r="J176" s="117">
        <v>2048</v>
      </c>
      <c r="K176" s="118">
        <v>2046782.4</v>
      </c>
      <c r="L176" s="118">
        <v>1820102.4</v>
      </c>
      <c r="M176" s="118">
        <v>226680</v>
      </c>
      <c r="N176" s="118"/>
      <c r="O176" s="119"/>
      <c r="P176" s="117">
        <v>2016</v>
      </c>
      <c r="Q176" s="118">
        <f t="shared" ref="Q176:Q222" si="40">SUM(R176:S176)</f>
        <v>2749763.78</v>
      </c>
      <c r="R176" s="118">
        <v>2543243.7799999998</v>
      </c>
      <c r="S176" s="118">
        <v>206520</v>
      </c>
      <c r="T176" s="118">
        <v>0</v>
      </c>
      <c r="U176" s="119">
        <v>0</v>
      </c>
      <c r="V176" s="82">
        <f t="shared" si="30"/>
        <v>265</v>
      </c>
      <c r="W176" s="83">
        <f t="shared" si="31"/>
        <v>1061484.22</v>
      </c>
      <c r="X176" s="83">
        <f t="shared" si="32"/>
        <v>0</v>
      </c>
      <c r="Y176" s="84">
        <f t="shared" si="33"/>
        <v>0</v>
      </c>
      <c r="Z176" s="91">
        <f t="shared" si="34"/>
        <v>-32</v>
      </c>
      <c r="AA176" s="83">
        <f t="shared" si="35"/>
        <v>702981.37999999989</v>
      </c>
      <c r="AB176" s="83">
        <f t="shared" si="36"/>
        <v>0</v>
      </c>
      <c r="AC176" s="84">
        <f t="shared" si="37"/>
        <v>0</v>
      </c>
    </row>
    <row r="177" spans="1:29" x14ac:dyDescent="0.2">
      <c r="A177" s="120">
        <v>16</v>
      </c>
      <c r="B177" s="121" t="s">
        <v>629</v>
      </c>
      <c r="C177" s="116" t="s">
        <v>628</v>
      </c>
      <c r="D177" s="117"/>
      <c r="E177" s="118"/>
      <c r="F177" s="118"/>
      <c r="G177" s="118"/>
      <c r="H177" s="118"/>
      <c r="I177" s="119"/>
      <c r="J177" s="117"/>
      <c r="K177" s="118"/>
      <c r="L177" s="118"/>
      <c r="M177" s="118"/>
      <c r="N177" s="118"/>
      <c r="O177" s="119"/>
      <c r="P177" s="117">
        <v>0</v>
      </c>
      <c r="Q177" s="118">
        <f t="shared" si="40"/>
        <v>0</v>
      </c>
      <c r="R177" s="118">
        <v>0</v>
      </c>
      <c r="S177" s="118">
        <v>0</v>
      </c>
      <c r="T177" s="118">
        <v>0</v>
      </c>
      <c r="U177" s="119">
        <v>0</v>
      </c>
      <c r="V177" s="82">
        <f t="shared" si="30"/>
        <v>0</v>
      </c>
      <c r="W177" s="83">
        <f t="shared" si="31"/>
        <v>0</v>
      </c>
      <c r="X177" s="83">
        <f t="shared" si="32"/>
        <v>0</v>
      </c>
      <c r="Y177" s="84">
        <f t="shared" si="33"/>
        <v>0</v>
      </c>
      <c r="Z177" s="91">
        <f t="shared" si="34"/>
        <v>0</v>
      </c>
      <c r="AA177" s="83">
        <f t="shared" si="35"/>
        <v>0</v>
      </c>
      <c r="AB177" s="83">
        <f t="shared" si="36"/>
        <v>0</v>
      </c>
      <c r="AC177" s="84">
        <f t="shared" si="37"/>
        <v>0</v>
      </c>
    </row>
    <row r="178" spans="1:29" x14ac:dyDescent="0.2">
      <c r="A178" s="120">
        <v>16</v>
      </c>
      <c r="B178" s="121" t="s">
        <v>627</v>
      </c>
      <c r="C178" s="116" t="s">
        <v>626</v>
      </c>
      <c r="D178" s="117">
        <v>941</v>
      </c>
      <c r="E178" s="118">
        <v>373226.7</v>
      </c>
      <c r="F178" s="118"/>
      <c r="G178" s="118"/>
      <c r="H178" s="118"/>
      <c r="I178" s="119"/>
      <c r="J178" s="117">
        <v>923</v>
      </c>
      <c r="K178" s="118">
        <v>423720.6</v>
      </c>
      <c r="L178" s="118">
        <v>379320.6</v>
      </c>
      <c r="M178" s="118">
        <v>44400</v>
      </c>
      <c r="N178" s="118"/>
      <c r="O178" s="119"/>
      <c r="P178" s="117">
        <v>913</v>
      </c>
      <c r="Q178" s="118">
        <f t="shared" si="40"/>
        <v>408753.9</v>
      </c>
      <c r="R178" s="118">
        <v>361953.9</v>
      </c>
      <c r="S178" s="118">
        <v>46800</v>
      </c>
      <c r="T178" s="118">
        <v>0</v>
      </c>
      <c r="U178" s="119">
        <v>0</v>
      </c>
      <c r="V178" s="82">
        <f t="shared" si="30"/>
        <v>-28</v>
      </c>
      <c r="W178" s="83">
        <f t="shared" si="31"/>
        <v>35527.200000000012</v>
      </c>
      <c r="X178" s="83">
        <f t="shared" si="32"/>
        <v>0</v>
      </c>
      <c r="Y178" s="84">
        <f t="shared" si="33"/>
        <v>0</v>
      </c>
      <c r="Z178" s="91">
        <f t="shared" si="34"/>
        <v>-10</v>
      </c>
      <c r="AA178" s="83">
        <f t="shared" si="35"/>
        <v>-14966.699999999953</v>
      </c>
      <c r="AB178" s="83">
        <f t="shared" si="36"/>
        <v>0</v>
      </c>
      <c r="AC178" s="84">
        <f t="shared" si="37"/>
        <v>0</v>
      </c>
    </row>
    <row r="179" spans="1:29" x14ac:dyDescent="0.2">
      <c r="A179" s="120">
        <v>16</v>
      </c>
      <c r="B179" s="121" t="s">
        <v>625</v>
      </c>
      <c r="C179" s="116" t="s">
        <v>624</v>
      </c>
      <c r="D179" s="117">
        <v>1003</v>
      </c>
      <c r="E179" s="118">
        <v>396271.7</v>
      </c>
      <c r="F179" s="118"/>
      <c r="G179" s="118"/>
      <c r="H179" s="118"/>
      <c r="I179" s="119"/>
      <c r="J179" s="117">
        <v>871</v>
      </c>
      <c r="K179" s="118">
        <v>432942.69999999995</v>
      </c>
      <c r="L179" s="118">
        <v>393702.69999999995</v>
      </c>
      <c r="M179" s="118">
        <v>39240</v>
      </c>
      <c r="N179" s="118"/>
      <c r="O179" s="119"/>
      <c r="P179" s="117">
        <v>1013</v>
      </c>
      <c r="Q179" s="118">
        <f t="shared" si="40"/>
        <v>436787.8</v>
      </c>
      <c r="R179" s="118">
        <v>398747.8</v>
      </c>
      <c r="S179" s="118">
        <v>38040</v>
      </c>
      <c r="T179" s="118">
        <v>0</v>
      </c>
      <c r="U179" s="119">
        <v>0</v>
      </c>
      <c r="V179" s="82">
        <f t="shared" si="30"/>
        <v>10</v>
      </c>
      <c r="W179" s="83">
        <f t="shared" si="31"/>
        <v>40516.099999999977</v>
      </c>
      <c r="X179" s="83">
        <f t="shared" si="32"/>
        <v>0</v>
      </c>
      <c r="Y179" s="84">
        <f t="shared" si="33"/>
        <v>0</v>
      </c>
      <c r="Z179" s="91">
        <f t="shared" si="34"/>
        <v>142</v>
      </c>
      <c r="AA179" s="83">
        <f t="shared" si="35"/>
        <v>3845.1000000000349</v>
      </c>
      <c r="AB179" s="83">
        <f t="shared" si="36"/>
        <v>0</v>
      </c>
      <c r="AC179" s="84">
        <f t="shared" si="37"/>
        <v>0</v>
      </c>
    </row>
    <row r="180" spans="1:29" ht="12.75" customHeight="1" x14ac:dyDescent="0.2">
      <c r="A180" s="120" t="s">
        <v>545</v>
      </c>
      <c r="B180" s="121" t="s">
        <v>623</v>
      </c>
      <c r="C180" s="116" t="s">
        <v>622</v>
      </c>
      <c r="D180" s="117"/>
      <c r="E180" s="118">
        <v>23108</v>
      </c>
      <c r="F180" s="118"/>
      <c r="G180" s="118"/>
      <c r="H180" s="118"/>
      <c r="I180" s="119"/>
      <c r="J180" s="117"/>
      <c r="K180" s="118">
        <v>20510</v>
      </c>
      <c r="L180" s="118">
        <v>20510</v>
      </c>
      <c r="M180" s="118"/>
      <c r="N180" s="118"/>
      <c r="O180" s="119"/>
      <c r="P180" s="117">
        <v>0</v>
      </c>
      <c r="Q180" s="118">
        <f t="shared" si="40"/>
        <v>20890</v>
      </c>
      <c r="R180" s="118">
        <v>20890</v>
      </c>
      <c r="S180" s="118">
        <v>0</v>
      </c>
      <c r="T180" s="118">
        <v>0</v>
      </c>
      <c r="U180" s="119">
        <v>0</v>
      </c>
      <c r="V180" s="82">
        <f t="shared" si="30"/>
        <v>0</v>
      </c>
      <c r="W180" s="83">
        <f t="shared" si="31"/>
        <v>-2218</v>
      </c>
      <c r="X180" s="83">
        <f t="shared" si="32"/>
        <v>0</v>
      </c>
      <c r="Y180" s="84">
        <f t="shared" si="33"/>
        <v>0</v>
      </c>
      <c r="Z180" s="91">
        <f t="shared" si="34"/>
        <v>0</v>
      </c>
      <c r="AA180" s="83">
        <f t="shared" si="35"/>
        <v>380</v>
      </c>
      <c r="AB180" s="83">
        <f t="shared" si="36"/>
        <v>0</v>
      </c>
      <c r="AC180" s="84">
        <f t="shared" si="37"/>
        <v>0</v>
      </c>
    </row>
    <row r="181" spans="1:29" x14ac:dyDescent="0.2">
      <c r="A181" s="120" t="s">
        <v>545</v>
      </c>
      <c r="B181" s="121" t="s">
        <v>621</v>
      </c>
      <c r="C181" s="116" t="s">
        <v>175</v>
      </c>
      <c r="D181" s="117">
        <v>824</v>
      </c>
      <c r="E181" s="118">
        <v>994117.80000000016</v>
      </c>
      <c r="F181" s="118"/>
      <c r="G181" s="118"/>
      <c r="H181" s="118"/>
      <c r="I181" s="119"/>
      <c r="J181" s="117">
        <v>896</v>
      </c>
      <c r="K181" s="118">
        <v>987333.6</v>
      </c>
      <c r="L181" s="118">
        <v>865653.6</v>
      </c>
      <c r="M181" s="118">
        <v>121680</v>
      </c>
      <c r="N181" s="118"/>
      <c r="O181" s="119"/>
      <c r="P181" s="117">
        <v>1033</v>
      </c>
      <c r="Q181" s="118">
        <f t="shared" si="40"/>
        <v>1429095.1800000002</v>
      </c>
      <c r="R181" s="118">
        <v>1309215.1800000002</v>
      </c>
      <c r="S181" s="118">
        <v>119880</v>
      </c>
      <c r="T181" s="118">
        <v>0</v>
      </c>
      <c r="U181" s="119">
        <v>0</v>
      </c>
      <c r="V181" s="82">
        <f t="shared" si="30"/>
        <v>209</v>
      </c>
      <c r="W181" s="83">
        <f t="shared" si="31"/>
        <v>434977.38</v>
      </c>
      <c r="X181" s="83">
        <f t="shared" si="32"/>
        <v>0</v>
      </c>
      <c r="Y181" s="84">
        <f t="shared" si="33"/>
        <v>0</v>
      </c>
      <c r="Z181" s="91">
        <f t="shared" si="34"/>
        <v>137</v>
      </c>
      <c r="AA181" s="83">
        <f t="shared" si="35"/>
        <v>441761.58000000019</v>
      </c>
      <c r="AB181" s="83">
        <f t="shared" si="36"/>
        <v>0</v>
      </c>
      <c r="AC181" s="84">
        <f t="shared" si="37"/>
        <v>0</v>
      </c>
    </row>
    <row r="182" spans="1:29" x14ac:dyDescent="0.2">
      <c r="A182" s="120" t="s">
        <v>545</v>
      </c>
      <c r="B182" s="121" t="s">
        <v>620</v>
      </c>
      <c r="C182" s="116" t="s">
        <v>619</v>
      </c>
      <c r="D182" s="117">
        <v>885</v>
      </c>
      <c r="E182" s="118">
        <v>358972.9</v>
      </c>
      <c r="F182" s="118"/>
      <c r="G182" s="118"/>
      <c r="H182" s="118"/>
      <c r="I182" s="119"/>
      <c r="J182" s="117">
        <v>1078</v>
      </c>
      <c r="K182" s="118">
        <v>462786.39999999997</v>
      </c>
      <c r="L182" s="118">
        <v>420666.39999999997</v>
      </c>
      <c r="M182" s="118">
        <v>42120</v>
      </c>
      <c r="N182" s="118"/>
      <c r="O182" s="119"/>
      <c r="P182" s="117">
        <v>993</v>
      </c>
      <c r="Q182" s="118">
        <f t="shared" si="40"/>
        <v>432573</v>
      </c>
      <c r="R182" s="118">
        <v>390093</v>
      </c>
      <c r="S182" s="118">
        <v>42480</v>
      </c>
      <c r="T182" s="118">
        <v>0</v>
      </c>
      <c r="U182" s="119">
        <v>0</v>
      </c>
      <c r="V182" s="82">
        <f t="shared" si="30"/>
        <v>108</v>
      </c>
      <c r="W182" s="83">
        <f t="shared" si="31"/>
        <v>73600.099999999977</v>
      </c>
      <c r="X182" s="83">
        <f t="shared" si="32"/>
        <v>0</v>
      </c>
      <c r="Y182" s="84">
        <f t="shared" si="33"/>
        <v>0</v>
      </c>
      <c r="Z182" s="91">
        <f t="shared" si="34"/>
        <v>-85</v>
      </c>
      <c r="AA182" s="83">
        <f t="shared" si="35"/>
        <v>-30213.399999999965</v>
      </c>
      <c r="AB182" s="83">
        <f t="shared" si="36"/>
        <v>0</v>
      </c>
      <c r="AC182" s="84">
        <f t="shared" si="37"/>
        <v>0</v>
      </c>
    </row>
    <row r="183" spans="1:29" ht="12.75" customHeight="1" x14ac:dyDescent="0.2">
      <c r="A183" s="120" t="s">
        <v>545</v>
      </c>
      <c r="B183" s="121" t="s">
        <v>618</v>
      </c>
      <c r="C183" s="116" t="s">
        <v>617</v>
      </c>
      <c r="D183" s="117"/>
      <c r="E183" s="118">
        <v>9156</v>
      </c>
      <c r="F183" s="118"/>
      <c r="G183" s="118"/>
      <c r="H183" s="118"/>
      <c r="I183" s="119"/>
      <c r="J183" s="117"/>
      <c r="K183" s="118">
        <v>11150</v>
      </c>
      <c r="L183" s="118">
        <v>11150</v>
      </c>
      <c r="M183" s="118"/>
      <c r="N183" s="118"/>
      <c r="O183" s="119"/>
      <c r="P183" s="117">
        <v>0</v>
      </c>
      <c r="Q183" s="118">
        <f t="shared" si="40"/>
        <v>11960</v>
      </c>
      <c r="R183" s="118">
        <v>11960</v>
      </c>
      <c r="S183" s="118">
        <v>0</v>
      </c>
      <c r="T183" s="118">
        <v>0</v>
      </c>
      <c r="U183" s="119">
        <v>0</v>
      </c>
      <c r="V183" s="82">
        <f t="shared" si="30"/>
        <v>0</v>
      </c>
      <c r="W183" s="83">
        <f t="shared" si="31"/>
        <v>2804</v>
      </c>
      <c r="X183" s="83">
        <f t="shared" si="32"/>
        <v>0</v>
      </c>
      <c r="Y183" s="84">
        <f t="shared" si="33"/>
        <v>0</v>
      </c>
      <c r="Z183" s="91">
        <f t="shared" si="34"/>
        <v>0</v>
      </c>
      <c r="AA183" s="83">
        <f t="shared" si="35"/>
        <v>810</v>
      </c>
      <c r="AB183" s="83">
        <f t="shared" si="36"/>
        <v>0</v>
      </c>
      <c r="AC183" s="84">
        <f t="shared" si="37"/>
        <v>0</v>
      </c>
    </row>
    <row r="184" spans="1:29" x14ac:dyDescent="0.2">
      <c r="A184" s="120" t="s">
        <v>545</v>
      </c>
      <c r="B184" s="121" t="s">
        <v>616</v>
      </c>
      <c r="C184" s="116" t="s">
        <v>615</v>
      </c>
      <c r="D184" s="117"/>
      <c r="E184" s="118">
        <v>42516</v>
      </c>
      <c r="F184" s="118"/>
      <c r="G184" s="118"/>
      <c r="H184" s="118"/>
      <c r="I184" s="119"/>
      <c r="J184" s="117"/>
      <c r="K184" s="118">
        <v>33841</v>
      </c>
      <c r="L184" s="118">
        <v>33841</v>
      </c>
      <c r="M184" s="118"/>
      <c r="N184" s="118"/>
      <c r="O184" s="119"/>
      <c r="P184" s="117">
        <v>0</v>
      </c>
      <c r="Q184" s="118">
        <f t="shared" si="40"/>
        <v>36669</v>
      </c>
      <c r="R184" s="118">
        <v>36669</v>
      </c>
      <c r="S184" s="118">
        <v>0</v>
      </c>
      <c r="T184" s="118">
        <v>0</v>
      </c>
      <c r="U184" s="119">
        <v>0</v>
      </c>
      <c r="V184" s="82">
        <f t="shared" si="30"/>
        <v>0</v>
      </c>
      <c r="W184" s="83">
        <f t="shared" si="31"/>
        <v>-5847</v>
      </c>
      <c r="X184" s="83">
        <f t="shared" si="32"/>
        <v>0</v>
      </c>
      <c r="Y184" s="84">
        <f t="shared" si="33"/>
        <v>0</v>
      </c>
      <c r="Z184" s="91">
        <f t="shared" si="34"/>
        <v>0</v>
      </c>
      <c r="AA184" s="83">
        <f t="shared" si="35"/>
        <v>2828</v>
      </c>
      <c r="AB184" s="83">
        <f t="shared" si="36"/>
        <v>0</v>
      </c>
      <c r="AC184" s="84">
        <f t="shared" si="37"/>
        <v>0</v>
      </c>
    </row>
    <row r="185" spans="1:29" x14ac:dyDescent="0.2">
      <c r="A185" s="120" t="s">
        <v>545</v>
      </c>
      <c r="B185" s="121" t="s">
        <v>614</v>
      </c>
      <c r="C185" s="116" t="s">
        <v>613</v>
      </c>
      <c r="D185" s="117"/>
      <c r="E185" s="118"/>
      <c r="F185" s="118"/>
      <c r="G185" s="118"/>
      <c r="H185" s="118"/>
      <c r="I185" s="119"/>
      <c r="J185" s="117"/>
      <c r="K185" s="118">
        <v>6000</v>
      </c>
      <c r="L185" s="118">
        <v>6000</v>
      </c>
      <c r="M185" s="118"/>
      <c r="N185" s="118"/>
      <c r="O185" s="119"/>
      <c r="P185" s="117">
        <v>0</v>
      </c>
      <c r="Q185" s="118">
        <f t="shared" si="40"/>
        <v>17730</v>
      </c>
      <c r="R185" s="118">
        <v>17730</v>
      </c>
      <c r="S185" s="118">
        <v>0</v>
      </c>
      <c r="T185" s="118">
        <v>0</v>
      </c>
      <c r="U185" s="119">
        <v>0</v>
      </c>
      <c r="V185" s="82">
        <f t="shared" si="30"/>
        <v>0</v>
      </c>
      <c r="W185" s="83">
        <f t="shared" si="31"/>
        <v>17730</v>
      </c>
      <c r="X185" s="83">
        <f t="shared" si="32"/>
        <v>0</v>
      </c>
      <c r="Y185" s="84">
        <f t="shared" si="33"/>
        <v>0</v>
      </c>
      <c r="Z185" s="91">
        <f t="shared" si="34"/>
        <v>0</v>
      </c>
      <c r="AA185" s="83">
        <f t="shared" si="35"/>
        <v>11730</v>
      </c>
      <c r="AB185" s="83">
        <f t="shared" si="36"/>
        <v>0</v>
      </c>
      <c r="AC185" s="84">
        <f t="shared" si="37"/>
        <v>0</v>
      </c>
    </row>
    <row r="186" spans="1:29" x14ac:dyDescent="0.2">
      <c r="A186" s="120" t="s">
        <v>545</v>
      </c>
      <c r="B186" s="121" t="s">
        <v>612</v>
      </c>
      <c r="C186" s="116" t="s">
        <v>611</v>
      </c>
      <c r="D186" s="117">
        <v>19120</v>
      </c>
      <c r="E186" s="118">
        <v>35149827.030000001</v>
      </c>
      <c r="F186" s="118"/>
      <c r="G186" s="118"/>
      <c r="H186" s="118">
        <v>760290</v>
      </c>
      <c r="I186" s="119">
        <v>6649458.0100000026</v>
      </c>
      <c r="J186" s="117">
        <v>21448</v>
      </c>
      <c r="K186" s="118">
        <v>32155385.669999994</v>
      </c>
      <c r="L186" s="118">
        <v>30318425.669999994</v>
      </c>
      <c r="M186" s="118">
        <v>1836960</v>
      </c>
      <c r="N186" s="118">
        <v>700752</v>
      </c>
      <c r="O186" s="119">
        <v>7371233.1999999993</v>
      </c>
      <c r="P186" s="117">
        <v>19986</v>
      </c>
      <c r="Q186" s="118">
        <f t="shared" si="40"/>
        <v>33080240.050000001</v>
      </c>
      <c r="R186" s="118">
        <v>31225040.050000001</v>
      </c>
      <c r="S186" s="118">
        <v>1855200</v>
      </c>
      <c r="T186" s="118">
        <v>945724</v>
      </c>
      <c r="U186" s="119">
        <v>7846556.8200000003</v>
      </c>
      <c r="V186" s="82">
        <f t="shared" si="30"/>
        <v>866</v>
      </c>
      <c r="W186" s="83">
        <f t="shared" si="31"/>
        <v>-2069586.9800000004</v>
      </c>
      <c r="X186" s="83">
        <f t="shared" si="32"/>
        <v>185434</v>
      </c>
      <c r="Y186" s="84">
        <f t="shared" si="33"/>
        <v>1197098.8099999977</v>
      </c>
      <c r="Z186" s="91">
        <f t="shared" si="34"/>
        <v>-1462</v>
      </c>
      <c r="AA186" s="83">
        <f t="shared" si="35"/>
        <v>924854.38000000641</v>
      </c>
      <c r="AB186" s="83">
        <f t="shared" si="36"/>
        <v>244972</v>
      </c>
      <c r="AC186" s="84">
        <f t="shared" si="37"/>
        <v>475323.62000000104</v>
      </c>
    </row>
    <row r="187" spans="1:29" x14ac:dyDescent="0.2">
      <c r="A187" s="120" t="s">
        <v>545</v>
      </c>
      <c r="B187" s="121" t="s">
        <v>610</v>
      </c>
      <c r="C187" s="116" t="s">
        <v>609</v>
      </c>
      <c r="D187" s="117">
        <v>5195</v>
      </c>
      <c r="E187" s="118">
        <v>9820092.2999999989</v>
      </c>
      <c r="F187" s="118"/>
      <c r="G187" s="118"/>
      <c r="H187" s="118">
        <v>18360</v>
      </c>
      <c r="I187" s="119"/>
      <c r="J187" s="117">
        <v>5680</v>
      </c>
      <c r="K187" s="118">
        <v>7681706.4399999985</v>
      </c>
      <c r="L187" s="118">
        <v>7112906.4399999985</v>
      </c>
      <c r="M187" s="118">
        <v>568800</v>
      </c>
      <c r="N187" s="118">
        <v>13024</v>
      </c>
      <c r="O187" s="119"/>
      <c r="P187" s="117">
        <v>5063</v>
      </c>
      <c r="Q187" s="118">
        <f t="shared" si="40"/>
        <v>9367173.8000000007</v>
      </c>
      <c r="R187" s="118">
        <v>8814093.8000000007</v>
      </c>
      <c r="S187" s="118">
        <v>553080</v>
      </c>
      <c r="T187" s="118">
        <v>15119</v>
      </c>
      <c r="U187" s="119">
        <v>0</v>
      </c>
      <c r="V187" s="82">
        <f t="shared" si="30"/>
        <v>-132</v>
      </c>
      <c r="W187" s="83">
        <f t="shared" si="31"/>
        <v>-452918.49999999814</v>
      </c>
      <c r="X187" s="83">
        <f t="shared" si="32"/>
        <v>-3241</v>
      </c>
      <c r="Y187" s="84">
        <f t="shared" si="33"/>
        <v>0</v>
      </c>
      <c r="Z187" s="91">
        <f t="shared" si="34"/>
        <v>-617</v>
      </c>
      <c r="AA187" s="83">
        <f t="shared" si="35"/>
        <v>1685467.3600000022</v>
      </c>
      <c r="AB187" s="83">
        <f t="shared" si="36"/>
        <v>2095</v>
      </c>
      <c r="AC187" s="84">
        <f t="shared" si="37"/>
        <v>0</v>
      </c>
    </row>
    <row r="188" spans="1:29" x14ac:dyDescent="0.2">
      <c r="A188" s="120" t="s">
        <v>545</v>
      </c>
      <c r="B188" s="121" t="s">
        <v>608</v>
      </c>
      <c r="C188" s="116" t="s">
        <v>174</v>
      </c>
      <c r="D188" s="117">
        <v>1352</v>
      </c>
      <c r="E188" s="118">
        <v>1373089.7400000002</v>
      </c>
      <c r="F188" s="118"/>
      <c r="G188" s="118"/>
      <c r="H188" s="118"/>
      <c r="I188" s="119"/>
      <c r="J188" s="117">
        <v>1238</v>
      </c>
      <c r="K188" s="118">
        <v>1164814.71</v>
      </c>
      <c r="L188" s="118">
        <v>986254.71</v>
      </c>
      <c r="M188" s="118">
        <v>178560</v>
      </c>
      <c r="N188" s="118"/>
      <c r="O188" s="119"/>
      <c r="P188" s="117">
        <v>1179</v>
      </c>
      <c r="Q188" s="118">
        <f t="shared" si="40"/>
        <v>1523447.0799999998</v>
      </c>
      <c r="R188" s="118">
        <v>1336967.0799999998</v>
      </c>
      <c r="S188" s="118">
        <v>186480</v>
      </c>
      <c r="T188" s="118">
        <v>0</v>
      </c>
      <c r="U188" s="119">
        <v>0</v>
      </c>
      <c r="V188" s="82">
        <f t="shared" si="30"/>
        <v>-173</v>
      </c>
      <c r="W188" s="83">
        <f t="shared" si="31"/>
        <v>150357.33999999962</v>
      </c>
      <c r="X188" s="83">
        <f t="shared" si="32"/>
        <v>0</v>
      </c>
      <c r="Y188" s="84">
        <f t="shared" si="33"/>
        <v>0</v>
      </c>
      <c r="Z188" s="91">
        <f t="shared" si="34"/>
        <v>-59</v>
      </c>
      <c r="AA188" s="83">
        <f t="shared" si="35"/>
        <v>358632.36999999988</v>
      </c>
      <c r="AB188" s="83">
        <f t="shared" si="36"/>
        <v>0</v>
      </c>
      <c r="AC188" s="84">
        <f t="shared" si="37"/>
        <v>0</v>
      </c>
    </row>
    <row r="189" spans="1:29" ht="12.75" customHeight="1" x14ac:dyDescent="0.2">
      <c r="A189" s="120" t="s">
        <v>545</v>
      </c>
      <c r="B189" s="121" t="s">
        <v>607</v>
      </c>
      <c r="C189" s="116" t="s">
        <v>176</v>
      </c>
      <c r="D189" s="117">
        <v>2129</v>
      </c>
      <c r="E189" s="118">
        <v>1707000.6199999999</v>
      </c>
      <c r="F189" s="118"/>
      <c r="G189" s="118"/>
      <c r="H189" s="118"/>
      <c r="I189" s="119"/>
      <c r="J189" s="117">
        <v>2533</v>
      </c>
      <c r="K189" s="118">
        <v>2196778.16</v>
      </c>
      <c r="L189" s="118">
        <v>1944178.1600000004</v>
      </c>
      <c r="M189" s="118">
        <v>252600</v>
      </c>
      <c r="N189" s="118"/>
      <c r="O189" s="119"/>
      <c r="P189" s="117">
        <v>2413</v>
      </c>
      <c r="Q189" s="118">
        <f t="shared" si="40"/>
        <v>2777880.42</v>
      </c>
      <c r="R189" s="118">
        <v>2521680.42</v>
      </c>
      <c r="S189" s="118">
        <v>256200</v>
      </c>
      <c r="T189" s="118">
        <v>0</v>
      </c>
      <c r="U189" s="119">
        <v>0</v>
      </c>
      <c r="V189" s="82">
        <f t="shared" si="30"/>
        <v>284</v>
      </c>
      <c r="W189" s="83">
        <f t="shared" si="31"/>
        <v>1070879.8</v>
      </c>
      <c r="X189" s="83">
        <f t="shared" si="32"/>
        <v>0</v>
      </c>
      <c r="Y189" s="84">
        <f t="shared" si="33"/>
        <v>0</v>
      </c>
      <c r="Z189" s="91">
        <f t="shared" si="34"/>
        <v>-120</v>
      </c>
      <c r="AA189" s="83">
        <f t="shared" si="35"/>
        <v>581102.25999999978</v>
      </c>
      <c r="AB189" s="83">
        <f t="shared" si="36"/>
        <v>0</v>
      </c>
      <c r="AC189" s="84">
        <f t="shared" si="37"/>
        <v>0</v>
      </c>
    </row>
    <row r="190" spans="1:29" ht="12.75" customHeight="1" x14ac:dyDescent="0.2">
      <c r="A190" s="120" t="s">
        <v>545</v>
      </c>
      <c r="B190" s="121" t="s">
        <v>606</v>
      </c>
      <c r="C190" s="116" t="s">
        <v>605</v>
      </c>
      <c r="D190" s="117">
        <v>5363</v>
      </c>
      <c r="E190" s="118">
        <v>11069174.300000001</v>
      </c>
      <c r="F190" s="118"/>
      <c r="G190" s="118"/>
      <c r="H190" s="118">
        <v>174298</v>
      </c>
      <c r="I190" s="119"/>
      <c r="J190" s="117">
        <v>6289</v>
      </c>
      <c r="K190" s="118">
        <v>9468749.1999999993</v>
      </c>
      <c r="L190" s="118">
        <v>9112949.1999999993</v>
      </c>
      <c r="M190" s="118">
        <v>355800</v>
      </c>
      <c r="N190" s="118">
        <v>148000</v>
      </c>
      <c r="O190" s="119"/>
      <c r="P190" s="117">
        <v>5614</v>
      </c>
      <c r="Q190" s="118">
        <f t="shared" si="40"/>
        <v>9914193.3999999985</v>
      </c>
      <c r="R190" s="118">
        <v>9569553.3999999985</v>
      </c>
      <c r="S190" s="118">
        <v>344640</v>
      </c>
      <c r="T190" s="118">
        <v>153818</v>
      </c>
      <c r="U190" s="119">
        <v>0</v>
      </c>
      <c r="V190" s="82">
        <f t="shared" si="30"/>
        <v>251</v>
      </c>
      <c r="W190" s="83">
        <f t="shared" si="31"/>
        <v>-1154980.9000000022</v>
      </c>
      <c r="X190" s="83">
        <f t="shared" si="32"/>
        <v>-20480</v>
      </c>
      <c r="Y190" s="84">
        <f t="shared" si="33"/>
        <v>0</v>
      </c>
      <c r="Z190" s="91">
        <f t="shared" si="34"/>
        <v>-675</v>
      </c>
      <c r="AA190" s="83">
        <f t="shared" si="35"/>
        <v>445444.19999999925</v>
      </c>
      <c r="AB190" s="83">
        <f t="shared" si="36"/>
        <v>5818</v>
      </c>
      <c r="AC190" s="84">
        <f t="shared" si="37"/>
        <v>0</v>
      </c>
    </row>
    <row r="191" spans="1:29" ht="12.75" customHeight="1" x14ac:dyDescent="0.2">
      <c r="A191" s="120" t="s">
        <v>545</v>
      </c>
      <c r="B191" s="121" t="s">
        <v>604</v>
      </c>
      <c r="C191" s="116" t="s">
        <v>603</v>
      </c>
      <c r="D191" s="117">
        <v>1921</v>
      </c>
      <c r="E191" s="118">
        <v>2944894.18</v>
      </c>
      <c r="F191" s="118"/>
      <c r="G191" s="118"/>
      <c r="H191" s="118">
        <v>33570</v>
      </c>
      <c r="I191" s="119"/>
      <c r="J191" s="117">
        <v>1890</v>
      </c>
      <c r="K191" s="118">
        <v>2284109</v>
      </c>
      <c r="L191" s="118">
        <v>2143229</v>
      </c>
      <c r="M191" s="118">
        <v>140880</v>
      </c>
      <c r="N191" s="118">
        <v>20976</v>
      </c>
      <c r="O191" s="119"/>
      <c r="P191" s="117">
        <v>1909</v>
      </c>
      <c r="Q191" s="118">
        <f t="shared" si="40"/>
        <v>2641419.14</v>
      </c>
      <c r="R191" s="118">
        <v>2498979.14</v>
      </c>
      <c r="S191" s="118">
        <v>142440</v>
      </c>
      <c r="T191" s="118">
        <v>27477</v>
      </c>
      <c r="U191" s="119">
        <v>0</v>
      </c>
      <c r="V191" s="82">
        <f t="shared" si="30"/>
        <v>-12</v>
      </c>
      <c r="W191" s="83">
        <f t="shared" si="31"/>
        <v>-303475.04000000004</v>
      </c>
      <c r="X191" s="83">
        <f t="shared" si="32"/>
        <v>-6093</v>
      </c>
      <c r="Y191" s="84">
        <f t="shared" si="33"/>
        <v>0</v>
      </c>
      <c r="Z191" s="91">
        <f t="shared" si="34"/>
        <v>19</v>
      </c>
      <c r="AA191" s="83">
        <f t="shared" si="35"/>
        <v>357310.14000000013</v>
      </c>
      <c r="AB191" s="83">
        <f t="shared" si="36"/>
        <v>6501</v>
      </c>
      <c r="AC191" s="84">
        <f t="shared" si="37"/>
        <v>0</v>
      </c>
    </row>
    <row r="192" spans="1:29" ht="12.75" customHeight="1" x14ac:dyDescent="0.2">
      <c r="A192" s="120" t="s">
        <v>545</v>
      </c>
      <c r="B192" s="121" t="s">
        <v>602</v>
      </c>
      <c r="C192" s="116" t="s">
        <v>601</v>
      </c>
      <c r="D192" s="117">
        <v>360</v>
      </c>
      <c r="E192" s="118">
        <v>683120.60000000009</v>
      </c>
      <c r="F192" s="118"/>
      <c r="G192" s="118"/>
      <c r="H192" s="118"/>
      <c r="I192" s="119"/>
      <c r="J192" s="117">
        <v>398</v>
      </c>
      <c r="K192" s="118">
        <v>683713.14</v>
      </c>
      <c r="L192" s="118">
        <v>620833.14</v>
      </c>
      <c r="M192" s="118">
        <v>62880</v>
      </c>
      <c r="N192" s="118"/>
      <c r="O192" s="119"/>
      <c r="P192" s="117">
        <v>433</v>
      </c>
      <c r="Q192" s="118">
        <f t="shared" si="40"/>
        <v>640252.9</v>
      </c>
      <c r="R192" s="118">
        <v>575212.9</v>
      </c>
      <c r="S192" s="118">
        <v>65040</v>
      </c>
      <c r="T192" s="118">
        <v>0</v>
      </c>
      <c r="U192" s="119">
        <v>0</v>
      </c>
      <c r="V192" s="82">
        <f t="shared" si="30"/>
        <v>73</v>
      </c>
      <c r="W192" s="83">
        <f t="shared" si="31"/>
        <v>-42867.70000000007</v>
      </c>
      <c r="X192" s="83">
        <f t="shared" si="32"/>
        <v>0</v>
      </c>
      <c r="Y192" s="84">
        <f t="shared" si="33"/>
        <v>0</v>
      </c>
      <c r="Z192" s="91">
        <f t="shared" si="34"/>
        <v>35</v>
      </c>
      <c r="AA192" s="83">
        <f t="shared" si="35"/>
        <v>-43460.239999999991</v>
      </c>
      <c r="AB192" s="83">
        <f t="shared" si="36"/>
        <v>0</v>
      </c>
      <c r="AC192" s="84">
        <f t="shared" si="37"/>
        <v>0</v>
      </c>
    </row>
    <row r="193" spans="1:29" ht="12.75" customHeight="1" x14ac:dyDescent="0.2">
      <c r="A193" s="120" t="s">
        <v>545</v>
      </c>
      <c r="B193" s="121" t="s">
        <v>600</v>
      </c>
      <c r="C193" s="116" t="s">
        <v>599</v>
      </c>
      <c r="D193" s="117">
        <v>7349</v>
      </c>
      <c r="E193" s="118">
        <v>11912130.199999999</v>
      </c>
      <c r="F193" s="118"/>
      <c r="G193" s="118"/>
      <c r="H193" s="118">
        <v>136168.88</v>
      </c>
      <c r="I193" s="119">
        <v>2543796.2399999998</v>
      </c>
      <c r="J193" s="117">
        <v>8399</v>
      </c>
      <c r="K193" s="118">
        <v>13114171</v>
      </c>
      <c r="L193" s="118">
        <v>12651331</v>
      </c>
      <c r="M193" s="118">
        <v>462840</v>
      </c>
      <c r="N193" s="118">
        <v>140394.88</v>
      </c>
      <c r="O193" s="119">
        <v>2093842.3100000005</v>
      </c>
      <c r="P193" s="117">
        <v>8096</v>
      </c>
      <c r="Q193" s="118">
        <f t="shared" si="40"/>
        <v>15908672.300000003</v>
      </c>
      <c r="R193" s="118">
        <v>15441632.300000003</v>
      </c>
      <c r="S193" s="118">
        <v>467040</v>
      </c>
      <c r="T193" s="118">
        <v>220725.88</v>
      </c>
      <c r="U193" s="119">
        <v>2294966.21</v>
      </c>
      <c r="V193" s="82">
        <f t="shared" si="30"/>
        <v>747</v>
      </c>
      <c r="W193" s="83">
        <f t="shared" si="31"/>
        <v>3996542.1000000034</v>
      </c>
      <c r="X193" s="83">
        <f t="shared" si="32"/>
        <v>84557</v>
      </c>
      <c r="Y193" s="84">
        <f t="shared" si="33"/>
        <v>-248830.0299999998</v>
      </c>
      <c r="Z193" s="91">
        <f t="shared" si="34"/>
        <v>-303</v>
      </c>
      <c r="AA193" s="83">
        <f t="shared" si="35"/>
        <v>2794501.3000000026</v>
      </c>
      <c r="AB193" s="83">
        <f t="shared" si="36"/>
        <v>80331</v>
      </c>
      <c r="AC193" s="84">
        <f t="shared" si="37"/>
        <v>201123.89999999944</v>
      </c>
    </row>
    <row r="194" spans="1:29" ht="12.75" customHeight="1" x14ac:dyDescent="0.2">
      <c r="A194" s="120" t="s">
        <v>545</v>
      </c>
      <c r="B194" s="121" t="s">
        <v>598</v>
      </c>
      <c r="C194" s="116" t="s">
        <v>597</v>
      </c>
      <c r="D194" s="117">
        <v>1239</v>
      </c>
      <c r="E194" s="118">
        <v>2466485.3600000003</v>
      </c>
      <c r="F194" s="118"/>
      <c r="G194" s="118"/>
      <c r="H194" s="118">
        <v>78435</v>
      </c>
      <c r="I194" s="119"/>
      <c r="J194" s="117">
        <v>1494</v>
      </c>
      <c r="K194" s="118">
        <v>3301833.0799999996</v>
      </c>
      <c r="L194" s="118">
        <v>3156873.0799999996</v>
      </c>
      <c r="M194" s="118">
        <v>144960</v>
      </c>
      <c r="N194" s="118">
        <v>83115</v>
      </c>
      <c r="O194" s="119"/>
      <c r="P194" s="117">
        <v>1794</v>
      </c>
      <c r="Q194" s="118">
        <f t="shared" si="40"/>
        <v>3751440.8</v>
      </c>
      <c r="R194" s="118">
        <v>3594720.8</v>
      </c>
      <c r="S194" s="118">
        <v>156720</v>
      </c>
      <c r="T194" s="118">
        <v>104015</v>
      </c>
      <c r="U194" s="119">
        <v>0</v>
      </c>
      <c r="V194" s="82">
        <f t="shared" si="30"/>
        <v>555</v>
      </c>
      <c r="W194" s="83">
        <f t="shared" si="31"/>
        <v>1284955.4399999995</v>
      </c>
      <c r="X194" s="83">
        <f t="shared" si="32"/>
        <v>25580</v>
      </c>
      <c r="Y194" s="84">
        <f t="shared" si="33"/>
        <v>0</v>
      </c>
      <c r="Z194" s="91">
        <f t="shared" si="34"/>
        <v>300</v>
      </c>
      <c r="AA194" s="83">
        <f t="shared" si="35"/>
        <v>449607.7200000002</v>
      </c>
      <c r="AB194" s="83">
        <f t="shared" si="36"/>
        <v>20900</v>
      </c>
      <c r="AC194" s="84">
        <f t="shared" si="37"/>
        <v>0</v>
      </c>
    </row>
    <row r="195" spans="1:29" ht="12.75" customHeight="1" x14ac:dyDescent="0.2">
      <c r="A195" s="120" t="s">
        <v>545</v>
      </c>
      <c r="B195" s="121" t="s">
        <v>596</v>
      </c>
      <c r="C195" s="116" t="s">
        <v>595</v>
      </c>
      <c r="D195" s="117">
        <v>3731</v>
      </c>
      <c r="E195" s="118">
        <v>4621244.8999999994</v>
      </c>
      <c r="F195" s="118"/>
      <c r="G195" s="118"/>
      <c r="H195" s="118"/>
      <c r="I195" s="119">
        <v>2769059.3100000015</v>
      </c>
      <c r="J195" s="117">
        <v>3849</v>
      </c>
      <c r="K195" s="118">
        <v>2964041.5499999993</v>
      </c>
      <c r="L195" s="118">
        <v>2828201.5499999993</v>
      </c>
      <c r="M195" s="118">
        <v>135840</v>
      </c>
      <c r="N195" s="118"/>
      <c r="O195" s="119">
        <v>2344040.9900000002</v>
      </c>
      <c r="P195" s="117">
        <v>3447</v>
      </c>
      <c r="Q195" s="118">
        <f t="shared" si="40"/>
        <v>5484883.4800000004</v>
      </c>
      <c r="R195" s="118">
        <v>5339803.4800000004</v>
      </c>
      <c r="S195" s="118">
        <v>145080</v>
      </c>
      <c r="T195" s="118">
        <v>0</v>
      </c>
      <c r="U195" s="119">
        <v>2111602.8600000003</v>
      </c>
      <c r="V195" s="82">
        <f t="shared" si="30"/>
        <v>-284</v>
      </c>
      <c r="W195" s="83">
        <f t="shared" si="31"/>
        <v>863638.58000000101</v>
      </c>
      <c r="X195" s="83">
        <f t="shared" si="32"/>
        <v>0</v>
      </c>
      <c r="Y195" s="84">
        <f t="shared" si="33"/>
        <v>-657456.45000000112</v>
      </c>
      <c r="Z195" s="91">
        <f t="shared" si="34"/>
        <v>-402</v>
      </c>
      <c r="AA195" s="83">
        <f t="shared" si="35"/>
        <v>2520841.9300000011</v>
      </c>
      <c r="AB195" s="83">
        <f t="shared" si="36"/>
        <v>0</v>
      </c>
      <c r="AC195" s="84">
        <f t="shared" si="37"/>
        <v>-232438.12999999989</v>
      </c>
    </row>
    <row r="196" spans="1:29" ht="12.75" customHeight="1" x14ac:dyDescent="0.2">
      <c r="A196" s="120" t="s">
        <v>545</v>
      </c>
      <c r="B196" s="121" t="s">
        <v>594</v>
      </c>
      <c r="C196" s="116" t="s">
        <v>593</v>
      </c>
      <c r="D196" s="117">
        <v>1610</v>
      </c>
      <c r="E196" s="118">
        <v>2515750.7000000002</v>
      </c>
      <c r="F196" s="118"/>
      <c r="G196" s="118"/>
      <c r="H196" s="118"/>
      <c r="I196" s="119"/>
      <c r="J196" s="117">
        <v>1576</v>
      </c>
      <c r="K196" s="118">
        <v>1976233.9999999998</v>
      </c>
      <c r="L196" s="118">
        <v>1874593.9999999998</v>
      </c>
      <c r="M196" s="118">
        <v>101640</v>
      </c>
      <c r="N196" s="118"/>
      <c r="O196" s="119"/>
      <c r="P196" s="117">
        <v>1437</v>
      </c>
      <c r="Q196" s="118">
        <f t="shared" si="40"/>
        <v>2404921.02</v>
      </c>
      <c r="R196" s="118">
        <v>2300401.02</v>
      </c>
      <c r="S196" s="118">
        <v>104520</v>
      </c>
      <c r="T196" s="118">
        <v>0</v>
      </c>
      <c r="U196" s="119">
        <v>0</v>
      </c>
      <c r="V196" s="82">
        <f t="shared" si="30"/>
        <v>-173</v>
      </c>
      <c r="W196" s="83">
        <f t="shared" si="31"/>
        <v>-110829.68000000017</v>
      </c>
      <c r="X196" s="83">
        <f t="shared" si="32"/>
        <v>0</v>
      </c>
      <c r="Y196" s="84">
        <f t="shared" si="33"/>
        <v>0</v>
      </c>
      <c r="Z196" s="91">
        <f t="shared" si="34"/>
        <v>-139</v>
      </c>
      <c r="AA196" s="83">
        <f t="shared" si="35"/>
        <v>428687.02000000025</v>
      </c>
      <c r="AB196" s="83">
        <f t="shared" si="36"/>
        <v>0</v>
      </c>
      <c r="AC196" s="84">
        <f t="shared" si="37"/>
        <v>0</v>
      </c>
    </row>
    <row r="197" spans="1:29" ht="12.75" customHeight="1" x14ac:dyDescent="0.2">
      <c r="A197" s="120" t="s">
        <v>545</v>
      </c>
      <c r="B197" s="121" t="s">
        <v>592</v>
      </c>
      <c r="C197" s="116" t="s">
        <v>591</v>
      </c>
      <c r="D197" s="117">
        <v>2597</v>
      </c>
      <c r="E197" s="118">
        <v>3446091.6800000006</v>
      </c>
      <c r="F197" s="118"/>
      <c r="G197" s="118"/>
      <c r="H197" s="118">
        <v>105759</v>
      </c>
      <c r="I197" s="119"/>
      <c r="J197" s="117">
        <v>2958</v>
      </c>
      <c r="K197" s="118">
        <v>3881363.8000000007</v>
      </c>
      <c r="L197" s="118">
        <v>3749603.8000000007</v>
      </c>
      <c r="M197" s="118">
        <v>131760</v>
      </c>
      <c r="N197" s="118">
        <v>106628</v>
      </c>
      <c r="O197" s="119"/>
      <c r="P197" s="117">
        <v>2656</v>
      </c>
      <c r="Q197" s="118">
        <f t="shared" si="40"/>
        <v>3939578.7199999997</v>
      </c>
      <c r="R197" s="118">
        <v>3806858.7199999997</v>
      </c>
      <c r="S197" s="118">
        <v>132720</v>
      </c>
      <c r="T197" s="118">
        <v>196422</v>
      </c>
      <c r="U197" s="119">
        <v>0</v>
      </c>
      <c r="V197" s="82">
        <f t="shared" si="30"/>
        <v>59</v>
      </c>
      <c r="W197" s="83">
        <f t="shared" si="31"/>
        <v>493487.03999999911</v>
      </c>
      <c r="X197" s="83">
        <f t="shared" si="32"/>
        <v>90663</v>
      </c>
      <c r="Y197" s="84">
        <f t="shared" si="33"/>
        <v>0</v>
      </c>
      <c r="Z197" s="91">
        <f t="shared" si="34"/>
        <v>-302</v>
      </c>
      <c r="AA197" s="83">
        <f t="shared" si="35"/>
        <v>58214.919999998994</v>
      </c>
      <c r="AB197" s="83">
        <f t="shared" si="36"/>
        <v>89794</v>
      </c>
      <c r="AC197" s="84">
        <f t="shared" si="37"/>
        <v>0</v>
      </c>
    </row>
    <row r="198" spans="1:29" ht="12.75" customHeight="1" x14ac:dyDescent="0.2">
      <c r="A198" s="120" t="s">
        <v>545</v>
      </c>
      <c r="B198" s="121" t="s">
        <v>590</v>
      </c>
      <c r="C198" s="116" t="s">
        <v>589</v>
      </c>
      <c r="D198" s="117">
        <v>592</v>
      </c>
      <c r="E198" s="118">
        <v>1126367.8</v>
      </c>
      <c r="F198" s="118"/>
      <c r="G198" s="118"/>
      <c r="H198" s="118"/>
      <c r="I198" s="119"/>
      <c r="J198" s="117">
        <v>687</v>
      </c>
      <c r="K198" s="118">
        <v>937156.02</v>
      </c>
      <c r="L198" s="118">
        <v>886756.02</v>
      </c>
      <c r="M198" s="118">
        <v>50400</v>
      </c>
      <c r="N198" s="118"/>
      <c r="O198" s="119"/>
      <c r="P198" s="117">
        <v>741</v>
      </c>
      <c r="Q198" s="118">
        <f t="shared" si="40"/>
        <v>1012217.26</v>
      </c>
      <c r="R198" s="118">
        <v>961697.26</v>
      </c>
      <c r="S198" s="118">
        <v>50520</v>
      </c>
      <c r="T198" s="118">
        <v>0</v>
      </c>
      <c r="U198" s="119">
        <v>0</v>
      </c>
      <c r="V198" s="82">
        <f t="shared" si="30"/>
        <v>149</v>
      </c>
      <c r="W198" s="83">
        <f t="shared" si="31"/>
        <v>-114150.54000000004</v>
      </c>
      <c r="X198" s="83">
        <f t="shared" si="32"/>
        <v>0</v>
      </c>
      <c r="Y198" s="84">
        <f t="shared" si="33"/>
        <v>0</v>
      </c>
      <c r="Z198" s="91">
        <f t="shared" si="34"/>
        <v>54</v>
      </c>
      <c r="AA198" s="83">
        <f t="shared" si="35"/>
        <v>75061.239999999991</v>
      </c>
      <c r="AB198" s="83">
        <f t="shared" si="36"/>
        <v>0</v>
      </c>
      <c r="AC198" s="84">
        <f t="shared" si="37"/>
        <v>0</v>
      </c>
    </row>
    <row r="199" spans="1:29" ht="12.75" customHeight="1" x14ac:dyDescent="0.2">
      <c r="A199" s="120" t="s">
        <v>545</v>
      </c>
      <c r="B199" s="121" t="s">
        <v>588</v>
      </c>
      <c r="C199" s="116" t="s">
        <v>587</v>
      </c>
      <c r="D199" s="117">
        <v>262</v>
      </c>
      <c r="E199" s="118">
        <v>727058.79999999993</v>
      </c>
      <c r="F199" s="118"/>
      <c r="G199" s="118"/>
      <c r="H199" s="118"/>
      <c r="I199" s="119"/>
      <c r="J199" s="117">
        <v>218</v>
      </c>
      <c r="K199" s="118">
        <v>565472.4</v>
      </c>
      <c r="L199" s="118">
        <v>526472.4</v>
      </c>
      <c r="M199" s="118">
        <v>39000</v>
      </c>
      <c r="N199" s="118"/>
      <c r="O199" s="119"/>
      <c r="P199" s="117">
        <v>268</v>
      </c>
      <c r="Q199" s="118">
        <f t="shared" si="40"/>
        <v>733112.4</v>
      </c>
      <c r="R199" s="118">
        <v>693752.4</v>
      </c>
      <c r="S199" s="118">
        <v>39360</v>
      </c>
      <c r="T199" s="118">
        <v>0</v>
      </c>
      <c r="U199" s="119">
        <v>0</v>
      </c>
      <c r="V199" s="82">
        <f t="shared" si="30"/>
        <v>6</v>
      </c>
      <c r="W199" s="83">
        <f t="shared" si="31"/>
        <v>6053.6000000000931</v>
      </c>
      <c r="X199" s="83">
        <f t="shared" si="32"/>
        <v>0</v>
      </c>
      <c r="Y199" s="84">
        <f t="shared" si="33"/>
        <v>0</v>
      </c>
      <c r="Z199" s="91">
        <f t="shared" si="34"/>
        <v>50</v>
      </c>
      <c r="AA199" s="83">
        <f t="shared" si="35"/>
        <v>167640</v>
      </c>
      <c r="AB199" s="83">
        <f t="shared" si="36"/>
        <v>0</v>
      </c>
      <c r="AC199" s="84">
        <f t="shared" si="37"/>
        <v>0</v>
      </c>
    </row>
    <row r="200" spans="1:29" ht="12.75" customHeight="1" x14ac:dyDescent="0.2">
      <c r="A200" s="120" t="s">
        <v>545</v>
      </c>
      <c r="B200" s="121" t="s">
        <v>586</v>
      </c>
      <c r="C200" s="116" t="s">
        <v>585</v>
      </c>
      <c r="D200" s="117">
        <v>253</v>
      </c>
      <c r="E200" s="118">
        <v>340419.4</v>
      </c>
      <c r="F200" s="118"/>
      <c r="G200" s="118"/>
      <c r="H200" s="118"/>
      <c r="I200" s="119"/>
      <c r="J200" s="117">
        <v>368</v>
      </c>
      <c r="K200" s="118">
        <v>415245.2</v>
      </c>
      <c r="L200" s="118">
        <v>375285.2</v>
      </c>
      <c r="M200" s="118">
        <v>39960</v>
      </c>
      <c r="N200" s="118"/>
      <c r="O200" s="119"/>
      <c r="P200" s="117">
        <v>323</v>
      </c>
      <c r="Q200" s="118">
        <f t="shared" si="40"/>
        <v>414345</v>
      </c>
      <c r="R200" s="118">
        <v>370665</v>
      </c>
      <c r="S200" s="118">
        <v>43680</v>
      </c>
      <c r="T200" s="118">
        <v>0</v>
      </c>
      <c r="U200" s="119">
        <v>0</v>
      </c>
      <c r="V200" s="82">
        <f t="shared" ref="V200:V263" si="41">P200-D200</f>
        <v>70</v>
      </c>
      <c r="W200" s="83">
        <f t="shared" ref="W200:W263" si="42">Q200-E200</f>
        <v>73925.599999999977</v>
      </c>
      <c r="X200" s="83">
        <f t="shared" ref="X200:X263" si="43">T200-H200</f>
        <v>0</v>
      </c>
      <c r="Y200" s="84">
        <f t="shared" ref="Y200:Y263" si="44">U200-I200</f>
        <v>0</v>
      </c>
      <c r="Z200" s="91">
        <f t="shared" ref="Z200:Z263" si="45">IFERROR((P200-J200),"")</f>
        <v>-45</v>
      </c>
      <c r="AA200" s="83">
        <f t="shared" ref="AA200:AA263" si="46">IFERROR((Q200-K200),"")</f>
        <v>-900.20000000001164</v>
      </c>
      <c r="AB200" s="83">
        <f t="shared" ref="AB200:AB263" si="47">IFERROR((T200-N200),"")</f>
        <v>0</v>
      </c>
      <c r="AC200" s="84">
        <f t="shared" ref="AC200:AC263" si="48">IFERROR((U200-O200),"")</f>
        <v>0</v>
      </c>
    </row>
    <row r="201" spans="1:29" ht="12.75" customHeight="1" x14ac:dyDescent="0.2">
      <c r="A201" s="120" t="s">
        <v>545</v>
      </c>
      <c r="B201" s="121" t="s">
        <v>584</v>
      </c>
      <c r="C201" s="116" t="s">
        <v>583</v>
      </c>
      <c r="D201" s="117">
        <v>1947</v>
      </c>
      <c r="E201" s="118">
        <v>2723458.2</v>
      </c>
      <c r="F201" s="118"/>
      <c r="G201" s="118"/>
      <c r="H201" s="118"/>
      <c r="I201" s="119"/>
      <c r="J201" s="117">
        <v>2228</v>
      </c>
      <c r="K201" s="118">
        <v>2194015</v>
      </c>
      <c r="L201" s="118">
        <v>2049295</v>
      </c>
      <c r="M201" s="118">
        <v>144720</v>
      </c>
      <c r="N201" s="118"/>
      <c r="O201" s="119"/>
      <c r="P201" s="117">
        <v>2318</v>
      </c>
      <c r="Q201" s="118">
        <f t="shared" si="40"/>
        <v>2796199.84</v>
      </c>
      <c r="R201" s="118">
        <v>2638639.84</v>
      </c>
      <c r="S201" s="118">
        <v>157560</v>
      </c>
      <c r="T201" s="118">
        <v>0</v>
      </c>
      <c r="U201" s="119">
        <v>0</v>
      </c>
      <c r="V201" s="82">
        <f t="shared" si="41"/>
        <v>371</v>
      </c>
      <c r="W201" s="83">
        <f t="shared" si="42"/>
        <v>72741.639999999665</v>
      </c>
      <c r="X201" s="83">
        <f t="shared" si="43"/>
        <v>0</v>
      </c>
      <c r="Y201" s="84">
        <f t="shared" si="44"/>
        <v>0</v>
      </c>
      <c r="Z201" s="91">
        <f t="shared" si="45"/>
        <v>90</v>
      </c>
      <c r="AA201" s="83">
        <f t="shared" si="46"/>
        <v>602184.83999999985</v>
      </c>
      <c r="AB201" s="83">
        <f t="shared" si="47"/>
        <v>0</v>
      </c>
      <c r="AC201" s="84">
        <f t="shared" si="48"/>
        <v>0</v>
      </c>
    </row>
    <row r="202" spans="1:29" ht="12.75" customHeight="1" x14ac:dyDescent="0.2">
      <c r="A202" s="120" t="s">
        <v>545</v>
      </c>
      <c r="B202" s="121" t="s">
        <v>582</v>
      </c>
      <c r="C202" s="116" t="s">
        <v>581</v>
      </c>
      <c r="D202" s="117">
        <v>566</v>
      </c>
      <c r="E202" s="118">
        <v>762866.4</v>
      </c>
      <c r="F202" s="118"/>
      <c r="G202" s="118"/>
      <c r="H202" s="118"/>
      <c r="I202" s="119"/>
      <c r="J202" s="117">
        <v>598</v>
      </c>
      <c r="K202" s="118">
        <v>793905.16</v>
      </c>
      <c r="L202" s="118">
        <v>772305.16</v>
      </c>
      <c r="M202" s="118">
        <v>21600</v>
      </c>
      <c r="N202" s="118"/>
      <c r="O202" s="119"/>
      <c r="P202" s="117">
        <v>635</v>
      </c>
      <c r="Q202" s="118">
        <f t="shared" si="40"/>
        <v>828165.44</v>
      </c>
      <c r="R202" s="118">
        <v>806685.44</v>
      </c>
      <c r="S202" s="118">
        <v>21480</v>
      </c>
      <c r="T202" s="118">
        <v>0</v>
      </c>
      <c r="U202" s="119">
        <v>0</v>
      </c>
      <c r="V202" s="82">
        <f t="shared" si="41"/>
        <v>69</v>
      </c>
      <c r="W202" s="83">
        <f t="shared" si="42"/>
        <v>65299.039999999921</v>
      </c>
      <c r="X202" s="83">
        <f t="shared" si="43"/>
        <v>0</v>
      </c>
      <c r="Y202" s="84">
        <f t="shared" si="44"/>
        <v>0</v>
      </c>
      <c r="Z202" s="91">
        <f t="shared" si="45"/>
        <v>37</v>
      </c>
      <c r="AA202" s="83">
        <f t="shared" si="46"/>
        <v>34260.279999999912</v>
      </c>
      <c r="AB202" s="83">
        <f t="shared" si="47"/>
        <v>0</v>
      </c>
      <c r="AC202" s="84">
        <f t="shared" si="48"/>
        <v>0</v>
      </c>
    </row>
    <row r="203" spans="1:29" ht="12.75" customHeight="1" x14ac:dyDescent="0.2">
      <c r="A203" s="120" t="s">
        <v>545</v>
      </c>
      <c r="B203" s="121" t="s">
        <v>580</v>
      </c>
      <c r="C203" s="116" t="s">
        <v>579</v>
      </c>
      <c r="D203" s="117">
        <v>523</v>
      </c>
      <c r="E203" s="118">
        <v>621301.94999999995</v>
      </c>
      <c r="F203" s="118"/>
      <c r="G203" s="118"/>
      <c r="H203" s="118"/>
      <c r="I203" s="119"/>
      <c r="J203" s="117">
        <v>522</v>
      </c>
      <c r="K203" s="118">
        <v>646538</v>
      </c>
      <c r="L203" s="118">
        <v>606218</v>
      </c>
      <c r="M203" s="118">
        <v>40320</v>
      </c>
      <c r="N203" s="118"/>
      <c r="O203" s="119"/>
      <c r="P203" s="117">
        <v>544</v>
      </c>
      <c r="Q203" s="118">
        <f t="shared" si="40"/>
        <v>750988.5</v>
      </c>
      <c r="R203" s="118">
        <v>708748.5</v>
      </c>
      <c r="S203" s="118">
        <v>42240</v>
      </c>
      <c r="T203" s="118">
        <v>0</v>
      </c>
      <c r="U203" s="119">
        <v>0</v>
      </c>
      <c r="V203" s="82">
        <f t="shared" si="41"/>
        <v>21</v>
      </c>
      <c r="W203" s="83">
        <f t="shared" si="42"/>
        <v>129686.55000000005</v>
      </c>
      <c r="X203" s="83">
        <f t="shared" si="43"/>
        <v>0</v>
      </c>
      <c r="Y203" s="84">
        <f t="shared" si="44"/>
        <v>0</v>
      </c>
      <c r="Z203" s="91">
        <f t="shared" si="45"/>
        <v>22</v>
      </c>
      <c r="AA203" s="83">
        <f t="shared" si="46"/>
        <v>104450.5</v>
      </c>
      <c r="AB203" s="83">
        <f t="shared" si="47"/>
        <v>0</v>
      </c>
      <c r="AC203" s="84">
        <f t="shared" si="48"/>
        <v>0</v>
      </c>
    </row>
    <row r="204" spans="1:29" ht="12.75" customHeight="1" x14ac:dyDescent="0.2">
      <c r="A204" s="120" t="s">
        <v>545</v>
      </c>
      <c r="B204" s="121" t="s">
        <v>578</v>
      </c>
      <c r="C204" s="116" t="s">
        <v>577</v>
      </c>
      <c r="D204" s="117">
        <v>568</v>
      </c>
      <c r="E204" s="118">
        <v>602596.6</v>
      </c>
      <c r="F204" s="118"/>
      <c r="G204" s="118"/>
      <c r="H204" s="118"/>
      <c r="I204" s="119"/>
      <c r="J204" s="117">
        <v>534</v>
      </c>
      <c r="K204" s="118">
        <v>501997.4</v>
      </c>
      <c r="L204" s="118">
        <v>418717.4</v>
      </c>
      <c r="M204" s="118">
        <v>83280</v>
      </c>
      <c r="N204" s="118"/>
      <c r="O204" s="119"/>
      <c r="P204" s="117">
        <v>576</v>
      </c>
      <c r="Q204" s="118">
        <f t="shared" si="40"/>
        <v>559155.19999999995</v>
      </c>
      <c r="R204" s="118">
        <v>472395.2</v>
      </c>
      <c r="S204" s="118">
        <v>86760</v>
      </c>
      <c r="T204" s="118">
        <v>0</v>
      </c>
      <c r="U204" s="119">
        <v>0</v>
      </c>
      <c r="V204" s="82">
        <f t="shared" si="41"/>
        <v>8</v>
      </c>
      <c r="W204" s="83">
        <f t="shared" si="42"/>
        <v>-43441.400000000023</v>
      </c>
      <c r="X204" s="83">
        <f t="shared" si="43"/>
        <v>0</v>
      </c>
      <c r="Y204" s="84">
        <f t="shared" si="44"/>
        <v>0</v>
      </c>
      <c r="Z204" s="91">
        <f t="shared" si="45"/>
        <v>42</v>
      </c>
      <c r="AA204" s="83">
        <f t="shared" si="46"/>
        <v>57157.79999999993</v>
      </c>
      <c r="AB204" s="83">
        <f t="shared" si="47"/>
        <v>0</v>
      </c>
      <c r="AC204" s="84">
        <f t="shared" si="48"/>
        <v>0</v>
      </c>
    </row>
    <row r="205" spans="1:29" x14ac:dyDescent="0.2">
      <c r="A205" s="120" t="s">
        <v>545</v>
      </c>
      <c r="B205" s="121" t="s">
        <v>576</v>
      </c>
      <c r="C205" s="116" t="s">
        <v>575</v>
      </c>
      <c r="D205" s="117">
        <v>356</v>
      </c>
      <c r="E205" s="118">
        <v>259927.8</v>
      </c>
      <c r="F205" s="118"/>
      <c r="G205" s="118"/>
      <c r="H205" s="118"/>
      <c r="I205" s="119"/>
      <c r="J205" s="117">
        <v>356</v>
      </c>
      <c r="K205" s="118">
        <v>278986.7</v>
      </c>
      <c r="L205" s="118">
        <v>262786.7</v>
      </c>
      <c r="M205" s="118">
        <v>16200</v>
      </c>
      <c r="N205" s="118"/>
      <c r="O205" s="119"/>
      <c r="P205" s="117">
        <v>358</v>
      </c>
      <c r="Q205" s="118">
        <f t="shared" si="40"/>
        <v>276112.40000000002</v>
      </c>
      <c r="R205" s="118">
        <v>259912.4</v>
      </c>
      <c r="S205" s="118">
        <v>16200</v>
      </c>
      <c r="T205" s="118">
        <v>0</v>
      </c>
      <c r="U205" s="119">
        <v>0</v>
      </c>
      <c r="V205" s="82">
        <f t="shared" si="41"/>
        <v>2</v>
      </c>
      <c r="W205" s="83">
        <f t="shared" si="42"/>
        <v>16184.600000000035</v>
      </c>
      <c r="X205" s="83">
        <f t="shared" si="43"/>
        <v>0</v>
      </c>
      <c r="Y205" s="84">
        <f t="shared" si="44"/>
        <v>0</v>
      </c>
      <c r="Z205" s="91">
        <f t="shared" si="45"/>
        <v>2</v>
      </c>
      <c r="AA205" s="83">
        <f t="shared" si="46"/>
        <v>-2874.2999999999884</v>
      </c>
      <c r="AB205" s="83">
        <f t="shared" si="47"/>
        <v>0</v>
      </c>
      <c r="AC205" s="84">
        <f t="shared" si="48"/>
        <v>0</v>
      </c>
    </row>
    <row r="206" spans="1:29" x14ac:dyDescent="0.2">
      <c r="A206" s="120" t="s">
        <v>545</v>
      </c>
      <c r="B206" s="121" t="s">
        <v>574</v>
      </c>
      <c r="C206" s="116" t="s">
        <v>105</v>
      </c>
      <c r="D206" s="117">
        <v>74</v>
      </c>
      <c r="E206" s="118">
        <v>46068.2</v>
      </c>
      <c r="F206" s="118"/>
      <c r="G206" s="118"/>
      <c r="H206" s="118"/>
      <c r="I206" s="119"/>
      <c r="J206" s="117">
        <v>77</v>
      </c>
      <c r="K206" s="118">
        <v>53099.1</v>
      </c>
      <c r="L206" s="118">
        <v>53099.1</v>
      </c>
      <c r="M206" s="118"/>
      <c r="N206" s="118"/>
      <c r="O206" s="119"/>
      <c r="P206" s="117">
        <v>49</v>
      </c>
      <c r="Q206" s="118">
        <f t="shared" si="40"/>
        <v>43185</v>
      </c>
      <c r="R206" s="118">
        <v>43185</v>
      </c>
      <c r="S206" s="118">
        <v>0</v>
      </c>
      <c r="T206" s="118">
        <v>0</v>
      </c>
      <c r="U206" s="119">
        <v>0</v>
      </c>
      <c r="V206" s="82">
        <f t="shared" si="41"/>
        <v>-25</v>
      </c>
      <c r="W206" s="83">
        <f t="shared" si="42"/>
        <v>-2883.1999999999971</v>
      </c>
      <c r="X206" s="83">
        <f t="shared" si="43"/>
        <v>0</v>
      </c>
      <c r="Y206" s="84">
        <f t="shared" si="44"/>
        <v>0</v>
      </c>
      <c r="Z206" s="91">
        <f t="shared" si="45"/>
        <v>-28</v>
      </c>
      <c r="AA206" s="83">
        <f t="shared" si="46"/>
        <v>-9914.0999999999985</v>
      </c>
      <c r="AB206" s="83">
        <f t="shared" si="47"/>
        <v>0</v>
      </c>
      <c r="AC206" s="84">
        <f t="shared" si="48"/>
        <v>0</v>
      </c>
    </row>
    <row r="207" spans="1:29" ht="12.75" customHeight="1" x14ac:dyDescent="0.2">
      <c r="A207" s="120" t="s">
        <v>545</v>
      </c>
      <c r="B207" s="121" t="s">
        <v>573</v>
      </c>
      <c r="C207" s="116" t="s">
        <v>572</v>
      </c>
      <c r="D207" s="117">
        <v>4808</v>
      </c>
      <c r="E207" s="118">
        <v>6452818.8200000003</v>
      </c>
      <c r="F207" s="118"/>
      <c r="G207" s="118"/>
      <c r="H207" s="118"/>
      <c r="I207" s="119">
        <v>13744816.390000002</v>
      </c>
      <c r="J207" s="117">
        <v>5070</v>
      </c>
      <c r="K207" s="118">
        <v>4854214.25</v>
      </c>
      <c r="L207" s="118">
        <v>4594174.25</v>
      </c>
      <c r="M207" s="118">
        <v>260040</v>
      </c>
      <c r="N207" s="118"/>
      <c r="O207" s="119">
        <v>13601191.100000001</v>
      </c>
      <c r="P207" s="117">
        <v>4921</v>
      </c>
      <c r="Q207" s="118">
        <f t="shared" si="40"/>
        <v>4683167.7200000007</v>
      </c>
      <c r="R207" s="118">
        <v>4415327.7200000007</v>
      </c>
      <c r="S207" s="118">
        <v>267840</v>
      </c>
      <c r="T207" s="118">
        <v>0</v>
      </c>
      <c r="U207" s="119">
        <v>14785582.850000001</v>
      </c>
      <c r="V207" s="82">
        <f t="shared" si="41"/>
        <v>113</v>
      </c>
      <c r="W207" s="83">
        <f t="shared" si="42"/>
        <v>-1769651.0999999996</v>
      </c>
      <c r="X207" s="83">
        <f t="shared" si="43"/>
        <v>0</v>
      </c>
      <c r="Y207" s="84">
        <f t="shared" si="44"/>
        <v>1040766.459999999</v>
      </c>
      <c r="Z207" s="91">
        <f t="shared" si="45"/>
        <v>-149</v>
      </c>
      <c r="AA207" s="83">
        <f t="shared" si="46"/>
        <v>-171046.52999999933</v>
      </c>
      <c r="AB207" s="83">
        <f t="shared" si="47"/>
        <v>0</v>
      </c>
      <c r="AC207" s="84">
        <f t="shared" si="48"/>
        <v>1184391.75</v>
      </c>
    </row>
    <row r="208" spans="1:29" ht="12.75" customHeight="1" x14ac:dyDescent="0.2">
      <c r="A208" s="120" t="s">
        <v>545</v>
      </c>
      <c r="B208" s="121" t="s">
        <v>571</v>
      </c>
      <c r="C208" s="116" t="s">
        <v>570</v>
      </c>
      <c r="D208" s="117"/>
      <c r="E208" s="118">
        <v>1080324</v>
      </c>
      <c r="F208" s="118"/>
      <c r="G208" s="118"/>
      <c r="H208" s="118"/>
      <c r="I208" s="119"/>
      <c r="J208" s="117"/>
      <c r="K208" s="118">
        <v>795242</v>
      </c>
      <c r="L208" s="118">
        <v>770042</v>
      </c>
      <c r="M208" s="118">
        <v>25200</v>
      </c>
      <c r="N208" s="118"/>
      <c r="O208" s="119"/>
      <c r="P208" s="117">
        <v>0</v>
      </c>
      <c r="Q208" s="118">
        <f t="shared" si="40"/>
        <v>776076</v>
      </c>
      <c r="R208" s="118">
        <v>749796</v>
      </c>
      <c r="S208" s="118">
        <v>26280</v>
      </c>
      <c r="T208" s="118">
        <v>0</v>
      </c>
      <c r="U208" s="119">
        <v>0</v>
      </c>
      <c r="V208" s="82">
        <f t="shared" si="41"/>
        <v>0</v>
      </c>
      <c r="W208" s="83">
        <f t="shared" si="42"/>
        <v>-304248</v>
      </c>
      <c r="X208" s="83">
        <f t="shared" si="43"/>
        <v>0</v>
      </c>
      <c r="Y208" s="84">
        <f t="shared" si="44"/>
        <v>0</v>
      </c>
      <c r="Z208" s="91">
        <f t="shared" si="45"/>
        <v>0</v>
      </c>
      <c r="AA208" s="83">
        <f t="shared" si="46"/>
        <v>-19166</v>
      </c>
      <c r="AB208" s="83">
        <f t="shared" si="47"/>
        <v>0</v>
      </c>
      <c r="AC208" s="84">
        <f t="shared" si="48"/>
        <v>0</v>
      </c>
    </row>
    <row r="209" spans="1:29" x14ac:dyDescent="0.2">
      <c r="A209" s="120" t="s">
        <v>545</v>
      </c>
      <c r="B209" s="121" t="s">
        <v>569</v>
      </c>
      <c r="C209" s="116" t="s">
        <v>568</v>
      </c>
      <c r="D209" s="117"/>
      <c r="E209" s="118">
        <v>503690</v>
      </c>
      <c r="F209" s="118"/>
      <c r="G209" s="118"/>
      <c r="H209" s="118"/>
      <c r="I209" s="119"/>
      <c r="J209" s="117"/>
      <c r="K209" s="118">
        <v>353010</v>
      </c>
      <c r="L209" s="118">
        <v>342210</v>
      </c>
      <c r="M209" s="118">
        <v>10800</v>
      </c>
      <c r="N209" s="118"/>
      <c r="O209" s="119"/>
      <c r="P209" s="117">
        <v>0</v>
      </c>
      <c r="Q209" s="118">
        <f t="shared" si="40"/>
        <v>345230</v>
      </c>
      <c r="R209" s="118">
        <v>333710</v>
      </c>
      <c r="S209" s="118">
        <v>11520</v>
      </c>
      <c r="T209" s="118">
        <v>0</v>
      </c>
      <c r="U209" s="119">
        <v>0</v>
      </c>
      <c r="V209" s="82">
        <f t="shared" si="41"/>
        <v>0</v>
      </c>
      <c r="W209" s="83">
        <f t="shared" si="42"/>
        <v>-158460</v>
      </c>
      <c r="X209" s="83">
        <f t="shared" si="43"/>
        <v>0</v>
      </c>
      <c r="Y209" s="84">
        <f t="shared" si="44"/>
        <v>0</v>
      </c>
      <c r="Z209" s="91">
        <f t="shared" si="45"/>
        <v>0</v>
      </c>
      <c r="AA209" s="83">
        <f t="shared" si="46"/>
        <v>-7780</v>
      </c>
      <c r="AB209" s="83">
        <f t="shared" si="47"/>
        <v>0</v>
      </c>
      <c r="AC209" s="84">
        <f t="shared" si="48"/>
        <v>0</v>
      </c>
    </row>
    <row r="210" spans="1:29" x14ac:dyDescent="0.2">
      <c r="A210" s="120" t="s">
        <v>545</v>
      </c>
      <c r="B210" s="121" t="s">
        <v>567</v>
      </c>
      <c r="C210" s="116" t="s">
        <v>566</v>
      </c>
      <c r="D210" s="117">
        <v>798</v>
      </c>
      <c r="E210" s="118">
        <v>746365.79999999993</v>
      </c>
      <c r="F210" s="118"/>
      <c r="G210" s="118"/>
      <c r="H210" s="118"/>
      <c r="I210" s="119"/>
      <c r="J210" s="117">
        <v>902</v>
      </c>
      <c r="K210" s="118">
        <v>955787.32</v>
      </c>
      <c r="L210" s="118">
        <v>798587.32</v>
      </c>
      <c r="M210" s="118">
        <v>157200</v>
      </c>
      <c r="N210" s="118"/>
      <c r="O210" s="119"/>
      <c r="P210" s="117">
        <v>696</v>
      </c>
      <c r="Q210" s="118">
        <f t="shared" si="40"/>
        <v>1111861.76</v>
      </c>
      <c r="R210" s="118">
        <v>961501.76</v>
      </c>
      <c r="S210" s="118">
        <v>150360</v>
      </c>
      <c r="T210" s="118">
        <v>1120</v>
      </c>
      <c r="U210" s="119">
        <v>0</v>
      </c>
      <c r="V210" s="82">
        <f t="shared" si="41"/>
        <v>-102</v>
      </c>
      <c r="W210" s="83">
        <f t="shared" si="42"/>
        <v>365495.96000000008</v>
      </c>
      <c r="X210" s="83">
        <f t="shared" si="43"/>
        <v>1120</v>
      </c>
      <c r="Y210" s="84">
        <f t="shared" si="44"/>
        <v>0</v>
      </c>
      <c r="Z210" s="91">
        <f t="shared" si="45"/>
        <v>-206</v>
      </c>
      <c r="AA210" s="83">
        <f t="shared" si="46"/>
        <v>156074.44000000006</v>
      </c>
      <c r="AB210" s="83">
        <f t="shared" si="47"/>
        <v>1120</v>
      </c>
      <c r="AC210" s="84">
        <f t="shared" si="48"/>
        <v>0</v>
      </c>
    </row>
    <row r="211" spans="1:29" x14ac:dyDescent="0.2">
      <c r="A211" s="120" t="s">
        <v>545</v>
      </c>
      <c r="B211" s="121" t="s">
        <v>565</v>
      </c>
      <c r="C211" s="116" t="s">
        <v>564</v>
      </c>
      <c r="D211" s="117">
        <v>731</v>
      </c>
      <c r="E211" s="118">
        <v>599786.26</v>
      </c>
      <c r="F211" s="118"/>
      <c r="G211" s="118"/>
      <c r="H211" s="118"/>
      <c r="I211" s="119"/>
      <c r="J211" s="117">
        <v>834</v>
      </c>
      <c r="K211" s="118">
        <v>867021.14</v>
      </c>
      <c r="L211" s="118">
        <v>750501.14</v>
      </c>
      <c r="M211" s="118">
        <v>116520</v>
      </c>
      <c r="N211" s="118"/>
      <c r="O211" s="119"/>
      <c r="P211" s="117">
        <v>708</v>
      </c>
      <c r="Q211" s="118">
        <f t="shared" si="40"/>
        <v>859777.02</v>
      </c>
      <c r="R211" s="118">
        <v>735937.02</v>
      </c>
      <c r="S211" s="118">
        <v>123840</v>
      </c>
      <c r="T211" s="118">
        <v>0</v>
      </c>
      <c r="U211" s="119">
        <v>0</v>
      </c>
      <c r="V211" s="82">
        <f t="shared" si="41"/>
        <v>-23</v>
      </c>
      <c r="W211" s="83">
        <f t="shared" si="42"/>
        <v>259990.76</v>
      </c>
      <c r="X211" s="83">
        <f t="shared" si="43"/>
        <v>0</v>
      </c>
      <c r="Y211" s="84">
        <f t="shared" si="44"/>
        <v>0</v>
      </c>
      <c r="Z211" s="91">
        <f t="shared" si="45"/>
        <v>-126</v>
      </c>
      <c r="AA211" s="83">
        <f t="shared" si="46"/>
        <v>-7244.1199999999953</v>
      </c>
      <c r="AB211" s="83">
        <f t="shared" si="47"/>
        <v>0</v>
      </c>
      <c r="AC211" s="84">
        <f t="shared" si="48"/>
        <v>0</v>
      </c>
    </row>
    <row r="212" spans="1:29" ht="12.75" customHeight="1" x14ac:dyDescent="0.2">
      <c r="A212" s="120" t="s">
        <v>545</v>
      </c>
      <c r="B212" s="121" t="s">
        <v>563</v>
      </c>
      <c r="C212" s="116" t="s">
        <v>177</v>
      </c>
      <c r="D212" s="117">
        <v>1649</v>
      </c>
      <c r="E212" s="118">
        <v>1250555.7</v>
      </c>
      <c r="F212" s="118"/>
      <c r="G212" s="118"/>
      <c r="H212" s="118"/>
      <c r="I212" s="119"/>
      <c r="J212" s="117">
        <v>1539</v>
      </c>
      <c r="K212" s="118">
        <v>1378903.2</v>
      </c>
      <c r="L212" s="118">
        <v>1232143.2</v>
      </c>
      <c r="M212" s="118">
        <v>146760</v>
      </c>
      <c r="N212" s="118"/>
      <c r="O212" s="119"/>
      <c r="P212" s="117">
        <v>1390</v>
      </c>
      <c r="Q212" s="118">
        <f t="shared" si="40"/>
        <v>1572899</v>
      </c>
      <c r="R212" s="118">
        <v>1418699</v>
      </c>
      <c r="S212" s="118">
        <v>154200</v>
      </c>
      <c r="T212" s="118">
        <v>0</v>
      </c>
      <c r="U212" s="119">
        <v>0</v>
      </c>
      <c r="V212" s="82">
        <f t="shared" si="41"/>
        <v>-259</v>
      </c>
      <c r="W212" s="83">
        <f t="shared" si="42"/>
        <v>322343.30000000005</v>
      </c>
      <c r="X212" s="83">
        <f t="shared" si="43"/>
        <v>0</v>
      </c>
      <c r="Y212" s="84">
        <f t="shared" si="44"/>
        <v>0</v>
      </c>
      <c r="Z212" s="91">
        <f t="shared" si="45"/>
        <v>-149</v>
      </c>
      <c r="AA212" s="83">
        <f t="shared" si="46"/>
        <v>193995.80000000005</v>
      </c>
      <c r="AB212" s="83">
        <f t="shared" si="47"/>
        <v>0</v>
      </c>
      <c r="AC212" s="84">
        <f t="shared" si="48"/>
        <v>0</v>
      </c>
    </row>
    <row r="213" spans="1:29" x14ac:dyDescent="0.2">
      <c r="A213" s="120" t="s">
        <v>545</v>
      </c>
      <c r="B213" s="121" t="s">
        <v>562</v>
      </c>
      <c r="C213" s="116" t="s">
        <v>561</v>
      </c>
      <c r="D213" s="117"/>
      <c r="E213" s="118">
        <v>3960</v>
      </c>
      <c r="F213" s="118"/>
      <c r="G213" s="118"/>
      <c r="H213" s="118"/>
      <c r="I213" s="119"/>
      <c r="J213" s="117"/>
      <c r="K213" s="118">
        <v>4140</v>
      </c>
      <c r="L213" s="118">
        <v>4140</v>
      </c>
      <c r="M213" s="118"/>
      <c r="N213" s="118"/>
      <c r="O213" s="119"/>
      <c r="P213" s="117">
        <v>0</v>
      </c>
      <c r="Q213" s="118">
        <f t="shared" si="40"/>
        <v>4050</v>
      </c>
      <c r="R213" s="118">
        <v>4050</v>
      </c>
      <c r="S213" s="118">
        <v>0</v>
      </c>
      <c r="T213" s="118">
        <v>0</v>
      </c>
      <c r="U213" s="119">
        <v>0</v>
      </c>
      <c r="V213" s="82">
        <f t="shared" si="41"/>
        <v>0</v>
      </c>
      <c r="W213" s="83">
        <f t="shared" si="42"/>
        <v>90</v>
      </c>
      <c r="X213" s="83">
        <f t="shared" si="43"/>
        <v>0</v>
      </c>
      <c r="Y213" s="84">
        <f t="shared" si="44"/>
        <v>0</v>
      </c>
      <c r="Z213" s="91">
        <f t="shared" si="45"/>
        <v>0</v>
      </c>
      <c r="AA213" s="83">
        <f t="shared" si="46"/>
        <v>-90</v>
      </c>
      <c r="AB213" s="83">
        <f t="shared" si="47"/>
        <v>0</v>
      </c>
      <c r="AC213" s="84">
        <f t="shared" si="48"/>
        <v>0</v>
      </c>
    </row>
    <row r="214" spans="1:29" ht="12.75" customHeight="1" x14ac:dyDescent="0.2">
      <c r="A214" s="120" t="s">
        <v>545</v>
      </c>
      <c r="B214" s="121" t="s">
        <v>560</v>
      </c>
      <c r="C214" s="116" t="s">
        <v>172</v>
      </c>
      <c r="D214" s="117">
        <v>623</v>
      </c>
      <c r="E214" s="118">
        <v>595253.5</v>
      </c>
      <c r="F214" s="118"/>
      <c r="G214" s="118"/>
      <c r="H214" s="118"/>
      <c r="I214" s="119"/>
      <c r="J214" s="117">
        <v>626</v>
      </c>
      <c r="K214" s="118">
        <v>552396.60000000009</v>
      </c>
      <c r="L214" s="118">
        <v>500316.60000000003</v>
      </c>
      <c r="M214" s="118">
        <v>52080</v>
      </c>
      <c r="N214" s="118"/>
      <c r="O214" s="119"/>
      <c r="P214" s="117">
        <v>476</v>
      </c>
      <c r="Q214" s="118">
        <f t="shared" si="40"/>
        <v>636472.1</v>
      </c>
      <c r="R214" s="118">
        <v>593272.1</v>
      </c>
      <c r="S214" s="118">
        <v>43200</v>
      </c>
      <c r="T214" s="118">
        <v>0</v>
      </c>
      <c r="U214" s="119">
        <v>0</v>
      </c>
      <c r="V214" s="82">
        <f t="shared" si="41"/>
        <v>-147</v>
      </c>
      <c r="W214" s="83">
        <f t="shared" si="42"/>
        <v>41218.599999999977</v>
      </c>
      <c r="X214" s="83">
        <f t="shared" si="43"/>
        <v>0</v>
      </c>
      <c r="Y214" s="84">
        <f t="shared" si="44"/>
        <v>0</v>
      </c>
      <c r="Z214" s="91">
        <f t="shared" si="45"/>
        <v>-150</v>
      </c>
      <c r="AA214" s="83">
        <f t="shared" si="46"/>
        <v>84075.499999999884</v>
      </c>
      <c r="AB214" s="83">
        <f t="shared" si="47"/>
        <v>0</v>
      </c>
      <c r="AC214" s="84">
        <f t="shared" si="48"/>
        <v>0</v>
      </c>
    </row>
    <row r="215" spans="1:29" x14ac:dyDescent="0.2">
      <c r="A215" s="120" t="s">
        <v>545</v>
      </c>
      <c r="B215" s="121" t="s">
        <v>559</v>
      </c>
      <c r="C215" s="116" t="s">
        <v>558</v>
      </c>
      <c r="D215" s="117"/>
      <c r="E215" s="118">
        <v>240079</v>
      </c>
      <c r="F215" s="118"/>
      <c r="G215" s="118"/>
      <c r="H215" s="118"/>
      <c r="I215" s="119"/>
      <c r="J215" s="117"/>
      <c r="K215" s="118">
        <v>166780</v>
      </c>
      <c r="L215" s="118">
        <v>166780</v>
      </c>
      <c r="M215" s="118"/>
      <c r="N215" s="118"/>
      <c r="O215" s="119"/>
      <c r="P215" s="117">
        <v>0</v>
      </c>
      <c r="Q215" s="118">
        <f t="shared" si="40"/>
        <v>177320</v>
      </c>
      <c r="R215" s="118">
        <v>177320</v>
      </c>
      <c r="S215" s="118">
        <v>0</v>
      </c>
      <c r="T215" s="118">
        <v>0</v>
      </c>
      <c r="U215" s="119">
        <v>0</v>
      </c>
      <c r="V215" s="82">
        <f t="shared" si="41"/>
        <v>0</v>
      </c>
      <c r="W215" s="83">
        <f t="shared" si="42"/>
        <v>-62759</v>
      </c>
      <c r="X215" s="83">
        <f t="shared" si="43"/>
        <v>0</v>
      </c>
      <c r="Y215" s="84">
        <f t="shared" si="44"/>
        <v>0</v>
      </c>
      <c r="Z215" s="91">
        <f t="shared" si="45"/>
        <v>0</v>
      </c>
      <c r="AA215" s="83">
        <f t="shared" si="46"/>
        <v>10540</v>
      </c>
      <c r="AB215" s="83">
        <f t="shared" si="47"/>
        <v>0</v>
      </c>
      <c r="AC215" s="84">
        <f t="shared" si="48"/>
        <v>0</v>
      </c>
    </row>
    <row r="216" spans="1:29" x14ac:dyDescent="0.2">
      <c r="A216" s="120" t="s">
        <v>545</v>
      </c>
      <c r="B216" s="121" t="s">
        <v>557</v>
      </c>
      <c r="C216" s="116" t="s">
        <v>556</v>
      </c>
      <c r="D216" s="117">
        <v>1198</v>
      </c>
      <c r="E216" s="118">
        <v>1267766.5599999998</v>
      </c>
      <c r="F216" s="118"/>
      <c r="G216" s="118"/>
      <c r="H216" s="118">
        <v>1794.99</v>
      </c>
      <c r="I216" s="119">
        <v>1067896.82</v>
      </c>
      <c r="J216" s="117">
        <v>1324</v>
      </c>
      <c r="K216" s="118">
        <v>986574</v>
      </c>
      <c r="L216" s="118">
        <v>891534</v>
      </c>
      <c r="M216" s="118">
        <v>95040</v>
      </c>
      <c r="N216" s="118">
        <v>718</v>
      </c>
      <c r="O216" s="119">
        <v>1539951.46</v>
      </c>
      <c r="P216" s="117">
        <v>1475</v>
      </c>
      <c r="Q216" s="118">
        <f t="shared" si="40"/>
        <v>2115217</v>
      </c>
      <c r="R216" s="118">
        <v>2024137</v>
      </c>
      <c r="S216" s="118">
        <v>91080</v>
      </c>
      <c r="T216" s="118">
        <v>1077</v>
      </c>
      <c r="U216" s="119">
        <v>1701684.1800000002</v>
      </c>
      <c r="V216" s="82">
        <f t="shared" si="41"/>
        <v>277</v>
      </c>
      <c r="W216" s="83">
        <f t="shared" si="42"/>
        <v>847450.44000000018</v>
      </c>
      <c r="X216" s="83">
        <f t="shared" si="43"/>
        <v>-717.99</v>
      </c>
      <c r="Y216" s="84">
        <f t="shared" si="44"/>
        <v>633787.3600000001</v>
      </c>
      <c r="Z216" s="91">
        <f t="shared" si="45"/>
        <v>151</v>
      </c>
      <c r="AA216" s="83">
        <f t="shared" si="46"/>
        <v>1128643</v>
      </c>
      <c r="AB216" s="83">
        <f t="shared" si="47"/>
        <v>359</v>
      </c>
      <c r="AC216" s="84">
        <f t="shared" si="48"/>
        <v>161732.7200000002</v>
      </c>
    </row>
    <row r="217" spans="1:29" x14ac:dyDescent="0.2">
      <c r="A217" s="120" t="s">
        <v>545</v>
      </c>
      <c r="B217" s="121" t="s">
        <v>555</v>
      </c>
      <c r="C217" s="116" t="s">
        <v>554</v>
      </c>
      <c r="D217" s="117">
        <v>929</v>
      </c>
      <c r="E217" s="118">
        <v>387338.1</v>
      </c>
      <c r="F217" s="118"/>
      <c r="G217" s="118"/>
      <c r="H217" s="118"/>
      <c r="I217" s="119"/>
      <c r="J217" s="117">
        <v>978</v>
      </c>
      <c r="K217" s="118">
        <v>436984.7</v>
      </c>
      <c r="L217" s="118">
        <v>384424.7</v>
      </c>
      <c r="M217" s="118">
        <v>52560</v>
      </c>
      <c r="N217" s="118"/>
      <c r="O217" s="119"/>
      <c r="P217" s="117">
        <v>1231</v>
      </c>
      <c r="Q217" s="118">
        <f t="shared" si="40"/>
        <v>538356.69999999995</v>
      </c>
      <c r="R217" s="118">
        <v>482676.7</v>
      </c>
      <c r="S217" s="118">
        <v>55680</v>
      </c>
      <c r="T217" s="118">
        <v>0</v>
      </c>
      <c r="U217" s="119">
        <v>0</v>
      </c>
      <c r="V217" s="82">
        <f t="shared" si="41"/>
        <v>302</v>
      </c>
      <c r="W217" s="83">
        <f t="shared" si="42"/>
        <v>151018.59999999998</v>
      </c>
      <c r="X217" s="83">
        <f t="shared" si="43"/>
        <v>0</v>
      </c>
      <c r="Y217" s="84">
        <f t="shared" si="44"/>
        <v>0</v>
      </c>
      <c r="Z217" s="91">
        <f t="shared" si="45"/>
        <v>253</v>
      </c>
      <c r="AA217" s="83">
        <f t="shared" si="46"/>
        <v>101371.99999999994</v>
      </c>
      <c r="AB217" s="83">
        <f t="shared" si="47"/>
        <v>0</v>
      </c>
      <c r="AC217" s="84">
        <f t="shared" si="48"/>
        <v>0</v>
      </c>
    </row>
    <row r="218" spans="1:29" x14ac:dyDescent="0.2">
      <c r="A218" s="120" t="s">
        <v>545</v>
      </c>
      <c r="B218" s="121" t="s">
        <v>553</v>
      </c>
      <c r="C218" s="116" t="s">
        <v>552</v>
      </c>
      <c r="D218" s="117">
        <v>899</v>
      </c>
      <c r="E218" s="118">
        <v>352275.1</v>
      </c>
      <c r="F218" s="118"/>
      <c r="G218" s="118"/>
      <c r="H218" s="118"/>
      <c r="I218" s="119"/>
      <c r="J218" s="117">
        <v>1074</v>
      </c>
      <c r="K218" s="118">
        <v>462926.5</v>
      </c>
      <c r="L218" s="118">
        <v>425126.5</v>
      </c>
      <c r="M218" s="118">
        <v>37800</v>
      </c>
      <c r="N218" s="118"/>
      <c r="O218" s="119"/>
      <c r="P218" s="117">
        <v>972</v>
      </c>
      <c r="Q218" s="118">
        <f t="shared" si="40"/>
        <v>419669.4</v>
      </c>
      <c r="R218" s="118">
        <v>381869.4</v>
      </c>
      <c r="S218" s="118">
        <v>37800</v>
      </c>
      <c r="T218" s="118">
        <v>0</v>
      </c>
      <c r="U218" s="119">
        <v>0</v>
      </c>
      <c r="V218" s="82">
        <f t="shared" si="41"/>
        <v>73</v>
      </c>
      <c r="W218" s="83">
        <f t="shared" si="42"/>
        <v>67394.300000000047</v>
      </c>
      <c r="X218" s="83">
        <f t="shared" si="43"/>
        <v>0</v>
      </c>
      <c r="Y218" s="84">
        <f t="shared" si="44"/>
        <v>0</v>
      </c>
      <c r="Z218" s="91">
        <f t="shared" si="45"/>
        <v>-102</v>
      </c>
      <c r="AA218" s="83">
        <f t="shared" si="46"/>
        <v>-43257.099999999977</v>
      </c>
      <c r="AB218" s="83">
        <f t="shared" si="47"/>
        <v>0</v>
      </c>
      <c r="AC218" s="84">
        <f t="shared" si="48"/>
        <v>0</v>
      </c>
    </row>
    <row r="219" spans="1:29" x14ac:dyDescent="0.2">
      <c r="A219" s="120" t="s">
        <v>545</v>
      </c>
      <c r="B219" s="121" t="s">
        <v>551</v>
      </c>
      <c r="C219" s="116" t="s">
        <v>550</v>
      </c>
      <c r="D219" s="117">
        <v>465</v>
      </c>
      <c r="E219" s="118">
        <v>188787.6</v>
      </c>
      <c r="F219" s="118"/>
      <c r="G219" s="118"/>
      <c r="H219" s="118"/>
      <c r="I219" s="119"/>
      <c r="J219" s="117">
        <v>586</v>
      </c>
      <c r="K219" s="118">
        <v>163992</v>
      </c>
      <c r="L219" s="118">
        <v>148032</v>
      </c>
      <c r="M219" s="118">
        <v>15960</v>
      </c>
      <c r="N219" s="118"/>
      <c r="O219" s="119"/>
      <c r="P219" s="117">
        <v>556</v>
      </c>
      <c r="Q219" s="118">
        <f t="shared" si="40"/>
        <v>325928.3</v>
      </c>
      <c r="R219" s="118">
        <v>309368.3</v>
      </c>
      <c r="S219" s="118">
        <v>16560</v>
      </c>
      <c r="T219" s="118">
        <v>0</v>
      </c>
      <c r="U219" s="119">
        <v>0</v>
      </c>
      <c r="V219" s="82">
        <f t="shared" si="41"/>
        <v>91</v>
      </c>
      <c r="W219" s="83">
        <f t="shared" si="42"/>
        <v>137140.69999999998</v>
      </c>
      <c r="X219" s="83">
        <f t="shared" si="43"/>
        <v>0</v>
      </c>
      <c r="Y219" s="84">
        <f t="shared" si="44"/>
        <v>0</v>
      </c>
      <c r="Z219" s="91">
        <f t="shared" si="45"/>
        <v>-30</v>
      </c>
      <c r="AA219" s="83">
        <f t="shared" si="46"/>
        <v>161936.29999999999</v>
      </c>
      <c r="AB219" s="83">
        <f t="shared" si="47"/>
        <v>0</v>
      </c>
      <c r="AC219" s="84">
        <f t="shared" si="48"/>
        <v>0</v>
      </c>
    </row>
    <row r="220" spans="1:29" x14ac:dyDescent="0.2">
      <c r="A220" s="120" t="s">
        <v>545</v>
      </c>
      <c r="B220" s="121" t="s">
        <v>549</v>
      </c>
      <c r="C220" s="116" t="s">
        <v>548</v>
      </c>
      <c r="D220" s="117">
        <v>594</v>
      </c>
      <c r="E220" s="118">
        <v>308782.09999999998</v>
      </c>
      <c r="F220" s="118"/>
      <c r="G220" s="118"/>
      <c r="H220" s="118"/>
      <c r="I220" s="119"/>
      <c r="J220" s="117">
        <v>1103</v>
      </c>
      <c r="K220" s="118">
        <v>463523.19999999995</v>
      </c>
      <c r="L220" s="118">
        <v>437843.19999999995</v>
      </c>
      <c r="M220" s="118">
        <v>25680</v>
      </c>
      <c r="N220" s="118"/>
      <c r="O220" s="119"/>
      <c r="P220" s="117">
        <v>826</v>
      </c>
      <c r="Q220" s="118">
        <f t="shared" si="40"/>
        <v>351370.1</v>
      </c>
      <c r="R220" s="118">
        <v>324490.09999999998</v>
      </c>
      <c r="S220" s="118">
        <v>26880</v>
      </c>
      <c r="T220" s="118">
        <v>0</v>
      </c>
      <c r="U220" s="119">
        <v>0</v>
      </c>
      <c r="V220" s="82">
        <f t="shared" si="41"/>
        <v>232</v>
      </c>
      <c r="W220" s="83">
        <f t="shared" si="42"/>
        <v>42588</v>
      </c>
      <c r="X220" s="83">
        <f t="shared" si="43"/>
        <v>0</v>
      </c>
      <c r="Y220" s="84">
        <f t="shared" si="44"/>
        <v>0</v>
      </c>
      <c r="Z220" s="91">
        <f t="shared" si="45"/>
        <v>-277</v>
      </c>
      <c r="AA220" s="83">
        <f t="shared" si="46"/>
        <v>-112153.09999999998</v>
      </c>
      <c r="AB220" s="83">
        <f t="shared" si="47"/>
        <v>0</v>
      </c>
      <c r="AC220" s="84">
        <f t="shared" si="48"/>
        <v>0</v>
      </c>
    </row>
    <row r="221" spans="1:29" x14ac:dyDescent="0.2">
      <c r="A221" s="120" t="s">
        <v>545</v>
      </c>
      <c r="B221" s="121" t="s">
        <v>547</v>
      </c>
      <c r="C221" s="116" t="s">
        <v>546</v>
      </c>
      <c r="D221" s="117">
        <v>479</v>
      </c>
      <c r="E221" s="118">
        <v>100414.5</v>
      </c>
      <c r="F221" s="118"/>
      <c r="G221" s="118"/>
      <c r="H221" s="118"/>
      <c r="I221" s="119"/>
      <c r="J221" s="117">
        <v>500</v>
      </c>
      <c r="K221" s="118">
        <v>146394</v>
      </c>
      <c r="L221" s="118">
        <v>119394</v>
      </c>
      <c r="M221" s="118">
        <v>27000</v>
      </c>
      <c r="N221" s="118"/>
      <c r="O221" s="119"/>
      <c r="P221" s="117">
        <v>397</v>
      </c>
      <c r="Q221" s="118">
        <f t="shared" si="40"/>
        <v>125098.2</v>
      </c>
      <c r="R221" s="118">
        <v>97858.2</v>
      </c>
      <c r="S221" s="118">
        <v>27240</v>
      </c>
      <c r="T221" s="118">
        <v>0</v>
      </c>
      <c r="U221" s="119">
        <v>0</v>
      </c>
      <c r="V221" s="82">
        <f t="shared" si="41"/>
        <v>-82</v>
      </c>
      <c r="W221" s="83">
        <f t="shared" si="42"/>
        <v>24683.699999999997</v>
      </c>
      <c r="X221" s="83">
        <f t="shared" si="43"/>
        <v>0</v>
      </c>
      <c r="Y221" s="84">
        <f t="shared" si="44"/>
        <v>0</v>
      </c>
      <c r="Z221" s="91">
        <f t="shared" si="45"/>
        <v>-103</v>
      </c>
      <c r="AA221" s="83">
        <f t="shared" si="46"/>
        <v>-21295.800000000003</v>
      </c>
      <c r="AB221" s="83">
        <f t="shared" si="47"/>
        <v>0</v>
      </c>
      <c r="AC221" s="84">
        <f t="shared" si="48"/>
        <v>0</v>
      </c>
    </row>
    <row r="222" spans="1:29" ht="12.75" customHeight="1" x14ac:dyDescent="0.2">
      <c r="A222" s="120" t="s">
        <v>545</v>
      </c>
      <c r="B222" s="121" t="s">
        <v>544</v>
      </c>
      <c r="C222" s="116" t="s">
        <v>122</v>
      </c>
      <c r="D222" s="117">
        <v>327</v>
      </c>
      <c r="E222" s="118">
        <v>138049.90000000002</v>
      </c>
      <c r="F222" s="118"/>
      <c r="G222" s="118"/>
      <c r="H222" s="118"/>
      <c r="I222" s="119"/>
      <c r="J222" s="117">
        <v>343</v>
      </c>
      <c r="K222" s="118">
        <v>209813.7</v>
      </c>
      <c r="L222" s="118">
        <v>175613.7</v>
      </c>
      <c r="M222" s="118">
        <v>34200</v>
      </c>
      <c r="N222" s="118"/>
      <c r="O222" s="119"/>
      <c r="P222" s="117">
        <v>309</v>
      </c>
      <c r="Q222" s="118">
        <f t="shared" si="40"/>
        <v>188520.19999999998</v>
      </c>
      <c r="R222" s="118">
        <v>154320.19999999998</v>
      </c>
      <c r="S222" s="118">
        <v>34200</v>
      </c>
      <c r="T222" s="118">
        <v>0</v>
      </c>
      <c r="U222" s="119">
        <v>0</v>
      </c>
      <c r="V222" s="82">
        <f t="shared" si="41"/>
        <v>-18</v>
      </c>
      <c r="W222" s="83">
        <f t="shared" si="42"/>
        <v>50470.299999999959</v>
      </c>
      <c r="X222" s="83">
        <f t="shared" si="43"/>
        <v>0</v>
      </c>
      <c r="Y222" s="84">
        <f t="shared" si="44"/>
        <v>0</v>
      </c>
      <c r="Z222" s="91">
        <f t="shared" si="45"/>
        <v>-34</v>
      </c>
      <c r="AA222" s="83">
        <f t="shared" si="46"/>
        <v>-21293.500000000029</v>
      </c>
      <c r="AB222" s="83">
        <f t="shared" si="47"/>
        <v>0</v>
      </c>
      <c r="AC222" s="84">
        <f t="shared" si="48"/>
        <v>0</v>
      </c>
    </row>
    <row r="223" spans="1:29" x14ac:dyDescent="0.2">
      <c r="A223" s="120" t="s">
        <v>537</v>
      </c>
      <c r="B223" s="121" t="s">
        <v>543</v>
      </c>
      <c r="C223" s="116" t="s">
        <v>542</v>
      </c>
      <c r="D223" s="117">
        <v>739</v>
      </c>
      <c r="E223" s="118">
        <v>823732.49999999988</v>
      </c>
      <c r="F223" s="118"/>
      <c r="G223" s="118"/>
      <c r="H223" s="118"/>
      <c r="I223" s="119"/>
      <c r="J223" s="117">
        <v>659</v>
      </c>
      <c r="K223" s="118">
        <v>794670.39999999991</v>
      </c>
      <c r="L223" s="118">
        <v>673470.39999999991</v>
      </c>
      <c r="M223" s="118">
        <v>121200</v>
      </c>
      <c r="N223" s="118"/>
      <c r="O223" s="119"/>
      <c r="P223" s="117">
        <v>670</v>
      </c>
      <c r="Q223" s="118">
        <f>SUM(R223:S223)</f>
        <v>1173369</v>
      </c>
      <c r="R223" s="118">
        <v>1048809</v>
      </c>
      <c r="S223" s="118">
        <v>124560</v>
      </c>
      <c r="T223" s="118">
        <v>0</v>
      </c>
      <c r="U223" s="119">
        <v>0</v>
      </c>
      <c r="V223" s="82">
        <f t="shared" si="41"/>
        <v>-69</v>
      </c>
      <c r="W223" s="83">
        <f t="shared" si="42"/>
        <v>349636.50000000012</v>
      </c>
      <c r="X223" s="83">
        <f t="shared" si="43"/>
        <v>0</v>
      </c>
      <c r="Y223" s="84">
        <f t="shared" si="44"/>
        <v>0</v>
      </c>
      <c r="Z223" s="91">
        <f t="shared" si="45"/>
        <v>11</v>
      </c>
      <c r="AA223" s="83">
        <f t="shared" si="46"/>
        <v>378698.60000000009</v>
      </c>
      <c r="AB223" s="83">
        <f t="shared" si="47"/>
        <v>0</v>
      </c>
      <c r="AC223" s="84">
        <f t="shared" si="48"/>
        <v>0</v>
      </c>
    </row>
    <row r="224" spans="1:29" x14ac:dyDescent="0.2">
      <c r="A224" s="120" t="s">
        <v>537</v>
      </c>
      <c r="B224" s="121" t="s">
        <v>541</v>
      </c>
      <c r="C224" s="116" t="s">
        <v>540</v>
      </c>
      <c r="D224" s="117">
        <v>801</v>
      </c>
      <c r="E224" s="118">
        <v>782809.4</v>
      </c>
      <c r="F224" s="118"/>
      <c r="G224" s="118"/>
      <c r="H224" s="118"/>
      <c r="I224" s="119"/>
      <c r="J224" s="117">
        <v>735</v>
      </c>
      <c r="K224" s="118">
        <v>736329.79</v>
      </c>
      <c r="L224" s="118">
        <v>646749.4</v>
      </c>
      <c r="M224" s="118">
        <v>89580.39</v>
      </c>
      <c r="N224" s="118"/>
      <c r="O224" s="119"/>
      <c r="P224" s="117">
        <v>565</v>
      </c>
      <c r="Q224" s="118">
        <f>SUM(R224:S224)</f>
        <v>849064.97999999986</v>
      </c>
      <c r="R224" s="118">
        <v>762467.39999999991</v>
      </c>
      <c r="S224" s="118">
        <v>86597.58</v>
      </c>
      <c r="T224" s="118">
        <v>0</v>
      </c>
      <c r="U224" s="119">
        <v>0</v>
      </c>
      <c r="V224" s="82">
        <f t="shared" si="41"/>
        <v>-236</v>
      </c>
      <c r="W224" s="83">
        <f t="shared" si="42"/>
        <v>66255.579999999842</v>
      </c>
      <c r="X224" s="83">
        <f t="shared" si="43"/>
        <v>0</v>
      </c>
      <c r="Y224" s="84">
        <f t="shared" si="44"/>
        <v>0</v>
      </c>
      <c r="Z224" s="91">
        <f t="shared" si="45"/>
        <v>-170</v>
      </c>
      <c r="AA224" s="83">
        <f t="shared" si="46"/>
        <v>112735.18999999983</v>
      </c>
      <c r="AB224" s="83">
        <f t="shared" si="47"/>
        <v>0</v>
      </c>
      <c r="AC224" s="84">
        <f t="shared" si="48"/>
        <v>0</v>
      </c>
    </row>
    <row r="225" spans="1:29" x14ac:dyDescent="0.2">
      <c r="A225" s="120" t="s">
        <v>537</v>
      </c>
      <c r="B225" s="121" t="s">
        <v>539</v>
      </c>
      <c r="C225" s="116" t="s">
        <v>538</v>
      </c>
      <c r="D225" s="117"/>
      <c r="E225" s="118">
        <v>52628</v>
      </c>
      <c r="F225" s="118"/>
      <c r="G225" s="118"/>
      <c r="H225" s="118"/>
      <c r="I225" s="119"/>
      <c r="J225" s="117"/>
      <c r="K225" s="118">
        <v>43564</v>
      </c>
      <c r="L225" s="118">
        <v>43564</v>
      </c>
      <c r="M225" s="118"/>
      <c r="N225" s="118"/>
      <c r="O225" s="119"/>
      <c r="P225" s="117">
        <v>0</v>
      </c>
      <c r="Q225" s="118">
        <f>SUM(R225:S225)</f>
        <v>39335</v>
      </c>
      <c r="R225" s="118">
        <v>39335</v>
      </c>
      <c r="S225" s="118">
        <v>0</v>
      </c>
      <c r="T225" s="118">
        <v>0</v>
      </c>
      <c r="U225" s="119">
        <v>0</v>
      </c>
      <c r="V225" s="82">
        <f t="shared" si="41"/>
        <v>0</v>
      </c>
      <c r="W225" s="83">
        <f t="shared" si="42"/>
        <v>-13293</v>
      </c>
      <c r="X225" s="83">
        <f t="shared" si="43"/>
        <v>0</v>
      </c>
      <c r="Y225" s="84">
        <f t="shared" si="44"/>
        <v>0</v>
      </c>
      <c r="Z225" s="91">
        <f t="shared" si="45"/>
        <v>0</v>
      </c>
      <c r="AA225" s="83">
        <f t="shared" si="46"/>
        <v>-4229</v>
      </c>
      <c r="AB225" s="83">
        <f t="shared" si="47"/>
        <v>0</v>
      </c>
      <c r="AC225" s="84">
        <f t="shared" si="48"/>
        <v>0</v>
      </c>
    </row>
    <row r="226" spans="1:29" ht="12.75" customHeight="1" x14ac:dyDescent="0.2">
      <c r="A226" s="120" t="s">
        <v>537</v>
      </c>
      <c r="B226" s="121" t="s">
        <v>536</v>
      </c>
      <c r="C226" s="116" t="s">
        <v>535</v>
      </c>
      <c r="D226" s="117">
        <v>2644</v>
      </c>
      <c r="E226" s="118">
        <v>3329920.34</v>
      </c>
      <c r="F226" s="118"/>
      <c r="G226" s="118"/>
      <c r="H226" s="118">
        <v>13734</v>
      </c>
      <c r="I226" s="119"/>
      <c r="J226" s="117">
        <v>2670</v>
      </c>
      <c r="K226" s="118">
        <v>3297507.84</v>
      </c>
      <c r="L226" s="118">
        <v>2953947.84</v>
      </c>
      <c r="M226" s="118">
        <v>343560</v>
      </c>
      <c r="N226" s="118">
        <v>16373</v>
      </c>
      <c r="O226" s="119"/>
      <c r="P226" s="117">
        <v>1959</v>
      </c>
      <c r="Q226" s="118">
        <f>SUM(R226:S226)</f>
        <v>3934711.2</v>
      </c>
      <c r="R226" s="118">
        <v>3610351.2</v>
      </c>
      <c r="S226" s="118">
        <v>324360</v>
      </c>
      <c r="T226" s="118">
        <v>12299</v>
      </c>
      <c r="U226" s="119">
        <v>0</v>
      </c>
      <c r="V226" s="82">
        <f t="shared" si="41"/>
        <v>-685</v>
      </c>
      <c r="W226" s="83">
        <f t="shared" si="42"/>
        <v>604790.86000000034</v>
      </c>
      <c r="X226" s="83">
        <f t="shared" si="43"/>
        <v>-1435</v>
      </c>
      <c r="Y226" s="84">
        <f t="shared" si="44"/>
        <v>0</v>
      </c>
      <c r="Z226" s="91">
        <f t="shared" si="45"/>
        <v>-711</v>
      </c>
      <c r="AA226" s="83">
        <f t="shared" si="46"/>
        <v>637203.36000000034</v>
      </c>
      <c r="AB226" s="83">
        <f t="shared" si="47"/>
        <v>-4074</v>
      </c>
      <c r="AC226" s="84">
        <f t="shared" si="48"/>
        <v>0</v>
      </c>
    </row>
    <row r="227" spans="1:29" ht="12.75" customHeight="1" x14ac:dyDescent="0.2">
      <c r="A227" s="120" t="s">
        <v>520</v>
      </c>
      <c r="B227" s="121" t="s">
        <v>534</v>
      </c>
      <c r="C227" s="116" t="s">
        <v>533</v>
      </c>
      <c r="D227" s="117">
        <v>1697</v>
      </c>
      <c r="E227" s="118">
        <v>1638004.08</v>
      </c>
      <c r="F227" s="118"/>
      <c r="G227" s="118"/>
      <c r="H227" s="118"/>
      <c r="I227" s="119"/>
      <c r="J227" s="117">
        <v>1765</v>
      </c>
      <c r="K227" s="118">
        <v>1566978.9000000004</v>
      </c>
      <c r="L227" s="118">
        <v>1383258.9000000004</v>
      </c>
      <c r="M227" s="118">
        <v>183720</v>
      </c>
      <c r="N227" s="118"/>
      <c r="O227" s="119"/>
      <c r="P227" s="117">
        <v>1733</v>
      </c>
      <c r="Q227" s="118">
        <f t="shared" ref="Q227:Q234" si="49">SUM(R227:S227)</f>
        <v>1967079.4</v>
      </c>
      <c r="R227" s="118">
        <v>1782279.4</v>
      </c>
      <c r="S227" s="118">
        <v>184800</v>
      </c>
      <c r="T227" s="118">
        <v>0</v>
      </c>
      <c r="U227" s="119">
        <v>0</v>
      </c>
      <c r="V227" s="82">
        <f t="shared" si="41"/>
        <v>36</v>
      </c>
      <c r="W227" s="83">
        <f t="shared" si="42"/>
        <v>329075.31999999983</v>
      </c>
      <c r="X227" s="83">
        <f t="shared" si="43"/>
        <v>0</v>
      </c>
      <c r="Y227" s="84">
        <f t="shared" si="44"/>
        <v>0</v>
      </c>
      <c r="Z227" s="91">
        <f t="shared" si="45"/>
        <v>-32</v>
      </c>
      <c r="AA227" s="83">
        <f t="shared" si="46"/>
        <v>400100.49999999953</v>
      </c>
      <c r="AB227" s="83">
        <f t="shared" si="47"/>
        <v>0</v>
      </c>
      <c r="AC227" s="84">
        <f t="shared" si="48"/>
        <v>0</v>
      </c>
    </row>
    <row r="228" spans="1:29" ht="12.75" customHeight="1" x14ac:dyDescent="0.2">
      <c r="A228" s="120" t="s">
        <v>520</v>
      </c>
      <c r="B228" s="121" t="s">
        <v>532</v>
      </c>
      <c r="C228" s="116" t="s">
        <v>531</v>
      </c>
      <c r="D228" s="117">
        <v>5270</v>
      </c>
      <c r="E228" s="118">
        <v>8635330.790000001</v>
      </c>
      <c r="F228" s="118"/>
      <c r="G228" s="118"/>
      <c r="H228" s="118">
        <v>33863.599999999999</v>
      </c>
      <c r="I228" s="119"/>
      <c r="J228" s="117">
        <v>5606</v>
      </c>
      <c r="K228" s="118">
        <v>8472558.6700000018</v>
      </c>
      <c r="L228" s="118">
        <v>7662918.6700000009</v>
      </c>
      <c r="M228" s="118">
        <v>809640</v>
      </c>
      <c r="N228" s="118">
        <v>40608</v>
      </c>
      <c r="O228" s="119"/>
      <c r="P228" s="117">
        <v>5241</v>
      </c>
      <c r="Q228" s="118">
        <f t="shared" si="49"/>
        <v>9383092.209999999</v>
      </c>
      <c r="R228" s="118">
        <v>8575372.209999999</v>
      </c>
      <c r="S228" s="118">
        <v>807720</v>
      </c>
      <c r="T228" s="118">
        <v>49538</v>
      </c>
      <c r="U228" s="119">
        <v>0</v>
      </c>
      <c r="V228" s="82">
        <f t="shared" si="41"/>
        <v>-29</v>
      </c>
      <c r="W228" s="83">
        <f t="shared" si="42"/>
        <v>747761.41999999806</v>
      </c>
      <c r="X228" s="83">
        <f t="shared" si="43"/>
        <v>15674.400000000001</v>
      </c>
      <c r="Y228" s="84">
        <f t="shared" si="44"/>
        <v>0</v>
      </c>
      <c r="Z228" s="91">
        <f t="shared" si="45"/>
        <v>-365</v>
      </c>
      <c r="AA228" s="83">
        <f t="shared" si="46"/>
        <v>910533.53999999724</v>
      </c>
      <c r="AB228" s="83">
        <f t="shared" si="47"/>
        <v>8930</v>
      </c>
      <c r="AC228" s="84">
        <f t="shared" si="48"/>
        <v>0</v>
      </c>
    </row>
    <row r="229" spans="1:29" x14ac:dyDescent="0.2">
      <c r="A229" s="120" t="s">
        <v>520</v>
      </c>
      <c r="B229" s="121" t="s">
        <v>530</v>
      </c>
      <c r="C229" s="116" t="s">
        <v>529</v>
      </c>
      <c r="D229" s="117">
        <v>4535</v>
      </c>
      <c r="E229" s="118">
        <v>7742850.8200000003</v>
      </c>
      <c r="F229" s="118"/>
      <c r="G229" s="118"/>
      <c r="H229" s="118">
        <v>50714</v>
      </c>
      <c r="I229" s="119"/>
      <c r="J229" s="117">
        <v>5081</v>
      </c>
      <c r="K229" s="118">
        <v>6877890.0000000019</v>
      </c>
      <c r="L229" s="118">
        <v>6507090.0000000019</v>
      </c>
      <c r="M229" s="118">
        <v>370800</v>
      </c>
      <c r="N229" s="118">
        <v>37335</v>
      </c>
      <c r="O229" s="119"/>
      <c r="P229" s="117">
        <v>5065</v>
      </c>
      <c r="Q229" s="118">
        <f t="shared" si="49"/>
        <v>8425568.5899999999</v>
      </c>
      <c r="R229" s="118">
        <v>8053328.5900000008</v>
      </c>
      <c r="S229" s="118">
        <v>372240</v>
      </c>
      <c r="T229" s="118">
        <v>75713</v>
      </c>
      <c r="U229" s="119">
        <v>0</v>
      </c>
      <c r="V229" s="82">
        <f t="shared" si="41"/>
        <v>530</v>
      </c>
      <c r="W229" s="83">
        <f t="shared" si="42"/>
        <v>682717.76999999955</v>
      </c>
      <c r="X229" s="83">
        <f t="shared" si="43"/>
        <v>24999</v>
      </c>
      <c r="Y229" s="84">
        <f t="shared" si="44"/>
        <v>0</v>
      </c>
      <c r="Z229" s="91">
        <f t="shared" si="45"/>
        <v>-16</v>
      </c>
      <c r="AA229" s="83">
        <f t="shared" si="46"/>
        <v>1547678.589999998</v>
      </c>
      <c r="AB229" s="83">
        <f t="shared" si="47"/>
        <v>38378</v>
      </c>
      <c r="AC229" s="84">
        <f t="shared" si="48"/>
        <v>0</v>
      </c>
    </row>
    <row r="230" spans="1:29" x14ac:dyDescent="0.2">
      <c r="A230" s="120" t="s">
        <v>520</v>
      </c>
      <c r="B230" s="121" t="s">
        <v>528</v>
      </c>
      <c r="C230" s="116" t="s">
        <v>527</v>
      </c>
      <c r="D230" s="117">
        <v>659</v>
      </c>
      <c r="E230" s="118">
        <v>363654.6</v>
      </c>
      <c r="F230" s="118"/>
      <c r="G230" s="118"/>
      <c r="H230" s="118"/>
      <c r="I230" s="119"/>
      <c r="J230" s="117">
        <v>805</v>
      </c>
      <c r="K230" s="118">
        <v>416244.4</v>
      </c>
      <c r="L230" s="118">
        <v>399684.4</v>
      </c>
      <c r="M230" s="118">
        <v>16560</v>
      </c>
      <c r="N230" s="118"/>
      <c r="O230" s="119"/>
      <c r="P230" s="117">
        <v>735</v>
      </c>
      <c r="Q230" s="118">
        <f t="shared" si="49"/>
        <v>309660.09999999998</v>
      </c>
      <c r="R230" s="118">
        <v>292740.09999999998</v>
      </c>
      <c r="S230" s="118">
        <v>16920</v>
      </c>
      <c r="T230" s="118">
        <v>0</v>
      </c>
      <c r="U230" s="119">
        <v>0</v>
      </c>
      <c r="V230" s="82">
        <f t="shared" si="41"/>
        <v>76</v>
      </c>
      <c r="W230" s="83">
        <f t="shared" si="42"/>
        <v>-53994.5</v>
      </c>
      <c r="X230" s="83">
        <f t="shared" si="43"/>
        <v>0</v>
      </c>
      <c r="Y230" s="84">
        <f t="shared" si="44"/>
        <v>0</v>
      </c>
      <c r="Z230" s="91">
        <f t="shared" si="45"/>
        <v>-70</v>
      </c>
      <c r="AA230" s="83">
        <f t="shared" si="46"/>
        <v>-106584.30000000005</v>
      </c>
      <c r="AB230" s="83">
        <f t="shared" si="47"/>
        <v>0</v>
      </c>
      <c r="AC230" s="84">
        <f t="shared" si="48"/>
        <v>0</v>
      </c>
    </row>
    <row r="231" spans="1:29" x14ac:dyDescent="0.2">
      <c r="A231" s="120" t="s">
        <v>520</v>
      </c>
      <c r="B231" s="121" t="s">
        <v>526</v>
      </c>
      <c r="C231" s="116" t="s">
        <v>525</v>
      </c>
      <c r="D231" s="117">
        <v>895</v>
      </c>
      <c r="E231" s="118">
        <v>3075430.1700000004</v>
      </c>
      <c r="F231" s="118"/>
      <c r="G231" s="118"/>
      <c r="H231" s="118">
        <v>70440</v>
      </c>
      <c r="I231" s="119"/>
      <c r="J231" s="117">
        <v>1120</v>
      </c>
      <c r="K231" s="118">
        <v>2985378.8</v>
      </c>
      <c r="L231" s="118">
        <v>2921298.8</v>
      </c>
      <c r="M231" s="118">
        <v>64080</v>
      </c>
      <c r="N231" s="118">
        <v>150804</v>
      </c>
      <c r="O231" s="119"/>
      <c r="P231" s="117">
        <v>1051</v>
      </c>
      <c r="Q231" s="118">
        <f t="shared" si="49"/>
        <v>2987495.9999999995</v>
      </c>
      <c r="R231" s="118">
        <v>2921975.9999999995</v>
      </c>
      <c r="S231" s="118">
        <v>65520</v>
      </c>
      <c r="T231" s="118">
        <v>120080</v>
      </c>
      <c r="U231" s="119">
        <v>0</v>
      </c>
      <c r="V231" s="82">
        <f t="shared" si="41"/>
        <v>156</v>
      </c>
      <c r="W231" s="83">
        <f t="shared" si="42"/>
        <v>-87934.170000000857</v>
      </c>
      <c r="X231" s="83">
        <f t="shared" si="43"/>
        <v>49640</v>
      </c>
      <c r="Y231" s="84">
        <f t="shared" si="44"/>
        <v>0</v>
      </c>
      <c r="Z231" s="91">
        <f t="shared" si="45"/>
        <v>-69</v>
      </c>
      <c r="AA231" s="83">
        <f t="shared" si="46"/>
        <v>2117.1999999997206</v>
      </c>
      <c r="AB231" s="83">
        <f t="shared" si="47"/>
        <v>-30724</v>
      </c>
      <c r="AC231" s="84">
        <f t="shared" si="48"/>
        <v>0</v>
      </c>
    </row>
    <row r="232" spans="1:29" x14ac:dyDescent="0.2">
      <c r="A232" s="120" t="s">
        <v>520</v>
      </c>
      <c r="B232" s="121" t="s">
        <v>524</v>
      </c>
      <c r="C232" s="116" t="s">
        <v>523</v>
      </c>
      <c r="D232" s="117">
        <v>614</v>
      </c>
      <c r="E232" s="118">
        <v>741718.97</v>
      </c>
      <c r="F232" s="118"/>
      <c r="G232" s="118"/>
      <c r="H232" s="118"/>
      <c r="I232" s="119"/>
      <c r="J232" s="117">
        <v>494</v>
      </c>
      <c r="K232" s="118">
        <v>482049.9</v>
      </c>
      <c r="L232" s="118">
        <v>408849.9</v>
      </c>
      <c r="M232" s="118">
        <v>73200</v>
      </c>
      <c r="N232" s="118"/>
      <c r="O232" s="119"/>
      <c r="P232" s="117">
        <v>610</v>
      </c>
      <c r="Q232" s="118">
        <f t="shared" si="49"/>
        <v>1020905.44</v>
      </c>
      <c r="R232" s="118">
        <v>953105.44</v>
      </c>
      <c r="S232" s="118">
        <v>67800</v>
      </c>
      <c r="T232" s="118">
        <v>0</v>
      </c>
      <c r="U232" s="119">
        <v>0</v>
      </c>
      <c r="V232" s="82">
        <f t="shared" si="41"/>
        <v>-4</v>
      </c>
      <c r="W232" s="83">
        <f t="shared" si="42"/>
        <v>279186.46999999997</v>
      </c>
      <c r="X232" s="83">
        <f t="shared" si="43"/>
        <v>0</v>
      </c>
      <c r="Y232" s="84">
        <f t="shared" si="44"/>
        <v>0</v>
      </c>
      <c r="Z232" s="91">
        <f t="shared" si="45"/>
        <v>116</v>
      </c>
      <c r="AA232" s="83">
        <f t="shared" si="46"/>
        <v>538855.53999999992</v>
      </c>
      <c r="AB232" s="83">
        <f t="shared" si="47"/>
        <v>0</v>
      </c>
      <c r="AC232" s="84">
        <f t="shared" si="48"/>
        <v>0</v>
      </c>
    </row>
    <row r="233" spans="1:29" ht="12.75" customHeight="1" x14ac:dyDescent="0.2">
      <c r="A233" s="120" t="s">
        <v>520</v>
      </c>
      <c r="B233" s="121" t="s">
        <v>522</v>
      </c>
      <c r="C233" s="116" t="s">
        <v>521</v>
      </c>
      <c r="D233" s="117">
        <v>2304</v>
      </c>
      <c r="E233" s="118">
        <v>2150822.7199999997</v>
      </c>
      <c r="F233" s="118"/>
      <c r="G233" s="118"/>
      <c r="H233" s="118"/>
      <c r="I233" s="119">
        <v>5500841.7299999995</v>
      </c>
      <c r="J233" s="117">
        <v>2342</v>
      </c>
      <c r="K233" s="118">
        <v>2364504.52</v>
      </c>
      <c r="L233" s="118">
        <v>2178744.52</v>
      </c>
      <c r="M233" s="118">
        <v>185760</v>
      </c>
      <c r="N233" s="118"/>
      <c r="O233" s="119">
        <v>5224259.7099999981</v>
      </c>
      <c r="P233" s="117">
        <v>2245</v>
      </c>
      <c r="Q233" s="118">
        <f t="shared" si="49"/>
        <v>2817077.68</v>
      </c>
      <c r="R233" s="118">
        <v>2632037.6800000002</v>
      </c>
      <c r="S233" s="118">
        <v>185040</v>
      </c>
      <c r="T233" s="118">
        <v>9800</v>
      </c>
      <c r="U233" s="119">
        <v>5299274.2499999972</v>
      </c>
      <c r="V233" s="82">
        <f t="shared" si="41"/>
        <v>-59</v>
      </c>
      <c r="W233" s="83">
        <f t="shared" si="42"/>
        <v>666254.96000000043</v>
      </c>
      <c r="X233" s="83">
        <f t="shared" si="43"/>
        <v>9800</v>
      </c>
      <c r="Y233" s="84">
        <f t="shared" si="44"/>
        <v>-201567.48000000231</v>
      </c>
      <c r="Z233" s="91">
        <f t="shared" si="45"/>
        <v>-97</v>
      </c>
      <c r="AA233" s="83">
        <f t="shared" si="46"/>
        <v>452573.16000000015</v>
      </c>
      <c r="AB233" s="83">
        <f t="shared" si="47"/>
        <v>9800</v>
      </c>
      <c r="AC233" s="84">
        <f t="shared" si="48"/>
        <v>75014.539999999106</v>
      </c>
    </row>
    <row r="234" spans="1:29" ht="12.75" customHeight="1" x14ac:dyDescent="0.2">
      <c r="A234" s="120" t="s">
        <v>520</v>
      </c>
      <c r="B234" s="121" t="s">
        <v>519</v>
      </c>
      <c r="C234" s="116" t="s">
        <v>518</v>
      </c>
      <c r="D234" s="117"/>
      <c r="E234" s="118">
        <v>23746.38</v>
      </c>
      <c r="F234" s="118"/>
      <c r="G234" s="118"/>
      <c r="H234" s="118"/>
      <c r="I234" s="119"/>
      <c r="J234" s="117"/>
      <c r="K234" s="118">
        <v>32910</v>
      </c>
      <c r="L234" s="118">
        <v>31110</v>
      </c>
      <c r="M234" s="118">
        <v>1800</v>
      </c>
      <c r="N234" s="118"/>
      <c r="O234" s="119"/>
      <c r="P234" s="117">
        <v>0</v>
      </c>
      <c r="Q234" s="118">
        <f t="shared" si="49"/>
        <v>38860</v>
      </c>
      <c r="R234" s="118">
        <v>37060</v>
      </c>
      <c r="S234" s="118">
        <v>1800</v>
      </c>
      <c r="T234" s="118">
        <v>0</v>
      </c>
      <c r="U234" s="119">
        <v>0</v>
      </c>
      <c r="V234" s="82">
        <f t="shared" si="41"/>
        <v>0</v>
      </c>
      <c r="W234" s="83">
        <f t="shared" si="42"/>
        <v>15113.619999999999</v>
      </c>
      <c r="X234" s="83">
        <f t="shared" si="43"/>
        <v>0</v>
      </c>
      <c r="Y234" s="84">
        <f t="shared" si="44"/>
        <v>0</v>
      </c>
      <c r="Z234" s="91">
        <f t="shared" si="45"/>
        <v>0</v>
      </c>
      <c r="AA234" s="83">
        <f t="shared" si="46"/>
        <v>5950</v>
      </c>
      <c r="AB234" s="83">
        <f t="shared" si="47"/>
        <v>0</v>
      </c>
      <c r="AC234" s="84">
        <f t="shared" si="48"/>
        <v>0</v>
      </c>
    </row>
    <row r="235" spans="1:29" x14ac:dyDescent="0.2">
      <c r="A235" s="120" t="s">
        <v>514</v>
      </c>
      <c r="B235" s="121" t="s">
        <v>517</v>
      </c>
      <c r="C235" s="116" t="s">
        <v>168</v>
      </c>
      <c r="D235" s="117">
        <v>774</v>
      </c>
      <c r="E235" s="118">
        <v>722943.72</v>
      </c>
      <c r="F235" s="118"/>
      <c r="G235" s="118"/>
      <c r="H235" s="118"/>
      <c r="I235" s="119"/>
      <c r="J235" s="117">
        <v>890</v>
      </c>
      <c r="K235" s="118">
        <v>753834</v>
      </c>
      <c r="L235" s="118">
        <v>647874</v>
      </c>
      <c r="M235" s="118">
        <v>105960</v>
      </c>
      <c r="N235" s="118"/>
      <c r="O235" s="119"/>
      <c r="P235" s="117">
        <v>717</v>
      </c>
      <c r="Q235" s="118">
        <f>SUM(R235:S235)</f>
        <v>876722.3</v>
      </c>
      <c r="R235" s="118">
        <v>765242.3</v>
      </c>
      <c r="S235" s="118">
        <v>111480</v>
      </c>
      <c r="T235" s="118">
        <v>0</v>
      </c>
      <c r="U235" s="119">
        <v>0</v>
      </c>
      <c r="V235" s="82">
        <f t="shared" si="41"/>
        <v>-57</v>
      </c>
      <c r="W235" s="83">
        <f t="shared" si="42"/>
        <v>153778.58000000007</v>
      </c>
      <c r="X235" s="83">
        <f t="shared" si="43"/>
        <v>0</v>
      </c>
      <c r="Y235" s="84">
        <f t="shared" si="44"/>
        <v>0</v>
      </c>
      <c r="Z235" s="91">
        <f t="shared" si="45"/>
        <v>-173</v>
      </c>
      <c r="AA235" s="83">
        <f t="shared" si="46"/>
        <v>122888.30000000005</v>
      </c>
      <c r="AB235" s="83">
        <f t="shared" si="47"/>
        <v>0</v>
      </c>
      <c r="AC235" s="84">
        <f t="shared" si="48"/>
        <v>0</v>
      </c>
    </row>
    <row r="236" spans="1:29" x14ac:dyDescent="0.2">
      <c r="A236" s="120" t="s">
        <v>514</v>
      </c>
      <c r="B236" s="121" t="s">
        <v>516</v>
      </c>
      <c r="C236" s="116" t="s">
        <v>515</v>
      </c>
      <c r="D236" s="117">
        <v>2727</v>
      </c>
      <c r="E236" s="118">
        <v>3824700.31</v>
      </c>
      <c r="F236" s="118"/>
      <c r="G236" s="118"/>
      <c r="H236" s="118">
        <v>240</v>
      </c>
      <c r="I236" s="119"/>
      <c r="J236" s="117">
        <v>2931</v>
      </c>
      <c r="K236" s="118">
        <v>3446953.55</v>
      </c>
      <c r="L236" s="118">
        <v>3060193.55</v>
      </c>
      <c r="M236" s="118">
        <v>386760</v>
      </c>
      <c r="N236" s="118">
        <v>120</v>
      </c>
      <c r="O236" s="119"/>
      <c r="P236" s="117">
        <v>2931</v>
      </c>
      <c r="Q236" s="118">
        <f>SUM(R236:S236)</f>
        <v>4685977.5299999993</v>
      </c>
      <c r="R236" s="118">
        <v>4303177.5299999993</v>
      </c>
      <c r="S236" s="118">
        <v>382800</v>
      </c>
      <c r="T236" s="118">
        <v>120</v>
      </c>
      <c r="U236" s="119">
        <v>0</v>
      </c>
      <c r="V236" s="82">
        <f t="shared" si="41"/>
        <v>204</v>
      </c>
      <c r="W236" s="83">
        <f t="shared" si="42"/>
        <v>861277.21999999927</v>
      </c>
      <c r="X236" s="83">
        <f t="shared" si="43"/>
        <v>-120</v>
      </c>
      <c r="Y236" s="84">
        <f t="shared" si="44"/>
        <v>0</v>
      </c>
      <c r="Z236" s="91">
        <f t="shared" si="45"/>
        <v>0</v>
      </c>
      <c r="AA236" s="83">
        <f t="shared" si="46"/>
        <v>1239023.9799999995</v>
      </c>
      <c r="AB236" s="83">
        <f t="shared" si="47"/>
        <v>0</v>
      </c>
      <c r="AC236" s="84">
        <f t="shared" si="48"/>
        <v>0</v>
      </c>
    </row>
    <row r="237" spans="1:29" x14ac:dyDescent="0.2">
      <c r="A237" s="120" t="s">
        <v>514</v>
      </c>
      <c r="B237" s="121" t="s">
        <v>513</v>
      </c>
      <c r="C237" s="116" t="s">
        <v>167</v>
      </c>
      <c r="D237" s="117">
        <v>736</v>
      </c>
      <c r="E237" s="118">
        <v>866374.10000000009</v>
      </c>
      <c r="F237" s="118"/>
      <c r="G237" s="118"/>
      <c r="H237" s="118"/>
      <c r="I237" s="119"/>
      <c r="J237" s="117">
        <v>958</v>
      </c>
      <c r="K237" s="118">
        <v>1018184.22</v>
      </c>
      <c r="L237" s="118">
        <v>903584.22</v>
      </c>
      <c r="M237" s="118">
        <v>114600</v>
      </c>
      <c r="N237" s="118"/>
      <c r="O237" s="119"/>
      <c r="P237" s="117">
        <v>969</v>
      </c>
      <c r="Q237" s="118">
        <f>SUM(R237:S237)</f>
        <v>1161064.3999999999</v>
      </c>
      <c r="R237" s="118">
        <v>1046104.3999999999</v>
      </c>
      <c r="S237" s="118">
        <v>114960</v>
      </c>
      <c r="T237" s="118">
        <v>0</v>
      </c>
      <c r="U237" s="119">
        <v>0</v>
      </c>
      <c r="V237" s="82">
        <f t="shared" si="41"/>
        <v>233</v>
      </c>
      <c r="W237" s="83">
        <f t="shared" si="42"/>
        <v>294690.29999999981</v>
      </c>
      <c r="X237" s="83">
        <f t="shared" si="43"/>
        <v>0</v>
      </c>
      <c r="Y237" s="84">
        <f t="shared" si="44"/>
        <v>0</v>
      </c>
      <c r="Z237" s="91">
        <f t="shared" si="45"/>
        <v>11</v>
      </c>
      <c r="AA237" s="83">
        <f t="shared" si="46"/>
        <v>142880.17999999993</v>
      </c>
      <c r="AB237" s="83">
        <f t="shared" si="47"/>
        <v>0</v>
      </c>
      <c r="AC237" s="84">
        <f t="shared" si="48"/>
        <v>0</v>
      </c>
    </row>
    <row r="238" spans="1:29" x14ac:dyDescent="0.2">
      <c r="A238" s="120" t="s">
        <v>498</v>
      </c>
      <c r="B238" s="121" t="s">
        <v>512</v>
      </c>
      <c r="C238" s="116" t="s">
        <v>511</v>
      </c>
      <c r="D238" s="117">
        <v>661</v>
      </c>
      <c r="E238" s="118">
        <v>179935.8</v>
      </c>
      <c r="F238" s="118"/>
      <c r="G238" s="118"/>
      <c r="H238" s="118"/>
      <c r="I238" s="119"/>
      <c r="J238" s="117">
        <v>853</v>
      </c>
      <c r="K238" s="118">
        <v>196523.90000000002</v>
      </c>
      <c r="L238" s="118">
        <v>175283.90000000002</v>
      </c>
      <c r="M238" s="118">
        <v>21240</v>
      </c>
      <c r="N238" s="118"/>
      <c r="O238" s="119"/>
      <c r="P238" s="117">
        <v>453</v>
      </c>
      <c r="Q238" s="118">
        <f t="shared" ref="Q238:Q245" si="50">SUM(R238:S238)</f>
        <v>171412.1</v>
      </c>
      <c r="R238" s="118">
        <v>150892.1</v>
      </c>
      <c r="S238" s="118">
        <v>20520</v>
      </c>
      <c r="T238" s="118">
        <v>0</v>
      </c>
      <c r="U238" s="119">
        <v>0</v>
      </c>
      <c r="V238" s="82">
        <f t="shared" si="41"/>
        <v>-208</v>
      </c>
      <c r="W238" s="83">
        <f t="shared" si="42"/>
        <v>-8523.6999999999825</v>
      </c>
      <c r="X238" s="83">
        <f t="shared" si="43"/>
        <v>0</v>
      </c>
      <c r="Y238" s="84">
        <f t="shared" si="44"/>
        <v>0</v>
      </c>
      <c r="Z238" s="91">
        <f t="shared" si="45"/>
        <v>-400</v>
      </c>
      <c r="AA238" s="83">
        <f t="shared" si="46"/>
        <v>-25111.800000000017</v>
      </c>
      <c r="AB238" s="83">
        <f t="shared" si="47"/>
        <v>0</v>
      </c>
      <c r="AC238" s="84">
        <f t="shared" si="48"/>
        <v>0</v>
      </c>
    </row>
    <row r="239" spans="1:29" x14ac:dyDescent="0.2">
      <c r="A239" s="120" t="s">
        <v>498</v>
      </c>
      <c r="B239" s="121" t="s">
        <v>510</v>
      </c>
      <c r="C239" s="116" t="s">
        <v>509</v>
      </c>
      <c r="D239" s="117">
        <v>489</v>
      </c>
      <c r="E239" s="118">
        <v>553969.40999999992</v>
      </c>
      <c r="F239" s="118"/>
      <c r="G239" s="118"/>
      <c r="H239" s="118"/>
      <c r="I239" s="119"/>
      <c r="J239" s="117">
        <v>486</v>
      </c>
      <c r="K239" s="118">
        <v>522622.36</v>
      </c>
      <c r="L239" s="118">
        <v>427582.36</v>
      </c>
      <c r="M239" s="118">
        <v>95040</v>
      </c>
      <c r="N239" s="118"/>
      <c r="O239" s="119"/>
      <c r="P239" s="117">
        <v>503</v>
      </c>
      <c r="Q239" s="118">
        <f t="shared" si="50"/>
        <v>760017.1</v>
      </c>
      <c r="R239" s="118">
        <v>662697.1</v>
      </c>
      <c r="S239" s="118">
        <v>97320</v>
      </c>
      <c r="T239" s="118">
        <v>0</v>
      </c>
      <c r="U239" s="119">
        <v>0</v>
      </c>
      <c r="V239" s="82">
        <f t="shared" si="41"/>
        <v>14</v>
      </c>
      <c r="W239" s="83">
        <f t="shared" si="42"/>
        <v>206047.69000000006</v>
      </c>
      <c r="X239" s="83">
        <f t="shared" si="43"/>
        <v>0</v>
      </c>
      <c r="Y239" s="84">
        <f t="shared" si="44"/>
        <v>0</v>
      </c>
      <c r="Z239" s="91">
        <f t="shared" si="45"/>
        <v>17</v>
      </c>
      <c r="AA239" s="83">
        <f t="shared" si="46"/>
        <v>237394.74</v>
      </c>
      <c r="AB239" s="83">
        <f t="shared" si="47"/>
        <v>0</v>
      </c>
      <c r="AC239" s="84">
        <f t="shared" si="48"/>
        <v>0</v>
      </c>
    </row>
    <row r="240" spans="1:29" x14ac:dyDescent="0.2">
      <c r="A240" s="120" t="s">
        <v>498</v>
      </c>
      <c r="B240" s="121" t="s">
        <v>508</v>
      </c>
      <c r="C240" s="116" t="s">
        <v>507</v>
      </c>
      <c r="D240" s="117">
        <v>4417</v>
      </c>
      <c r="E240" s="118">
        <v>7430305.7599999988</v>
      </c>
      <c r="F240" s="118"/>
      <c r="G240" s="118"/>
      <c r="H240" s="118">
        <v>34705</v>
      </c>
      <c r="I240" s="119"/>
      <c r="J240" s="117">
        <v>4393</v>
      </c>
      <c r="K240" s="118">
        <v>5888628.1600000011</v>
      </c>
      <c r="L240" s="118">
        <v>5211108.1600000011</v>
      </c>
      <c r="M240" s="118">
        <v>677520</v>
      </c>
      <c r="N240" s="118">
        <v>20092</v>
      </c>
      <c r="O240" s="119"/>
      <c r="P240" s="117">
        <v>4425</v>
      </c>
      <c r="Q240" s="118">
        <f t="shared" si="50"/>
        <v>7026683.1999999993</v>
      </c>
      <c r="R240" s="118">
        <v>6358283.1999999993</v>
      </c>
      <c r="S240" s="118">
        <v>668400</v>
      </c>
      <c r="T240" s="118">
        <v>36897</v>
      </c>
      <c r="U240" s="119">
        <v>0</v>
      </c>
      <c r="V240" s="82">
        <f t="shared" si="41"/>
        <v>8</v>
      </c>
      <c r="W240" s="83">
        <f t="shared" si="42"/>
        <v>-403622.55999999959</v>
      </c>
      <c r="X240" s="83">
        <f t="shared" si="43"/>
        <v>2192</v>
      </c>
      <c r="Y240" s="84">
        <f t="shared" si="44"/>
        <v>0</v>
      </c>
      <c r="Z240" s="91">
        <f t="shared" si="45"/>
        <v>32</v>
      </c>
      <c r="AA240" s="83">
        <f t="shared" si="46"/>
        <v>1138055.0399999982</v>
      </c>
      <c r="AB240" s="83">
        <f t="shared" si="47"/>
        <v>16805</v>
      </c>
      <c r="AC240" s="84">
        <f t="shared" si="48"/>
        <v>0</v>
      </c>
    </row>
    <row r="241" spans="1:29" ht="12.75" customHeight="1" x14ac:dyDescent="0.2">
      <c r="A241" s="120" t="s">
        <v>498</v>
      </c>
      <c r="B241" s="121" t="s">
        <v>506</v>
      </c>
      <c r="C241" s="116" t="s">
        <v>505</v>
      </c>
      <c r="D241" s="117">
        <v>230</v>
      </c>
      <c r="E241" s="118">
        <v>520736</v>
      </c>
      <c r="F241" s="118"/>
      <c r="G241" s="118"/>
      <c r="H241" s="118"/>
      <c r="I241" s="119"/>
      <c r="J241" s="117">
        <v>64</v>
      </c>
      <c r="K241" s="118">
        <v>340601.34</v>
      </c>
      <c r="L241" s="118">
        <v>321881.34000000003</v>
      </c>
      <c r="M241" s="118">
        <v>18720</v>
      </c>
      <c r="N241" s="118"/>
      <c r="O241" s="119"/>
      <c r="P241" s="117">
        <v>0</v>
      </c>
      <c r="Q241" s="118">
        <f t="shared" si="50"/>
        <v>0</v>
      </c>
      <c r="R241" s="118">
        <v>0</v>
      </c>
      <c r="S241" s="118">
        <v>0</v>
      </c>
      <c r="T241" s="118">
        <v>0</v>
      </c>
      <c r="U241" s="119">
        <v>0</v>
      </c>
      <c r="V241" s="82">
        <f t="shared" si="41"/>
        <v>-230</v>
      </c>
      <c r="W241" s="83">
        <f t="shared" si="42"/>
        <v>-520736</v>
      </c>
      <c r="X241" s="83">
        <f t="shared" si="43"/>
        <v>0</v>
      </c>
      <c r="Y241" s="84">
        <f t="shared" si="44"/>
        <v>0</v>
      </c>
      <c r="Z241" s="91">
        <f t="shared" si="45"/>
        <v>-64</v>
      </c>
      <c r="AA241" s="83">
        <f t="shared" si="46"/>
        <v>-340601.34</v>
      </c>
      <c r="AB241" s="83">
        <f t="shared" si="47"/>
        <v>0</v>
      </c>
      <c r="AC241" s="84">
        <f t="shared" si="48"/>
        <v>0</v>
      </c>
    </row>
    <row r="242" spans="1:29" ht="12.75" customHeight="1" x14ac:dyDescent="0.2">
      <c r="A242" s="120" t="s">
        <v>498</v>
      </c>
      <c r="B242" s="121" t="s">
        <v>504</v>
      </c>
      <c r="C242" s="116" t="s">
        <v>503</v>
      </c>
      <c r="D242" s="117">
        <v>1756</v>
      </c>
      <c r="E242" s="118">
        <v>2875820.7800000003</v>
      </c>
      <c r="F242" s="118"/>
      <c r="G242" s="118"/>
      <c r="H242" s="118"/>
      <c r="I242" s="119"/>
      <c r="J242" s="117">
        <v>1876</v>
      </c>
      <c r="K242" s="118">
        <v>2896347.86</v>
      </c>
      <c r="L242" s="118">
        <v>2695347.86</v>
      </c>
      <c r="M242" s="118">
        <v>201000</v>
      </c>
      <c r="N242" s="118">
        <v>120</v>
      </c>
      <c r="O242" s="119"/>
      <c r="P242" s="117">
        <v>1826</v>
      </c>
      <c r="Q242" s="118">
        <f t="shared" si="50"/>
        <v>3811253.3200000003</v>
      </c>
      <c r="R242" s="118">
        <v>3613253.3200000003</v>
      </c>
      <c r="S242" s="118">
        <v>198000</v>
      </c>
      <c r="T242" s="118">
        <v>120</v>
      </c>
      <c r="U242" s="119">
        <v>0</v>
      </c>
      <c r="V242" s="82">
        <f t="shared" si="41"/>
        <v>70</v>
      </c>
      <c r="W242" s="83">
        <f t="shared" si="42"/>
        <v>935432.54</v>
      </c>
      <c r="X242" s="83">
        <f t="shared" si="43"/>
        <v>120</v>
      </c>
      <c r="Y242" s="84">
        <f t="shared" si="44"/>
        <v>0</v>
      </c>
      <c r="Z242" s="91">
        <f t="shared" si="45"/>
        <v>-50</v>
      </c>
      <c r="AA242" s="83">
        <f t="shared" si="46"/>
        <v>914905.46000000043</v>
      </c>
      <c r="AB242" s="83">
        <f t="shared" si="47"/>
        <v>0</v>
      </c>
      <c r="AC242" s="84">
        <f t="shared" si="48"/>
        <v>0</v>
      </c>
    </row>
    <row r="243" spans="1:29" x14ac:dyDescent="0.2">
      <c r="A243" s="120" t="s">
        <v>498</v>
      </c>
      <c r="B243" s="121" t="s">
        <v>502</v>
      </c>
      <c r="C243" s="116" t="s">
        <v>501</v>
      </c>
      <c r="D243" s="117">
        <v>294</v>
      </c>
      <c r="E243" s="118">
        <v>322459.7</v>
      </c>
      <c r="F243" s="118"/>
      <c r="G243" s="118"/>
      <c r="H243" s="118"/>
      <c r="I243" s="119"/>
      <c r="J243" s="117">
        <v>266</v>
      </c>
      <c r="K243" s="118">
        <v>287430.59999999998</v>
      </c>
      <c r="L243" s="118">
        <v>251070.59999999998</v>
      </c>
      <c r="M243" s="118">
        <v>36360</v>
      </c>
      <c r="N243" s="118"/>
      <c r="O243" s="119"/>
      <c r="P243" s="117">
        <v>267</v>
      </c>
      <c r="Q243" s="118">
        <f t="shared" si="50"/>
        <v>278071.90000000002</v>
      </c>
      <c r="R243" s="118">
        <v>241591.90000000002</v>
      </c>
      <c r="S243" s="118">
        <v>36480</v>
      </c>
      <c r="T243" s="118">
        <v>0</v>
      </c>
      <c r="U243" s="119">
        <v>0</v>
      </c>
      <c r="V243" s="82">
        <f t="shared" si="41"/>
        <v>-27</v>
      </c>
      <c r="W243" s="83">
        <f t="shared" si="42"/>
        <v>-44387.799999999988</v>
      </c>
      <c r="X243" s="83">
        <f t="shared" si="43"/>
        <v>0</v>
      </c>
      <c r="Y243" s="84">
        <f t="shared" si="44"/>
        <v>0</v>
      </c>
      <c r="Z243" s="91">
        <f t="shared" si="45"/>
        <v>1</v>
      </c>
      <c r="AA243" s="83">
        <f t="shared" si="46"/>
        <v>-9358.6999999999534</v>
      </c>
      <c r="AB243" s="83">
        <f t="shared" si="47"/>
        <v>0</v>
      </c>
      <c r="AC243" s="84">
        <f t="shared" si="48"/>
        <v>0</v>
      </c>
    </row>
    <row r="244" spans="1:29" ht="12.75" customHeight="1" x14ac:dyDescent="0.2">
      <c r="A244" s="120" t="s">
        <v>498</v>
      </c>
      <c r="B244" s="121" t="s">
        <v>500</v>
      </c>
      <c r="C244" s="116" t="s">
        <v>499</v>
      </c>
      <c r="D244" s="117">
        <v>1121</v>
      </c>
      <c r="E244" s="118">
        <v>925372</v>
      </c>
      <c r="F244" s="118"/>
      <c r="G244" s="118"/>
      <c r="H244" s="118"/>
      <c r="I244" s="119"/>
      <c r="J244" s="117">
        <v>1326</v>
      </c>
      <c r="K244" s="118">
        <v>975279</v>
      </c>
      <c r="L244" s="118">
        <v>926559</v>
      </c>
      <c r="M244" s="118">
        <v>48720</v>
      </c>
      <c r="N244" s="118"/>
      <c r="O244" s="119"/>
      <c r="P244" s="117">
        <v>1314</v>
      </c>
      <c r="Q244" s="118">
        <f t="shared" si="50"/>
        <v>1127109.0699999998</v>
      </c>
      <c r="R244" s="118">
        <v>1081029.0699999998</v>
      </c>
      <c r="S244" s="118">
        <v>46080</v>
      </c>
      <c r="T244" s="118">
        <v>0</v>
      </c>
      <c r="U244" s="119">
        <v>0</v>
      </c>
      <c r="V244" s="82">
        <f t="shared" si="41"/>
        <v>193</v>
      </c>
      <c r="W244" s="83">
        <f t="shared" si="42"/>
        <v>201737.06999999983</v>
      </c>
      <c r="X244" s="83">
        <f t="shared" si="43"/>
        <v>0</v>
      </c>
      <c r="Y244" s="84">
        <f t="shared" si="44"/>
        <v>0</v>
      </c>
      <c r="Z244" s="91">
        <f t="shared" si="45"/>
        <v>-12</v>
      </c>
      <c r="AA244" s="83">
        <f t="shared" si="46"/>
        <v>151830.06999999983</v>
      </c>
      <c r="AB244" s="83">
        <f t="shared" si="47"/>
        <v>0</v>
      </c>
      <c r="AC244" s="84">
        <f t="shared" si="48"/>
        <v>0</v>
      </c>
    </row>
    <row r="245" spans="1:29" x14ac:dyDescent="0.2">
      <c r="A245" s="120" t="s">
        <v>498</v>
      </c>
      <c r="B245" s="121" t="s">
        <v>497</v>
      </c>
      <c r="C245" s="116" t="s">
        <v>496</v>
      </c>
      <c r="D245" s="117">
        <v>719</v>
      </c>
      <c r="E245" s="118">
        <v>663918.70000000007</v>
      </c>
      <c r="F245" s="118"/>
      <c r="G245" s="118"/>
      <c r="H245" s="118"/>
      <c r="I245" s="119"/>
      <c r="J245" s="117">
        <v>722</v>
      </c>
      <c r="K245" s="118">
        <v>752243.70000000007</v>
      </c>
      <c r="L245" s="118">
        <v>653003.70000000007</v>
      </c>
      <c r="M245" s="118">
        <v>99240</v>
      </c>
      <c r="N245" s="118"/>
      <c r="O245" s="119"/>
      <c r="P245" s="117">
        <v>750</v>
      </c>
      <c r="Q245" s="118">
        <f t="shared" si="50"/>
        <v>1174737.7600000002</v>
      </c>
      <c r="R245" s="118">
        <v>1082217.7600000002</v>
      </c>
      <c r="S245" s="118">
        <v>92520</v>
      </c>
      <c r="T245" s="118">
        <v>0</v>
      </c>
      <c r="U245" s="119">
        <v>0</v>
      </c>
      <c r="V245" s="82">
        <f t="shared" si="41"/>
        <v>31</v>
      </c>
      <c r="W245" s="83">
        <f t="shared" si="42"/>
        <v>510819.06000000017</v>
      </c>
      <c r="X245" s="83">
        <f t="shared" si="43"/>
        <v>0</v>
      </c>
      <c r="Y245" s="84">
        <f t="shared" si="44"/>
        <v>0</v>
      </c>
      <c r="Z245" s="91">
        <f t="shared" si="45"/>
        <v>28</v>
      </c>
      <c r="AA245" s="83">
        <f t="shared" si="46"/>
        <v>422494.06000000017</v>
      </c>
      <c r="AB245" s="83">
        <f t="shared" si="47"/>
        <v>0</v>
      </c>
      <c r="AC245" s="84">
        <f t="shared" si="48"/>
        <v>0</v>
      </c>
    </row>
    <row r="246" spans="1:29" x14ac:dyDescent="0.2">
      <c r="A246" s="120" t="s">
        <v>483</v>
      </c>
      <c r="B246" s="121" t="s">
        <v>495</v>
      </c>
      <c r="C246" s="116" t="s">
        <v>494</v>
      </c>
      <c r="D246" s="117">
        <v>1038</v>
      </c>
      <c r="E246" s="118">
        <v>416441.69999999995</v>
      </c>
      <c r="F246" s="118"/>
      <c r="G246" s="118"/>
      <c r="H246" s="118"/>
      <c r="I246" s="119"/>
      <c r="J246" s="117">
        <v>1370</v>
      </c>
      <c r="K246" s="118">
        <v>573914.70000000007</v>
      </c>
      <c r="L246" s="118">
        <v>538754.70000000007</v>
      </c>
      <c r="M246" s="118">
        <v>35160</v>
      </c>
      <c r="N246" s="118"/>
      <c r="O246" s="119"/>
      <c r="P246" s="117">
        <v>1185</v>
      </c>
      <c r="Q246" s="118">
        <f t="shared" ref="Q246:Q252" si="51">SUM(R246:S246)</f>
        <v>500491.6</v>
      </c>
      <c r="R246" s="118">
        <v>465691.6</v>
      </c>
      <c r="S246" s="118">
        <v>34800</v>
      </c>
      <c r="T246" s="118">
        <v>0</v>
      </c>
      <c r="U246" s="119">
        <v>0</v>
      </c>
      <c r="V246" s="82">
        <f t="shared" si="41"/>
        <v>147</v>
      </c>
      <c r="W246" s="83">
        <f t="shared" si="42"/>
        <v>84049.900000000023</v>
      </c>
      <c r="X246" s="83">
        <f t="shared" si="43"/>
        <v>0</v>
      </c>
      <c r="Y246" s="84">
        <f t="shared" si="44"/>
        <v>0</v>
      </c>
      <c r="Z246" s="91">
        <f t="shared" si="45"/>
        <v>-185</v>
      </c>
      <c r="AA246" s="83">
        <f t="shared" si="46"/>
        <v>-73423.100000000093</v>
      </c>
      <c r="AB246" s="83">
        <f t="shared" si="47"/>
        <v>0</v>
      </c>
      <c r="AC246" s="84">
        <f t="shared" si="48"/>
        <v>0</v>
      </c>
    </row>
    <row r="247" spans="1:29" x14ac:dyDescent="0.2">
      <c r="A247" s="120" t="s">
        <v>483</v>
      </c>
      <c r="B247" s="121" t="s">
        <v>493</v>
      </c>
      <c r="C247" s="116" t="s">
        <v>492</v>
      </c>
      <c r="D247" s="117">
        <v>248</v>
      </c>
      <c r="E247" s="118">
        <v>288064.69999999995</v>
      </c>
      <c r="F247" s="118"/>
      <c r="G247" s="118"/>
      <c r="H247" s="118"/>
      <c r="I247" s="119"/>
      <c r="J247" s="117">
        <v>245</v>
      </c>
      <c r="K247" s="118">
        <v>321125.7</v>
      </c>
      <c r="L247" s="118">
        <v>262925.7</v>
      </c>
      <c r="M247" s="118">
        <v>58200</v>
      </c>
      <c r="N247" s="118"/>
      <c r="O247" s="119"/>
      <c r="P247" s="117">
        <v>445</v>
      </c>
      <c r="Q247" s="118">
        <f t="shared" si="51"/>
        <v>658141.15999999992</v>
      </c>
      <c r="R247" s="118">
        <v>599341.15999999992</v>
      </c>
      <c r="S247" s="118">
        <v>58800</v>
      </c>
      <c r="T247" s="118">
        <v>0</v>
      </c>
      <c r="U247" s="119">
        <v>0</v>
      </c>
      <c r="V247" s="82">
        <f t="shared" si="41"/>
        <v>197</v>
      </c>
      <c r="W247" s="83">
        <f t="shared" si="42"/>
        <v>370076.45999999996</v>
      </c>
      <c r="X247" s="83">
        <f t="shared" si="43"/>
        <v>0</v>
      </c>
      <c r="Y247" s="84">
        <f t="shared" si="44"/>
        <v>0</v>
      </c>
      <c r="Z247" s="91">
        <f t="shared" si="45"/>
        <v>200</v>
      </c>
      <c r="AA247" s="83">
        <f t="shared" si="46"/>
        <v>337015.4599999999</v>
      </c>
      <c r="AB247" s="83">
        <f t="shared" si="47"/>
        <v>0</v>
      </c>
      <c r="AC247" s="84">
        <f t="shared" si="48"/>
        <v>0</v>
      </c>
    </row>
    <row r="248" spans="1:29" x14ac:dyDescent="0.2">
      <c r="A248" s="120" t="s">
        <v>483</v>
      </c>
      <c r="B248" s="121" t="s">
        <v>491</v>
      </c>
      <c r="C248" s="116" t="s">
        <v>490</v>
      </c>
      <c r="D248" s="117">
        <v>760</v>
      </c>
      <c r="E248" s="118">
        <v>387384.8</v>
      </c>
      <c r="F248" s="118"/>
      <c r="G248" s="118"/>
      <c r="H248" s="118"/>
      <c r="I248" s="119"/>
      <c r="J248" s="117">
        <v>883</v>
      </c>
      <c r="K248" s="118">
        <v>363782.8</v>
      </c>
      <c r="L248" s="118">
        <v>345782.8</v>
      </c>
      <c r="M248" s="118">
        <v>18000</v>
      </c>
      <c r="N248" s="118"/>
      <c r="O248" s="119"/>
      <c r="P248" s="117">
        <v>917</v>
      </c>
      <c r="Q248" s="118">
        <f t="shared" si="51"/>
        <v>378897.2</v>
      </c>
      <c r="R248" s="118">
        <v>359097.2</v>
      </c>
      <c r="S248" s="118">
        <v>19800</v>
      </c>
      <c r="T248" s="118">
        <v>0</v>
      </c>
      <c r="U248" s="119">
        <v>0</v>
      </c>
      <c r="V248" s="82">
        <f t="shared" si="41"/>
        <v>157</v>
      </c>
      <c r="W248" s="83">
        <f t="shared" si="42"/>
        <v>-8487.5999999999767</v>
      </c>
      <c r="X248" s="83">
        <f t="shared" si="43"/>
        <v>0</v>
      </c>
      <c r="Y248" s="84">
        <f t="shared" si="44"/>
        <v>0</v>
      </c>
      <c r="Z248" s="91">
        <f t="shared" si="45"/>
        <v>34</v>
      </c>
      <c r="AA248" s="83">
        <f t="shared" si="46"/>
        <v>15114.400000000023</v>
      </c>
      <c r="AB248" s="83">
        <f t="shared" si="47"/>
        <v>0</v>
      </c>
      <c r="AC248" s="84">
        <f t="shared" si="48"/>
        <v>0</v>
      </c>
    </row>
    <row r="249" spans="1:29" x14ac:dyDescent="0.2">
      <c r="A249" s="120" t="s">
        <v>483</v>
      </c>
      <c r="B249" s="121" t="s">
        <v>489</v>
      </c>
      <c r="C249" s="116" t="s">
        <v>488</v>
      </c>
      <c r="D249" s="117">
        <v>463</v>
      </c>
      <c r="E249" s="118">
        <v>411017.9</v>
      </c>
      <c r="F249" s="118"/>
      <c r="G249" s="118"/>
      <c r="H249" s="118"/>
      <c r="I249" s="119"/>
      <c r="J249" s="117">
        <v>519</v>
      </c>
      <c r="K249" s="118">
        <v>452480.1</v>
      </c>
      <c r="L249" s="118">
        <v>381320.1</v>
      </c>
      <c r="M249" s="118">
        <v>71160</v>
      </c>
      <c r="N249" s="118"/>
      <c r="O249" s="119"/>
      <c r="P249" s="117">
        <v>520</v>
      </c>
      <c r="Q249" s="118">
        <f t="shared" si="51"/>
        <v>674189.5</v>
      </c>
      <c r="R249" s="118">
        <v>602069.5</v>
      </c>
      <c r="S249" s="118">
        <v>72120</v>
      </c>
      <c r="T249" s="118">
        <v>0</v>
      </c>
      <c r="U249" s="119">
        <v>0</v>
      </c>
      <c r="V249" s="82">
        <f t="shared" si="41"/>
        <v>57</v>
      </c>
      <c r="W249" s="83">
        <f t="shared" si="42"/>
        <v>263171.59999999998</v>
      </c>
      <c r="X249" s="83">
        <f t="shared" si="43"/>
        <v>0</v>
      </c>
      <c r="Y249" s="84">
        <f t="shared" si="44"/>
        <v>0</v>
      </c>
      <c r="Z249" s="91">
        <f t="shared" si="45"/>
        <v>1</v>
      </c>
      <c r="AA249" s="83">
        <f t="shared" si="46"/>
        <v>221709.40000000002</v>
      </c>
      <c r="AB249" s="83">
        <f t="shared" si="47"/>
        <v>0</v>
      </c>
      <c r="AC249" s="84">
        <f t="shared" si="48"/>
        <v>0</v>
      </c>
    </row>
    <row r="250" spans="1:29" x14ac:dyDescent="0.2">
      <c r="A250" s="120" t="s">
        <v>483</v>
      </c>
      <c r="B250" s="121" t="s">
        <v>487</v>
      </c>
      <c r="C250" s="116" t="s">
        <v>486</v>
      </c>
      <c r="D250" s="117">
        <v>793</v>
      </c>
      <c r="E250" s="118">
        <v>700194.89999999991</v>
      </c>
      <c r="F250" s="118"/>
      <c r="G250" s="118"/>
      <c r="H250" s="118"/>
      <c r="I250" s="119"/>
      <c r="J250" s="117">
        <v>931</v>
      </c>
      <c r="K250" s="118">
        <v>732679</v>
      </c>
      <c r="L250" s="118">
        <v>670879</v>
      </c>
      <c r="M250" s="118">
        <v>61800</v>
      </c>
      <c r="N250" s="118"/>
      <c r="O250" s="119"/>
      <c r="P250" s="117">
        <v>785</v>
      </c>
      <c r="Q250" s="118">
        <f t="shared" si="51"/>
        <v>957886.2</v>
      </c>
      <c r="R250" s="118">
        <v>893086.2</v>
      </c>
      <c r="S250" s="118">
        <v>64800</v>
      </c>
      <c r="T250" s="118">
        <v>0</v>
      </c>
      <c r="U250" s="119">
        <v>0</v>
      </c>
      <c r="V250" s="82">
        <f t="shared" si="41"/>
        <v>-8</v>
      </c>
      <c r="W250" s="83">
        <f t="shared" si="42"/>
        <v>257691.30000000005</v>
      </c>
      <c r="X250" s="83">
        <f t="shared" si="43"/>
        <v>0</v>
      </c>
      <c r="Y250" s="84">
        <f t="shared" si="44"/>
        <v>0</v>
      </c>
      <c r="Z250" s="91">
        <f t="shared" si="45"/>
        <v>-146</v>
      </c>
      <c r="AA250" s="83">
        <f t="shared" si="46"/>
        <v>225207.19999999995</v>
      </c>
      <c r="AB250" s="83">
        <f t="shared" si="47"/>
        <v>0</v>
      </c>
      <c r="AC250" s="84">
        <f t="shared" si="48"/>
        <v>0</v>
      </c>
    </row>
    <row r="251" spans="1:29" ht="12.75" customHeight="1" x14ac:dyDescent="0.2">
      <c r="A251" s="120" t="s">
        <v>483</v>
      </c>
      <c r="B251" s="121" t="s">
        <v>485</v>
      </c>
      <c r="C251" s="116" t="s">
        <v>484</v>
      </c>
      <c r="D251" s="117">
        <v>1176</v>
      </c>
      <c r="E251" s="118">
        <v>523012.1</v>
      </c>
      <c r="F251" s="118"/>
      <c r="G251" s="118"/>
      <c r="H251" s="118"/>
      <c r="I251" s="119"/>
      <c r="J251" s="117">
        <v>1163</v>
      </c>
      <c r="K251" s="118">
        <v>517654.00000000006</v>
      </c>
      <c r="L251" s="118">
        <v>494614.00000000006</v>
      </c>
      <c r="M251" s="118">
        <v>23040</v>
      </c>
      <c r="N251" s="118"/>
      <c r="O251" s="119"/>
      <c r="P251" s="117">
        <v>963</v>
      </c>
      <c r="Q251" s="118">
        <f t="shared" si="51"/>
        <v>417331.9</v>
      </c>
      <c r="R251" s="118">
        <v>392851.9</v>
      </c>
      <c r="S251" s="118">
        <v>24480</v>
      </c>
      <c r="T251" s="118">
        <v>0</v>
      </c>
      <c r="U251" s="119">
        <v>0</v>
      </c>
      <c r="V251" s="82">
        <f t="shared" si="41"/>
        <v>-213</v>
      </c>
      <c r="W251" s="83">
        <f t="shared" si="42"/>
        <v>-105680.19999999995</v>
      </c>
      <c r="X251" s="83">
        <f t="shared" si="43"/>
        <v>0</v>
      </c>
      <c r="Y251" s="84">
        <f t="shared" si="44"/>
        <v>0</v>
      </c>
      <c r="Z251" s="91">
        <f t="shared" si="45"/>
        <v>-200</v>
      </c>
      <c r="AA251" s="83">
        <f t="shared" si="46"/>
        <v>-100322.10000000003</v>
      </c>
      <c r="AB251" s="83">
        <f t="shared" si="47"/>
        <v>0</v>
      </c>
      <c r="AC251" s="84">
        <f t="shared" si="48"/>
        <v>0</v>
      </c>
    </row>
    <row r="252" spans="1:29" ht="12.75" customHeight="1" x14ac:dyDescent="0.2">
      <c r="A252" s="120" t="s">
        <v>483</v>
      </c>
      <c r="B252" s="121" t="s">
        <v>482</v>
      </c>
      <c r="C252" s="116" t="s">
        <v>481</v>
      </c>
      <c r="D252" s="117">
        <v>2300</v>
      </c>
      <c r="E252" s="118">
        <v>4342900.8599999994</v>
      </c>
      <c r="F252" s="118"/>
      <c r="G252" s="118"/>
      <c r="H252" s="118">
        <v>18035</v>
      </c>
      <c r="I252" s="119"/>
      <c r="J252" s="117">
        <v>2683</v>
      </c>
      <c r="K252" s="118">
        <v>3903319.5599999996</v>
      </c>
      <c r="L252" s="118">
        <v>3545839.5599999996</v>
      </c>
      <c r="M252" s="118">
        <v>357480</v>
      </c>
      <c r="N252" s="118">
        <v>21499</v>
      </c>
      <c r="O252" s="119"/>
      <c r="P252" s="117">
        <v>2371</v>
      </c>
      <c r="Q252" s="118">
        <f t="shared" si="51"/>
        <v>4677383.879999999</v>
      </c>
      <c r="R252" s="118">
        <v>4319063.879999999</v>
      </c>
      <c r="S252" s="118">
        <v>358320</v>
      </c>
      <c r="T252" s="118">
        <v>22447</v>
      </c>
      <c r="U252" s="119">
        <v>0</v>
      </c>
      <c r="V252" s="82">
        <f t="shared" si="41"/>
        <v>71</v>
      </c>
      <c r="W252" s="83">
        <f t="shared" si="42"/>
        <v>334483.01999999955</v>
      </c>
      <c r="X252" s="83">
        <f t="shared" si="43"/>
        <v>4412</v>
      </c>
      <c r="Y252" s="84">
        <f t="shared" si="44"/>
        <v>0</v>
      </c>
      <c r="Z252" s="91">
        <f t="shared" si="45"/>
        <v>-312</v>
      </c>
      <c r="AA252" s="83">
        <f t="shared" si="46"/>
        <v>774064.31999999937</v>
      </c>
      <c r="AB252" s="83">
        <f t="shared" si="47"/>
        <v>948</v>
      </c>
      <c r="AC252" s="84">
        <f t="shared" si="48"/>
        <v>0</v>
      </c>
    </row>
    <row r="253" spans="1:29" x14ac:dyDescent="0.2">
      <c r="A253" s="120" t="s">
        <v>321</v>
      </c>
      <c r="B253" s="121" t="s">
        <v>480</v>
      </c>
      <c r="C253" s="116" t="s">
        <v>479</v>
      </c>
      <c r="D253" s="117">
        <v>5099</v>
      </c>
      <c r="E253" s="118">
        <v>14529855.810000001</v>
      </c>
      <c r="F253" s="118"/>
      <c r="G253" s="118"/>
      <c r="H253" s="118">
        <v>1290343.4300000002</v>
      </c>
      <c r="I253" s="119"/>
      <c r="J253" s="117">
        <v>5823</v>
      </c>
      <c r="K253" s="118">
        <v>13409764.939999999</v>
      </c>
      <c r="L253" s="118">
        <v>12500404.939999999</v>
      </c>
      <c r="M253" s="118">
        <v>909360</v>
      </c>
      <c r="N253" s="118">
        <v>779643.92</v>
      </c>
      <c r="O253" s="119"/>
      <c r="P253" s="117">
        <v>5401</v>
      </c>
      <c r="Q253" s="118">
        <f t="shared" ref="Q253:Q284" si="52">SUM(R253:S253)</f>
        <v>14979645.189999999</v>
      </c>
      <c r="R253" s="118">
        <v>14079765.189999999</v>
      </c>
      <c r="S253" s="118">
        <v>899880</v>
      </c>
      <c r="T253" s="118">
        <v>1217441.04</v>
      </c>
      <c r="U253" s="119">
        <v>0</v>
      </c>
      <c r="V253" s="82">
        <f t="shared" si="41"/>
        <v>302</v>
      </c>
      <c r="W253" s="83">
        <f t="shared" si="42"/>
        <v>449789.37999999896</v>
      </c>
      <c r="X253" s="83">
        <f t="shared" si="43"/>
        <v>-72902.39000000013</v>
      </c>
      <c r="Y253" s="84">
        <f t="shared" si="44"/>
        <v>0</v>
      </c>
      <c r="Z253" s="91">
        <f t="shared" si="45"/>
        <v>-422</v>
      </c>
      <c r="AA253" s="83">
        <f t="shared" si="46"/>
        <v>1569880.25</v>
      </c>
      <c r="AB253" s="83">
        <f t="shared" si="47"/>
        <v>437797.12</v>
      </c>
      <c r="AC253" s="84">
        <f t="shared" si="48"/>
        <v>0</v>
      </c>
    </row>
    <row r="254" spans="1:29" x14ac:dyDescent="0.2">
      <c r="A254" s="120" t="s">
        <v>321</v>
      </c>
      <c r="B254" s="121" t="s">
        <v>478</v>
      </c>
      <c r="C254" s="116" t="s">
        <v>477</v>
      </c>
      <c r="D254" s="117">
        <v>4204</v>
      </c>
      <c r="E254" s="118">
        <v>9370636.4800000004</v>
      </c>
      <c r="F254" s="118"/>
      <c r="G254" s="118"/>
      <c r="H254" s="118">
        <v>159627</v>
      </c>
      <c r="I254" s="119">
        <v>4038877.7200000011</v>
      </c>
      <c r="J254" s="117">
        <v>4793</v>
      </c>
      <c r="K254" s="118">
        <v>9022039.3000000007</v>
      </c>
      <c r="L254" s="118">
        <v>8249839.2999999998</v>
      </c>
      <c r="M254" s="118">
        <v>772200</v>
      </c>
      <c r="N254" s="118">
        <v>176673</v>
      </c>
      <c r="O254" s="119">
        <v>4134617.2999999984</v>
      </c>
      <c r="P254" s="117">
        <v>4037</v>
      </c>
      <c r="Q254" s="118">
        <f t="shared" si="52"/>
        <v>9025728.1400000006</v>
      </c>
      <c r="R254" s="118">
        <v>8266848.1399999997</v>
      </c>
      <c r="S254" s="118">
        <v>758880</v>
      </c>
      <c r="T254" s="118">
        <v>118745</v>
      </c>
      <c r="U254" s="119">
        <v>4053741.6899999995</v>
      </c>
      <c r="V254" s="82">
        <f t="shared" si="41"/>
        <v>-167</v>
      </c>
      <c r="W254" s="83">
        <f t="shared" si="42"/>
        <v>-344908.33999999985</v>
      </c>
      <c r="X254" s="83">
        <f t="shared" si="43"/>
        <v>-40882</v>
      </c>
      <c r="Y254" s="84">
        <f t="shared" si="44"/>
        <v>14863.969999998342</v>
      </c>
      <c r="Z254" s="91">
        <f t="shared" si="45"/>
        <v>-756</v>
      </c>
      <c r="AA254" s="83">
        <f t="shared" si="46"/>
        <v>3688.839999999851</v>
      </c>
      <c r="AB254" s="83">
        <f t="shared" si="47"/>
        <v>-57928</v>
      </c>
      <c r="AC254" s="84">
        <f t="shared" si="48"/>
        <v>-80875.609999998938</v>
      </c>
    </row>
    <row r="255" spans="1:29" x14ac:dyDescent="0.2">
      <c r="A255" s="120" t="s">
        <v>321</v>
      </c>
      <c r="B255" s="121" t="s">
        <v>476</v>
      </c>
      <c r="C255" s="116" t="s">
        <v>475</v>
      </c>
      <c r="D255" s="117">
        <v>7879</v>
      </c>
      <c r="E255" s="118">
        <v>24855443.530000001</v>
      </c>
      <c r="F255" s="118"/>
      <c r="G255" s="118"/>
      <c r="H255" s="118">
        <v>454434.49000000005</v>
      </c>
      <c r="I255" s="119"/>
      <c r="J255" s="117">
        <v>8929</v>
      </c>
      <c r="K255" s="118">
        <v>22857742.850000001</v>
      </c>
      <c r="L255" s="118">
        <v>20979742.850000001</v>
      </c>
      <c r="M255" s="118">
        <v>1878000</v>
      </c>
      <c r="N255" s="118">
        <v>432865.02999999997</v>
      </c>
      <c r="O255" s="119"/>
      <c r="P255" s="117">
        <v>8741</v>
      </c>
      <c r="Q255" s="118">
        <f t="shared" si="52"/>
        <v>24589515.469999999</v>
      </c>
      <c r="R255" s="118">
        <v>22743075.469999999</v>
      </c>
      <c r="S255" s="118">
        <v>1846440</v>
      </c>
      <c r="T255" s="118">
        <v>583597.79</v>
      </c>
      <c r="U255" s="119">
        <v>0</v>
      </c>
      <c r="V255" s="82">
        <f t="shared" si="41"/>
        <v>862</v>
      </c>
      <c r="W255" s="83">
        <f t="shared" si="42"/>
        <v>-265928.06000000238</v>
      </c>
      <c r="X255" s="83">
        <f t="shared" si="43"/>
        <v>129163.29999999999</v>
      </c>
      <c r="Y255" s="84">
        <f t="shared" si="44"/>
        <v>0</v>
      </c>
      <c r="Z255" s="91">
        <f t="shared" si="45"/>
        <v>-188</v>
      </c>
      <c r="AA255" s="83">
        <f t="shared" si="46"/>
        <v>1731772.6199999973</v>
      </c>
      <c r="AB255" s="83">
        <f t="shared" si="47"/>
        <v>150732.76000000007</v>
      </c>
      <c r="AC255" s="84">
        <f t="shared" si="48"/>
        <v>0</v>
      </c>
    </row>
    <row r="256" spans="1:29" x14ac:dyDescent="0.2">
      <c r="A256" s="120" t="s">
        <v>321</v>
      </c>
      <c r="B256" s="121" t="s">
        <v>474</v>
      </c>
      <c r="C256" s="116" t="s">
        <v>473</v>
      </c>
      <c r="D256" s="117">
        <v>6237</v>
      </c>
      <c r="E256" s="118">
        <v>10404652.189999999</v>
      </c>
      <c r="F256" s="118"/>
      <c r="G256" s="118"/>
      <c r="H256" s="118">
        <v>5882877.2399999993</v>
      </c>
      <c r="I256" s="119">
        <v>8279428.1999999993</v>
      </c>
      <c r="J256" s="117">
        <v>7480</v>
      </c>
      <c r="K256" s="118">
        <v>10434291.179999998</v>
      </c>
      <c r="L256" s="118">
        <v>9996291.1799999978</v>
      </c>
      <c r="M256" s="118">
        <v>438000</v>
      </c>
      <c r="N256" s="118">
        <v>2233845.7599999998</v>
      </c>
      <c r="O256" s="119">
        <v>9070859.0199999958</v>
      </c>
      <c r="P256" s="117">
        <v>6463</v>
      </c>
      <c r="Q256" s="118">
        <f t="shared" si="52"/>
        <v>11486642.979999999</v>
      </c>
      <c r="R256" s="118">
        <v>11013482.979999999</v>
      </c>
      <c r="S256" s="118">
        <v>473160</v>
      </c>
      <c r="T256" s="118">
        <v>2590231.9199999995</v>
      </c>
      <c r="U256" s="119">
        <v>9874252.2900000028</v>
      </c>
      <c r="V256" s="82">
        <f t="shared" si="41"/>
        <v>226</v>
      </c>
      <c r="W256" s="83">
        <f t="shared" si="42"/>
        <v>1081990.7899999991</v>
      </c>
      <c r="X256" s="83">
        <f t="shared" si="43"/>
        <v>-3292645.32</v>
      </c>
      <c r="Y256" s="84">
        <f t="shared" si="44"/>
        <v>1594824.0900000036</v>
      </c>
      <c r="Z256" s="91">
        <f t="shared" si="45"/>
        <v>-1017</v>
      </c>
      <c r="AA256" s="83">
        <f t="shared" si="46"/>
        <v>1052351.8000000007</v>
      </c>
      <c r="AB256" s="83">
        <f t="shared" si="47"/>
        <v>356386.15999999968</v>
      </c>
      <c r="AC256" s="84">
        <f t="shared" si="48"/>
        <v>803393.270000007</v>
      </c>
    </row>
    <row r="257" spans="1:29" x14ac:dyDescent="0.2">
      <c r="A257" s="120" t="s">
        <v>321</v>
      </c>
      <c r="B257" s="121" t="s">
        <v>472</v>
      </c>
      <c r="C257" s="116" t="s">
        <v>471</v>
      </c>
      <c r="D257" s="117">
        <v>979</v>
      </c>
      <c r="E257" s="118">
        <v>5637850.9900000002</v>
      </c>
      <c r="F257" s="118"/>
      <c r="G257" s="118"/>
      <c r="H257" s="118">
        <v>335730</v>
      </c>
      <c r="I257" s="119"/>
      <c r="J257" s="117">
        <v>1192</v>
      </c>
      <c r="K257" s="118">
        <v>5683949.540000001</v>
      </c>
      <c r="L257" s="118">
        <v>5422829.540000001</v>
      </c>
      <c r="M257" s="118">
        <v>261120</v>
      </c>
      <c r="N257" s="118">
        <v>261769</v>
      </c>
      <c r="O257" s="119"/>
      <c r="P257" s="117">
        <v>1164</v>
      </c>
      <c r="Q257" s="118">
        <f t="shared" si="52"/>
        <v>6754072.46</v>
      </c>
      <c r="R257" s="118">
        <v>6483472.46</v>
      </c>
      <c r="S257" s="118">
        <v>270600</v>
      </c>
      <c r="T257" s="118">
        <v>697538</v>
      </c>
      <c r="U257" s="119">
        <v>0</v>
      </c>
      <c r="V257" s="82">
        <f t="shared" si="41"/>
        <v>185</v>
      </c>
      <c r="W257" s="83">
        <f t="shared" si="42"/>
        <v>1116221.4699999997</v>
      </c>
      <c r="X257" s="83">
        <f t="shared" si="43"/>
        <v>361808</v>
      </c>
      <c r="Y257" s="84">
        <f t="shared" si="44"/>
        <v>0</v>
      </c>
      <c r="Z257" s="91">
        <f t="shared" si="45"/>
        <v>-28</v>
      </c>
      <c r="AA257" s="83">
        <f t="shared" si="46"/>
        <v>1070122.919999999</v>
      </c>
      <c r="AB257" s="83">
        <f t="shared" si="47"/>
        <v>435769</v>
      </c>
      <c r="AC257" s="84">
        <f t="shared" si="48"/>
        <v>0</v>
      </c>
    </row>
    <row r="258" spans="1:29" x14ac:dyDescent="0.2">
      <c r="A258" s="120" t="s">
        <v>321</v>
      </c>
      <c r="B258" s="121" t="s">
        <v>470</v>
      </c>
      <c r="C258" s="116" t="s">
        <v>469</v>
      </c>
      <c r="D258" s="117">
        <v>2216</v>
      </c>
      <c r="E258" s="118">
        <v>2444753.7300000004</v>
      </c>
      <c r="F258" s="118"/>
      <c r="G258" s="118"/>
      <c r="H258" s="118"/>
      <c r="I258" s="119"/>
      <c r="J258" s="117">
        <v>2030</v>
      </c>
      <c r="K258" s="118">
        <v>2710131.2</v>
      </c>
      <c r="L258" s="118">
        <v>2327931.2000000002</v>
      </c>
      <c r="M258" s="118">
        <v>382200</v>
      </c>
      <c r="N258" s="118">
        <v>780</v>
      </c>
      <c r="O258" s="119"/>
      <c r="P258" s="117">
        <v>2043</v>
      </c>
      <c r="Q258" s="118">
        <f t="shared" si="52"/>
        <v>3710493.14</v>
      </c>
      <c r="R258" s="118">
        <v>3308853.14</v>
      </c>
      <c r="S258" s="118">
        <v>401640</v>
      </c>
      <c r="T258" s="118">
        <v>10800</v>
      </c>
      <c r="U258" s="119">
        <v>0</v>
      </c>
      <c r="V258" s="82">
        <f t="shared" si="41"/>
        <v>-173</v>
      </c>
      <c r="W258" s="83">
        <f t="shared" si="42"/>
        <v>1265739.4099999997</v>
      </c>
      <c r="X258" s="83">
        <f t="shared" si="43"/>
        <v>10800</v>
      </c>
      <c r="Y258" s="84">
        <f t="shared" si="44"/>
        <v>0</v>
      </c>
      <c r="Z258" s="91">
        <f t="shared" si="45"/>
        <v>13</v>
      </c>
      <c r="AA258" s="83">
        <f t="shared" si="46"/>
        <v>1000361.94</v>
      </c>
      <c r="AB258" s="83">
        <f t="shared" si="47"/>
        <v>10020</v>
      </c>
      <c r="AC258" s="84">
        <f t="shared" si="48"/>
        <v>0</v>
      </c>
    </row>
    <row r="259" spans="1:29" x14ac:dyDescent="0.2">
      <c r="A259" s="120" t="s">
        <v>321</v>
      </c>
      <c r="B259" s="121" t="s">
        <v>468</v>
      </c>
      <c r="C259" s="116" t="s">
        <v>467</v>
      </c>
      <c r="D259" s="117">
        <v>1154</v>
      </c>
      <c r="E259" s="118">
        <v>1882416.59</v>
      </c>
      <c r="F259" s="118"/>
      <c r="G259" s="118"/>
      <c r="H259" s="118"/>
      <c r="I259" s="119"/>
      <c r="J259" s="117">
        <v>1301</v>
      </c>
      <c r="K259" s="118">
        <v>1909763.2399999998</v>
      </c>
      <c r="L259" s="118">
        <v>1661723.2399999998</v>
      </c>
      <c r="M259" s="118">
        <v>248040</v>
      </c>
      <c r="N259" s="118"/>
      <c r="O259" s="119"/>
      <c r="P259" s="117">
        <v>1228</v>
      </c>
      <c r="Q259" s="118">
        <f t="shared" si="52"/>
        <v>2463015.54</v>
      </c>
      <c r="R259" s="118">
        <v>2213295.54</v>
      </c>
      <c r="S259" s="118">
        <v>249720</v>
      </c>
      <c r="T259" s="118">
        <v>0</v>
      </c>
      <c r="U259" s="119">
        <v>0</v>
      </c>
      <c r="V259" s="82">
        <f t="shared" si="41"/>
        <v>74</v>
      </c>
      <c r="W259" s="83">
        <f t="shared" si="42"/>
        <v>580598.94999999995</v>
      </c>
      <c r="X259" s="83">
        <f t="shared" si="43"/>
        <v>0</v>
      </c>
      <c r="Y259" s="84">
        <f t="shared" si="44"/>
        <v>0</v>
      </c>
      <c r="Z259" s="91">
        <f t="shared" si="45"/>
        <v>-73</v>
      </c>
      <c r="AA259" s="83">
        <f t="shared" si="46"/>
        <v>553252.30000000028</v>
      </c>
      <c r="AB259" s="83">
        <f t="shared" si="47"/>
        <v>0</v>
      </c>
      <c r="AC259" s="84">
        <f t="shared" si="48"/>
        <v>0</v>
      </c>
    </row>
    <row r="260" spans="1:29" x14ac:dyDescent="0.2">
      <c r="A260" s="120" t="s">
        <v>321</v>
      </c>
      <c r="B260" s="121" t="s">
        <v>466</v>
      </c>
      <c r="C260" s="116" t="s">
        <v>465</v>
      </c>
      <c r="D260" s="117">
        <v>413</v>
      </c>
      <c r="E260" s="118">
        <v>433916.70000000007</v>
      </c>
      <c r="F260" s="118"/>
      <c r="G260" s="118"/>
      <c r="H260" s="118"/>
      <c r="I260" s="119"/>
      <c r="J260" s="117">
        <v>367</v>
      </c>
      <c r="K260" s="118">
        <v>583221.9</v>
      </c>
      <c r="L260" s="118">
        <v>473661.9</v>
      </c>
      <c r="M260" s="118">
        <v>109560</v>
      </c>
      <c r="N260" s="118"/>
      <c r="O260" s="119"/>
      <c r="P260" s="117">
        <v>393</v>
      </c>
      <c r="Q260" s="118">
        <f t="shared" si="52"/>
        <v>813557.5</v>
      </c>
      <c r="R260" s="118">
        <v>693797.5</v>
      </c>
      <c r="S260" s="118">
        <v>119760</v>
      </c>
      <c r="T260" s="118">
        <v>0</v>
      </c>
      <c r="U260" s="119">
        <v>0</v>
      </c>
      <c r="V260" s="82">
        <f t="shared" si="41"/>
        <v>-20</v>
      </c>
      <c r="W260" s="83">
        <f t="shared" si="42"/>
        <v>379640.79999999993</v>
      </c>
      <c r="X260" s="83">
        <f t="shared" si="43"/>
        <v>0</v>
      </c>
      <c r="Y260" s="84">
        <f t="shared" si="44"/>
        <v>0</v>
      </c>
      <c r="Z260" s="91">
        <f t="shared" si="45"/>
        <v>26</v>
      </c>
      <c r="AA260" s="83">
        <f t="shared" si="46"/>
        <v>230335.59999999998</v>
      </c>
      <c r="AB260" s="83">
        <f t="shared" si="47"/>
        <v>0</v>
      </c>
      <c r="AC260" s="84">
        <f t="shared" si="48"/>
        <v>0</v>
      </c>
    </row>
    <row r="261" spans="1:29" x14ac:dyDescent="0.2">
      <c r="A261" s="120" t="s">
        <v>321</v>
      </c>
      <c r="B261" s="121" t="s">
        <v>464</v>
      </c>
      <c r="C261" s="116" t="s">
        <v>463</v>
      </c>
      <c r="D261" s="117">
        <v>1949</v>
      </c>
      <c r="E261" s="118">
        <v>2675458.6000000006</v>
      </c>
      <c r="F261" s="118"/>
      <c r="G261" s="118"/>
      <c r="H261" s="118"/>
      <c r="I261" s="119"/>
      <c r="J261" s="117">
        <v>2051</v>
      </c>
      <c r="K261" s="118">
        <v>3498272.4</v>
      </c>
      <c r="L261" s="118">
        <v>3069872.4</v>
      </c>
      <c r="M261" s="118">
        <v>428400</v>
      </c>
      <c r="N261" s="118"/>
      <c r="O261" s="119"/>
      <c r="P261" s="117">
        <v>2192</v>
      </c>
      <c r="Q261" s="118">
        <f t="shared" si="52"/>
        <v>4178431.2</v>
      </c>
      <c r="R261" s="118">
        <v>3756391.2</v>
      </c>
      <c r="S261" s="118">
        <v>422040</v>
      </c>
      <c r="T261" s="118">
        <v>0</v>
      </c>
      <c r="U261" s="119">
        <v>0</v>
      </c>
      <c r="V261" s="82">
        <f t="shared" si="41"/>
        <v>243</v>
      </c>
      <c r="W261" s="83">
        <f t="shared" si="42"/>
        <v>1502972.5999999996</v>
      </c>
      <c r="X261" s="83">
        <f t="shared" si="43"/>
        <v>0</v>
      </c>
      <c r="Y261" s="84">
        <f t="shared" si="44"/>
        <v>0</v>
      </c>
      <c r="Z261" s="91">
        <f t="shared" si="45"/>
        <v>141</v>
      </c>
      <c r="AA261" s="83">
        <f t="shared" si="46"/>
        <v>680158.80000000028</v>
      </c>
      <c r="AB261" s="83">
        <f t="shared" si="47"/>
        <v>0</v>
      </c>
      <c r="AC261" s="84">
        <f t="shared" si="48"/>
        <v>0</v>
      </c>
    </row>
    <row r="262" spans="1:29" x14ac:dyDescent="0.2">
      <c r="A262" s="120" t="s">
        <v>321</v>
      </c>
      <c r="B262" s="121" t="s">
        <v>462</v>
      </c>
      <c r="C262" s="116" t="s">
        <v>461</v>
      </c>
      <c r="D262" s="117">
        <v>4958</v>
      </c>
      <c r="E262" s="118">
        <v>10595359.24</v>
      </c>
      <c r="F262" s="118"/>
      <c r="G262" s="118"/>
      <c r="H262" s="118">
        <v>79316</v>
      </c>
      <c r="I262" s="119">
        <v>1724448.4799999997</v>
      </c>
      <c r="J262" s="117">
        <v>5976</v>
      </c>
      <c r="K262" s="118">
        <v>13646939.099999998</v>
      </c>
      <c r="L262" s="118">
        <v>12726137.119999997</v>
      </c>
      <c r="M262" s="118">
        <v>920801.98</v>
      </c>
      <c r="N262" s="118">
        <v>93509.959999999992</v>
      </c>
      <c r="O262" s="119">
        <v>1864310.4100000001</v>
      </c>
      <c r="P262" s="117">
        <v>5209</v>
      </c>
      <c r="Q262" s="118">
        <f t="shared" si="52"/>
        <v>13643477.25</v>
      </c>
      <c r="R262" s="118">
        <v>12759748.470000001</v>
      </c>
      <c r="S262" s="118">
        <v>883728.78</v>
      </c>
      <c r="T262" s="118">
        <v>212047.84</v>
      </c>
      <c r="U262" s="119">
        <v>1898653.4200000009</v>
      </c>
      <c r="V262" s="82">
        <f t="shared" si="41"/>
        <v>251</v>
      </c>
      <c r="W262" s="83">
        <f t="shared" si="42"/>
        <v>3048118.01</v>
      </c>
      <c r="X262" s="83">
        <f t="shared" si="43"/>
        <v>132731.84</v>
      </c>
      <c r="Y262" s="84">
        <f t="shared" si="44"/>
        <v>174204.94000000111</v>
      </c>
      <c r="Z262" s="91">
        <f t="shared" si="45"/>
        <v>-767</v>
      </c>
      <c r="AA262" s="83">
        <f t="shared" si="46"/>
        <v>-3461.8499999977648</v>
      </c>
      <c r="AB262" s="83">
        <f t="shared" si="47"/>
        <v>118537.88</v>
      </c>
      <c r="AC262" s="84">
        <f t="shared" si="48"/>
        <v>34343.010000000708</v>
      </c>
    </row>
    <row r="263" spans="1:29" ht="12.75" customHeight="1" x14ac:dyDescent="0.2">
      <c r="A263" s="120" t="s">
        <v>321</v>
      </c>
      <c r="B263" s="121" t="s">
        <v>460</v>
      </c>
      <c r="C263" s="116" t="s">
        <v>459</v>
      </c>
      <c r="D263" s="117">
        <v>1062</v>
      </c>
      <c r="E263" s="118">
        <v>1255725.31</v>
      </c>
      <c r="F263" s="118"/>
      <c r="G263" s="118"/>
      <c r="H263" s="118">
        <v>35991</v>
      </c>
      <c r="I263" s="119"/>
      <c r="J263" s="117">
        <v>1184</v>
      </c>
      <c r="K263" s="118">
        <v>1338246</v>
      </c>
      <c r="L263" s="118">
        <v>1177446</v>
      </c>
      <c r="M263" s="118">
        <v>160800</v>
      </c>
      <c r="N263" s="118">
        <v>24828</v>
      </c>
      <c r="O263" s="119"/>
      <c r="P263" s="117">
        <v>1311</v>
      </c>
      <c r="Q263" s="118">
        <f t="shared" si="52"/>
        <v>2499744.2999999998</v>
      </c>
      <c r="R263" s="118">
        <v>2326344.2999999998</v>
      </c>
      <c r="S263" s="118">
        <v>173400</v>
      </c>
      <c r="T263" s="118">
        <v>96492</v>
      </c>
      <c r="U263" s="119">
        <v>0</v>
      </c>
      <c r="V263" s="82">
        <f t="shared" si="41"/>
        <v>249</v>
      </c>
      <c r="W263" s="83">
        <f t="shared" si="42"/>
        <v>1244018.9899999998</v>
      </c>
      <c r="X263" s="83">
        <f t="shared" si="43"/>
        <v>60501</v>
      </c>
      <c r="Y263" s="84">
        <f t="shared" si="44"/>
        <v>0</v>
      </c>
      <c r="Z263" s="91">
        <f t="shared" si="45"/>
        <v>127</v>
      </c>
      <c r="AA263" s="83">
        <f t="shared" si="46"/>
        <v>1161498.2999999998</v>
      </c>
      <c r="AB263" s="83">
        <f t="shared" si="47"/>
        <v>71664</v>
      </c>
      <c r="AC263" s="84">
        <f t="shared" si="48"/>
        <v>0</v>
      </c>
    </row>
    <row r="264" spans="1:29" ht="12.75" customHeight="1" x14ac:dyDescent="0.2">
      <c r="A264" s="120" t="s">
        <v>321</v>
      </c>
      <c r="B264" s="121" t="s">
        <v>458</v>
      </c>
      <c r="C264" s="116" t="s">
        <v>457</v>
      </c>
      <c r="D264" s="117">
        <v>1444</v>
      </c>
      <c r="E264" s="118">
        <v>1827378.6</v>
      </c>
      <c r="F264" s="118"/>
      <c r="G264" s="118"/>
      <c r="H264" s="118">
        <v>84550</v>
      </c>
      <c r="I264" s="119"/>
      <c r="J264" s="117">
        <v>1411</v>
      </c>
      <c r="K264" s="118">
        <v>2147128.6</v>
      </c>
      <c r="L264" s="118">
        <v>2005288.6</v>
      </c>
      <c r="M264" s="118">
        <v>141840</v>
      </c>
      <c r="N264" s="118">
        <v>74910</v>
      </c>
      <c r="O264" s="119"/>
      <c r="P264" s="117">
        <v>1415</v>
      </c>
      <c r="Q264" s="118">
        <f t="shared" si="52"/>
        <v>2113805.7000000002</v>
      </c>
      <c r="R264" s="118">
        <v>1970165.7</v>
      </c>
      <c r="S264" s="118">
        <v>143640</v>
      </c>
      <c r="T264" s="118">
        <v>139610</v>
      </c>
      <c r="U264" s="119">
        <v>0</v>
      </c>
      <c r="V264" s="82">
        <f t="shared" ref="V264:V327" si="53">P264-D264</f>
        <v>-29</v>
      </c>
      <c r="W264" s="83">
        <f t="shared" ref="W264:W327" si="54">Q264-E264</f>
        <v>286427.10000000009</v>
      </c>
      <c r="X264" s="83">
        <f t="shared" ref="X264:X327" si="55">T264-H264</f>
        <v>55060</v>
      </c>
      <c r="Y264" s="84">
        <f t="shared" ref="Y264:Y327" si="56">U264-I264</f>
        <v>0</v>
      </c>
      <c r="Z264" s="91">
        <f t="shared" ref="Z264:Z327" si="57">IFERROR((P264-J264),"")</f>
        <v>4</v>
      </c>
      <c r="AA264" s="83">
        <f t="shared" ref="AA264:AA327" si="58">IFERROR((Q264-K264),"")</f>
        <v>-33322.899999999907</v>
      </c>
      <c r="AB264" s="83">
        <f t="shared" ref="AB264:AB327" si="59">IFERROR((T264-N264),"")</f>
        <v>64700</v>
      </c>
      <c r="AC264" s="84">
        <f t="shared" ref="AC264:AC327" si="60">IFERROR((U264-O264),"")</f>
        <v>0</v>
      </c>
    </row>
    <row r="265" spans="1:29" ht="12.75" customHeight="1" x14ac:dyDescent="0.2">
      <c r="A265" s="120" t="s">
        <v>321</v>
      </c>
      <c r="B265" s="121" t="s">
        <v>456</v>
      </c>
      <c r="C265" s="116" t="s">
        <v>455</v>
      </c>
      <c r="D265" s="117">
        <v>3140</v>
      </c>
      <c r="E265" s="118">
        <v>2709655.15</v>
      </c>
      <c r="F265" s="118"/>
      <c r="G265" s="118"/>
      <c r="H265" s="118">
        <v>71739</v>
      </c>
      <c r="I265" s="119">
        <v>1888.8</v>
      </c>
      <c r="J265" s="117">
        <v>4075</v>
      </c>
      <c r="K265" s="118">
        <v>3220402.0000000009</v>
      </c>
      <c r="L265" s="118">
        <v>3082762.0000000009</v>
      </c>
      <c r="M265" s="118">
        <v>137640</v>
      </c>
      <c r="N265" s="118">
        <v>71388</v>
      </c>
      <c r="O265" s="119">
        <v>832428.73</v>
      </c>
      <c r="P265" s="117">
        <v>4613</v>
      </c>
      <c r="Q265" s="118">
        <f t="shared" si="52"/>
        <v>5966557.7800000003</v>
      </c>
      <c r="R265" s="118">
        <v>5805037.7800000003</v>
      </c>
      <c r="S265" s="118">
        <v>161520</v>
      </c>
      <c r="T265" s="118">
        <v>106499</v>
      </c>
      <c r="U265" s="119">
        <v>1389385.7100000002</v>
      </c>
      <c r="V265" s="82">
        <f t="shared" si="53"/>
        <v>1473</v>
      </c>
      <c r="W265" s="83">
        <f t="shared" si="54"/>
        <v>3256902.6300000004</v>
      </c>
      <c r="X265" s="83">
        <f t="shared" si="55"/>
        <v>34760</v>
      </c>
      <c r="Y265" s="84">
        <f t="shared" si="56"/>
        <v>1387496.9100000001</v>
      </c>
      <c r="Z265" s="91">
        <f t="shared" si="57"/>
        <v>538</v>
      </c>
      <c r="AA265" s="83">
        <f t="shared" si="58"/>
        <v>2746155.7799999993</v>
      </c>
      <c r="AB265" s="83">
        <f t="shared" si="59"/>
        <v>35111</v>
      </c>
      <c r="AC265" s="84">
        <f t="shared" si="60"/>
        <v>556956.98000000021</v>
      </c>
    </row>
    <row r="266" spans="1:29" ht="12.75" customHeight="1" x14ac:dyDescent="0.2">
      <c r="A266" s="120" t="s">
        <v>321</v>
      </c>
      <c r="B266" s="121" t="s">
        <v>454</v>
      </c>
      <c r="C266" s="116" t="s">
        <v>453</v>
      </c>
      <c r="D266" s="117">
        <v>8750</v>
      </c>
      <c r="E266" s="118">
        <v>17158725.559999999</v>
      </c>
      <c r="F266" s="118"/>
      <c r="G266" s="118"/>
      <c r="H266" s="118">
        <v>630731.88</v>
      </c>
      <c r="I266" s="119">
        <v>8692686.9900000021</v>
      </c>
      <c r="J266" s="117">
        <v>10322</v>
      </c>
      <c r="K266" s="118">
        <v>20062653.32</v>
      </c>
      <c r="L266" s="118">
        <v>18970893.32</v>
      </c>
      <c r="M266" s="118">
        <v>1091760</v>
      </c>
      <c r="N266" s="118">
        <v>586018.76</v>
      </c>
      <c r="O266" s="119">
        <v>8490696.6300000045</v>
      </c>
      <c r="P266" s="117">
        <v>10344</v>
      </c>
      <c r="Q266" s="118">
        <f t="shared" si="52"/>
        <v>23151170.700000003</v>
      </c>
      <c r="R266" s="118">
        <v>22035890.700000003</v>
      </c>
      <c r="S266" s="118">
        <v>1115280</v>
      </c>
      <c r="T266" s="118">
        <v>1026768.2200000002</v>
      </c>
      <c r="U266" s="119">
        <v>9495237.6099999957</v>
      </c>
      <c r="V266" s="82">
        <f t="shared" si="53"/>
        <v>1594</v>
      </c>
      <c r="W266" s="83">
        <f t="shared" si="54"/>
        <v>5992445.1400000043</v>
      </c>
      <c r="X266" s="83">
        <f t="shared" si="55"/>
        <v>396036.3400000002</v>
      </c>
      <c r="Y266" s="84">
        <f t="shared" si="56"/>
        <v>802550.61999999359</v>
      </c>
      <c r="Z266" s="91">
        <f t="shared" si="57"/>
        <v>22</v>
      </c>
      <c r="AA266" s="83">
        <f t="shared" si="58"/>
        <v>3088517.3800000027</v>
      </c>
      <c r="AB266" s="83">
        <f t="shared" si="59"/>
        <v>440749.4600000002</v>
      </c>
      <c r="AC266" s="84">
        <f t="shared" si="60"/>
        <v>1004540.9799999911</v>
      </c>
    </row>
    <row r="267" spans="1:29" ht="12.75" customHeight="1" x14ac:dyDescent="0.2">
      <c r="A267" s="120" t="s">
        <v>321</v>
      </c>
      <c r="B267" s="121" t="s">
        <v>452</v>
      </c>
      <c r="C267" s="116" t="s">
        <v>451</v>
      </c>
      <c r="D267" s="117">
        <v>960</v>
      </c>
      <c r="E267" s="118">
        <v>1199156.33</v>
      </c>
      <c r="F267" s="118"/>
      <c r="G267" s="118"/>
      <c r="H267" s="118">
        <v>83165</v>
      </c>
      <c r="I267" s="119"/>
      <c r="J267" s="117">
        <v>1081</v>
      </c>
      <c r="K267" s="118">
        <v>1214086.4999999998</v>
      </c>
      <c r="L267" s="118">
        <v>1132846.4999999998</v>
      </c>
      <c r="M267" s="118">
        <v>81240</v>
      </c>
      <c r="N267" s="118">
        <v>72290</v>
      </c>
      <c r="O267" s="119"/>
      <c r="P267" s="117">
        <v>886</v>
      </c>
      <c r="Q267" s="118">
        <f t="shared" si="52"/>
        <v>1204896.46</v>
      </c>
      <c r="R267" s="118">
        <v>1120416.46</v>
      </c>
      <c r="S267" s="118">
        <v>84480</v>
      </c>
      <c r="T267" s="118">
        <v>112555</v>
      </c>
      <c r="U267" s="119">
        <v>0</v>
      </c>
      <c r="V267" s="82">
        <f t="shared" si="53"/>
        <v>-74</v>
      </c>
      <c r="W267" s="83">
        <f t="shared" si="54"/>
        <v>5740.1299999998882</v>
      </c>
      <c r="X267" s="83">
        <f t="shared" si="55"/>
        <v>29390</v>
      </c>
      <c r="Y267" s="84">
        <f t="shared" si="56"/>
        <v>0</v>
      </c>
      <c r="Z267" s="91">
        <f t="shared" si="57"/>
        <v>-195</v>
      </c>
      <c r="AA267" s="83">
        <f t="shared" si="58"/>
        <v>-9190.0399999998044</v>
      </c>
      <c r="AB267" s="83">
        <f t="shared" si="59"/>
        <v>40265</v>
      </c>
      <c r="AC267" s="84">
        <f t="shared" si="60"/>
        <v>0</v>
      </c>
    </row>
    <row r="268" spans="1:29" ht="12.75" customHeight="1" x14ac:dyDescent="0.2">
      <c r="A268" s="120" t="s">
        <v>321</v>
      </c>
      <c r="B268" s="121" t="s">
        <v>450</v>
      </c>
      <c r="C268" s="116" t="s">
        <v>449</v>
      </c>
      <c r="D268" s="117">
        <v>135</v>
      </c>
      <c r="E268" s="118">
        <v>360813.64</v>
      </c>
      <c r="F268" s="118"/>
      <c r="G268" s="118"/>
      <c r="H268" s="118">
        <v>242340</v>
      </c>
      <c r="I268" s="119"/>
      <c r="J268" s="117">
        <v>139</v>
      </c>
      <c r="K268" s="118">
        <v>229621.4</v>
      </c>
      <c r="L268" s="118">
        <v>206221.4</v>
      </c>
      <c r="M268" s="118">
        <v>23400</v>
      </c>
      <c r="N268" s="118">
        <v>274740</v>
      </c>
      <c r="O268" s="119"/>
      <c r="P268" s="117">
        <v>151</v>
      </c>
      <c r="Q268" s="118">
        <f t="shared" si="52"/>
        <v>358285.5</v>
      </c>
      <c r="R268" s="118">
        <v>309685.5</v>
      </c>
      <c r="S268" s="118">
        <v>48600</v>
      </c>
      <c r="T268" s="118">
        <v>262560</v>
      </c>
      <c r="U268" s="119">
        <v>0</v>
      </c>
      <c r="V268" s="82">
        <f t="shared" si="53"/>
        <v>16</v>
      </c>
      <c r="W268" s="83">
        <f t="shared" si="54"/>
        <v>-2528.140000000014</v>
      </c>
      <c r="X268" s="83">
        <f t="shared" si="55"/>
        <v>20220</v>
      </c>
      <c r="Y268" s="84">
        <f t="shared" si="56"/>
        <v>0</v>
      </c>
      <c r="Z268" s="91">
        <f t="shared" si="57"/>
        <v>12</v>
      </c>
      <c r="AA268" s="83">
        <f t="shared" si="58"/>
        <v>128664.1</v>
      </c>
      <c r="AB268" s="83">
        <f t="shared" si="59"/>
        <v>-12180</v>
      </c>
      <c r="AC268" s="84">
        <f t="shared" si="60"/>
        <v>0</v>
      </c>
    </row>
    <row r="269" spans="1:29" x14ac:dyDescent="0.2">
      <c r="A269" s="120" t="s">
        <v>321</v>
      </c>
      <c r="B269" s="121" t="s">
        <v>448</v>
      </c>
      <c r="C269" s="116" t="s">
        <v>447</v>
      </c>
      <c r="D269" s="117">
        <v>3203</v>
      </c>
      <c r="E269" s="118">
        <v>3086852.24</v>
      </c>
      <c r="F269" s="118"/>
      <c r="G269" s="118"/>
      <c r="H269" s="118">
        <v>256992</v>
      </c>
      <c r="I269" s="119">
        <v>10367467.48</v>
      </c>
      <c r="J269" s="117">
        <v>3422</v>
      </c>
      <c r="K269" s="118">
        <v>2538573.92</v>
      </c>
      <c r="L269" s="118">
        <v>2362053.92</v>
      </c>
      <c r="M269" s="118">
        <v>176520</v>
      </c>
      <c r="N269" s="118">
        <v>294511</v>
      </c>
      <c r="O269" s="119">
        <v>8154690.0500000007</v>
      </c>
      <c r="P269" s="117">
        <v>3236</v>
      </c>
      <c r="Q269" s="118">
        <f t="shared" si="52"/>
        <v>3354408.4</v>
      </c>
      <c r="R269" s="118">
        <v>3162888.4</v>
      </c>
      <c r="S269" s="118">
        <v>191520</v>
      </c>
      <c r="T269" s="118">
        <v>300293</v>
      </c>
      <c r="U269" s="119">
        <v>8574408.4499999993</v>
      </c>
      <c r="V269" s="82">
        <f t="shared" si="53"/>
        <v>33</v>
      </c>
      <c r="W269" s="83">
        <f t="shared" si="54"/>
        <v>267556.15999999968</v>
      </c>
      <c r="X269" s="83">
        <f t="shared" si="55"/>
        <v>43301</v>
      </c>
      <c r="Y269" s="84">
        <f t="shared" si="56"/>
        <v>-1793059.0300000012</v>
      </c>
      <c r="Z269" s="91">
        <f t="shared" si="57"/>
        <v>-186</v>
      </c>
      <c r="AA269" s="83">
        <f t="shared" si="58"/>
        <v>815834.48</v>
      </c>
      <c r="AB269" s="83">
        <f t="shared" si="59"/>
        <v>5782</v>
      </c>
      <c r="AC269" s="84">
        <f t="shared" si="60"/>
        <v>419718.39999999851</v>
      </c>
    </row>
    <row r="270" spans="1:29" ht="12.75" customHeight="1" x14ac:dyDescent="0.2">
      <c r="A270" s="120" t="s">
        <v>321</v>
      </c>
      <c r="B270" s="121" t="s">
        <v>446</v>
      </c>
      <c r="C270" s="116" t="s">
        <v>445</v>
      </c>
      <c r="D270" s="117">
        <v>2314</v>
      </c>
      <c r="E270" s="118">
        <v>9606556.2899999991</v>
      </c>
      <c r="F270" s="118"/>
      <c r="G270" s="118"/>
      <c r="H270" s="118">
        <v>157979</v>
      </c>
      <c r="I270" s="119"/>
      <c r="J270" s="117">
        <v>1815</v>
      </c>
      <c r="K270" s="118">
        <v>8234106.2000000011</v>
      </c>
      <c r="L270" s="118">
        <v>7609746.2000000011</v>
      </c>
      <c r="M270" s="118">
        <v>624360</v>
      </c>
      <c r="N270" s="118">
        <v>131344</v>
      </c>
      <c r="O270" s="119"/>
      <c r="P270" s="117">
        <v>1907</v>
      </c>
      <c r="Q270" s="118">
        <f t="shared" si="52"/>
        <v>8668724.0199999996</v>
      </c>
      <c r="R270" s="118">
        <v>8037644.0200000005</v>
      </c>
      <c r="S270" s="118">
        <v>631080</v>
      </c>
      <c r="T270" s="118">
        <v>104150</v>
      </c>
      <c r="U270" s="119">
        <v>0</v>
      </c>
      <c r="V270" s="82">
        <f t="shared" si="53"/>
        <v>-407</v>
      </c>
      <c r="W270" s="83">
        <f t="shared" si="54"/>
        <v>-937832.26999999955</v>
      </c>
      <c r="X270" s="83">
        <f t="shared" si="55"/>
        <v>-53829</v>
      </c>
      <c r="Y270" s="84">
        <f t="shared" si="56"/>
        <v>0</v>
      </c>
      <c r="Z270" s="91">
        <f t="shared" si="57"/>
        <v>92</v>
      </c>
      <c r="AA270" s="83">
        <f t="shared" si="58"/>
        <v>434617.81999999844</v>
      </c>
      <c r="AB270" s="83">
        <f t="shared" si="59"/>
        <v>-27194</v>
      </c>
      <c r="AC270" s="84">
        <f t="shared" si="60"/>
        <v>0</v>
      </c>
    </row>
    <row r="271" spans="1:29" ht="12.75" customHeight="1" x14ac:dyDescent="0.2">
      <c r="A271" s="120" t="s">
        <v>321</v>
      </c>
      <c r="B271" s="121" t="s">
        <v>444</v>
      </c>
      <c r="C271" s="116" t="s">
        <v>443</v>
      </c>
      <c r="D271" s="117">
        <v>141</v>
      </c>
      <c r="E271" s="118">
        <v>329404.09999999998</v>
      </c>
      <c r="F271" s="118"/>
      <c r="G271" s="118"/>
      <c r="H271" s="118"/>
      <c r="I271" s="119"/>
      <c r="J271" s="117">
        <v>193</v>
      </c>
      <c r="K271" s="118">
        <v>342692.80000000005</v>
      </c>
      <c r="L271" s="118">
        <v>309212.80000000005</v>
      </c>
      <c r="M271" s="118">
        <v>33480</v>
      </c>
      <c r="N271" s="118"/>
      <c r="O271" s="119"/>
      <c r="P271" s="117">
        <v>218</v>
      </c>
      <c r="Q271" s="118">
        <f t="shared" si="52"/>
        <v>368082.69999999995</v>
      </c>
      <c r="R271" s="118">
        <v>334602.69999999995</v>
      </c>
      <c r="S271" s="118">
        <v>33480</v>
      </c>
      <c r="T271" s="118">
        <v>0</v>
      </c>
      <c r="U271" s="119">
        <v>0</v>
      </c>
      <c r="V271" s="82">
        <f t="shared" si="53"/>
        <v>77</v>
      </c>
      <c r="W271" s="83">
        <f t="shared" si="54"/>
        <v>38678.599999999977</v>
      </c>
      <c r="X271" s="83">
        <f t="shared" si="55"/>
        <v>0</v>
      </c>
      <c r="Y271" s="84">
        <f t="shared" si="56"/>
        <v>0</v>
      </c>
      <c r="Z271" s="91">
        <f t="shared" si="57"/>
        <v>25</v>
      </c>
      <c r="AA271" s="83">
        <f t="shared" si="58"/>
        <v>25389.899999999907</v>
      </c>
      <c r="AB271" s="83">
        <f t="shared" si="59"/>
        <v>0</v>
      </c>
      <c r="AC271" s="84">
        <f t="shared" si="60"/>
        <v>0</v>
      </c>
    </row>
    <row r="272" spans="1:29" ht="12.75" customHeight="1" x14ac:dyDescent="0.2">
      <c r="A272" s="120" t="s">
        <v>321</v>
      </c>
      <c r="B272" s="121" t="s">
        <v>442</v>
      </c>
      <c r="C272" s="116" t="s">
        <v>441</v>
      </c>
      <c r="D272" s="117">
        <v>245</v>
      </c>
      <c r="E272" s="118">
        <v>460863.48</v>
      </c>
      <c r="F272" s="118"/>
      <c r="G272" s="118"/>
      <c r="H272" s="118"/>
      <c r="I272" s="119"/>
      <c r="J272" s="117">
        <v>203</v>
      </c>
      <c r="K272" s="118">
        <v>372764.31999999995</v>
      </c>
      <c r="L272" s="118">
        <v>324884.31999999995</v>
      </c>
      <c r="M272" s="118">
        <v>47880</v>
      </c>
      <c r="N272" s="118"/>
      <c r="O272" s="119"/>
      <c r="P272" s="117">
        <v>280</v>
      </c>
      <c r="Q272" s="118">
        <f t="shared" si="52"/>
        <v>450180.32</v>
      </c>
      <c r="R272" s="118">
        <v>403260.32</v>
      </c>
      <c r="S272" s="118">
        <v>46920</v>
      </c>
      <c r="T272" s="118">
        <v>0</v>
      </c>
      <c r="U272" s="119">
        <v>0</v>
      </c>
      <c r="V272" s="82">
        <f t="shared" si="53"/>
        <v>35</v>
      </c>
      <c r="W272" s="83">
        <f t="shared" si="54"/>
        <v>-10683.159999999974</v>
      </c>
      <c r="X272" s="83">
        <f t="shared" si="55"/>
        <v>0</v>
      </c>
      <c r="Y272" s="84">
        <f t="shared" si="56"/>
        <v>0</v>
      </c>
      <c r="Z272" s="91">
        <f t="shared" si="57"/>
        <v>77</v>
      </c>
      <c r="AA272" s="83">
        <f t="shared" si="58"/>
        <v>77416.000000000058</v>
      </c>
      <c r="AB272" s="83">
        <f t="shared" si="59"/>
        <v>0</v>
      </c>
      <c r="AC272" s="84">
        <f t="shared" si="60"/>
        <v>0</v>
      </c>
    </row>
    <row r="273" spans="1:29" ht="12.75" customHeight="1" x14ac:dyDescent="0.2">
      <c r="A273" s="120" t="s">
        <v>321</v>
      </c>
      <c r="B273" s="121" t="s">
        <v>440</v>
      </c>
      <c r="C273" s="116" t="s">
        <v>439</v>
      </c>
      <c r="D273" s="117">
        <v>8438</v>
      </c>
      <c r="E273" s="118">
        <v>12776047.999999998</v>
      </c>
      <c r="F273" s="118"/>
      <c r="G273" s="118"/>
      <c r="H273" s="118">
        <v>365835</v>
      </c>
      <c r="I273" s="119">
        <v>6951689.9199999981</v>
      </c>
      <c r="J273" s="117">
        <v>10336</v>
      </c>
      <c r="K273" s="118">
        <v>15122674.559999995</v>
      </c>
      <c r="L273" s="118">
        <v>14661034.559999995</v>
      </c>
      <c r="M273" s="118">
        <v>461640</v>
      </c>
      <c r="N273" s="118">
        <v>450810</v>
      </c>
      <c r="O273" s="119">
        <v>4997125.0299999984</v>
      </c>
      <c r="P273" s="117">
        <v>10555</v>
      </c>
      <c r="Q273" s="118">
        <f t="shared" si="52"/>
        <v>17182665.920000002</v>
      </c>
      <c r="R273" s="118">
        <v>16713345.920000002</v>
      </c>
      <c r="S273" s="118">
        <v>469320</v>
      </c>
      <c r="T273" s="118">
        <v>668418</v>
      </c>
      <c r="U273" s="119">
        <v>5662583.4899999993</v>
      </c>
      <c r="V273" s="82">
        <f t="shared" si="53"/>
        <v>2117</v>
      </c>
      <c r="W273" s="83">
        <f t="shared" si="54"/>
        <v>4406617.9200000037</v>
      </c>
      <c r="X273" s="83">
        <f t="shared" si="55"/>
        <v>302583</v>
      </c>
      <c r="Y273" s="84">
        <f t="shared" si="56"/>
        <v>-1289106.4299999988</v>
      </c>
      <c r="Z273" s="91">
        <f t="shared" si="57"/>
        <v>219</v>
      </c>
      <c r="AA273" s="83">
        <f t="shared" si="58"/>
        <v>2059991.3600000069</v>
      </c>
      <c r="AB273" s="83">
        <f t="shared" si="59"/>
        <v>217608</v>
      </c>
      <c r="AC273" s="84">
        <f t="shared" si="60"/>
        <v>665458.46000000089</v>
      </c>
    </row>
    <row r="274" spans="1:29" ht="12.75" customHeight="1" x14ac:dyDescent="0.2">
      <c r="A274" s="120" t="s">
        <v>321</v>
      </c>
      <c r="B274" s="121" t="s">
        <v>438</v>
      </c>
      <c r="C274" s="116" t="s">
        <v>437</v>
      </c>
      <c r="D274" s="117">
        <v>4689</v>
      </c>
      <c r="E274" s="118">
        <v>12876987.760000004</v>
      </c>
      <c r="F274" s="118"/>
      <c r="G274" s="118"/>
      <c r="H274" s="118">
        <v>240531</v>
      </c>
      <c r="I274" s="119">
        <v>6882804.4000000013</v>
      </c>
      <c r="J274" s="117">
        <v>7536</v>
      </c>
      <c r="K274" s="118">
        <v>17480226.32</v>
      </c>
      <c r="L274" s="118">
        <v>17125146.32</v>
      </c>
      <c r="M274" s="118">
        <v>355080</v>
      </c>
      <c r="N274" s="118">
        <v>226166</v>
      </c>
      <c r="O274" s="119">
        <v>6166192.2999999989</v>
      </c>
      <c r="P274" s="117">
        <v>5821</v>
      </c>
      <c r="Q274" s="118">
        <f t="shared" si="52"/>
        <v>15029312.379999999</v>
      </c>
      <c r="R274" s="118">
        <v>14643152.379999999</v>
      </c>
      <c r="S274" s="118">
        <v>386160</v>
      </c>
      <c r="T274" s="118">
        <v>287679</v>
      </c>
      <c r="U274" s="119">
        <v>6933806.2000000011</v>
      </c>
      <c r="V274" s="82">
        <f t="shared" si="53"/>
        <v>1132</v>
      </c>
      <c r="W274" s="83">
        <f t="shared" si="54"/>
        <v>2152324.6199999955</v>
      </c>
      <c r="X274" s="83">
        <f t="shared" si="55"/>
        <v>47148</v>
      </c>
      <c r="Y274" s="84">
        <f t="shared" si="56"/>
        <v>51001.799999999814</v>
      </c>
      <c r="Z274" s="91">
        <f t="shared" si="57"/>
        <v>-1715</v>
      </c>
      <c r="AA274" s="83">
        <f t="shared" si="58"/>
        <v>-2450913.9400000013</v>
      </c>
      <c r="AB274" s="83">
        <f t="shared" si="59"/>
        <v>61513</v>
      </c>
      <c r="AC274" s="84">
        <f t="shared" si="60"/>
        <v>767613.90000000224</v>
      </c>
    </row>
    <row r="275" spans="1:29" ht="12.75" customHeight="1" x14ac:dyDescent="0.2">
      <c r="A275" s="120" t="s">
        <v>321</v>
      </c>
      <c r="B275" s="121" t="s">
        <v>436</v>
      </c>
      <c r="C275" s="116" t="s">
        <v>435</v>
      </c>
      <c r="D275" s="117">
        <v>2630</v>
      </c>
      <c r="E275" s="118">
        <v>2334412.84</v>
      </c>
      <c r="F275" s="118"/>
      <c r="G275" s="118"/>
      <c r="H275" s="118">
        <v>1098</v>
      </c>
      <c r="I275" s="119">
        <v>7228394.6700000018</v>
      </c>
      <c r="J275" s="117">
        <v>2886</v>
      </c>
      <c r="K275" s="118">
        <v>2770871.08</v>
      </c>
      <c r="L275" s="118">
        <v>2583431.08</v>
      </c>
      <c r="M275" s="118">
        <v>187440</v>
      </c>
      <c r="N275" s="118">
        <v>366</v>
      </c>
      <c r="O275" s="119">
        <v>7477533.9499999974</v>
      </c>
      <c r="P275" s="117">
        <v>2884</v>
      </c>
      <c r="Q275" s="118">
        <f t="shared" si="52"/>
        <v>2709644.1799999997</v>
      </c>
      <c r="R275" s="118">
        <v>2517284.1799999997</v>
      </c>
      <c r="S275" s="118">
        <v>192360</v>
      </c>
      <c r="T275" s="118">
        <v>1830</v>
      </c>
      <c r="U275" s="119">
        <v>7854604.129999998</v>
      </c>
      <c r="V275" s="82">
        <f t="shared" si="53"/>
        <v>254</v>
      </c>
      <c r="W275" s="83">
        <f t="shared" si="54"/>
        <v>375231.33999999985</v>
      </c>
      <c r="X275" s="83">
        <f t="shared" si="55"/>
        <v>732</v>
      </c>
      <c r="Y275" s="84">
        <f t="shared" si="56"/>
        <v>626209.45999999624</v>
      </c>
      <c r="Z275" s="91">
        <f t="shared" si="57"/>
        <v>-2</v>
      </c>
      <c r="AA275" s="83">
        <f t="shared" si="58"/>
        <v>-61226.900000000373</v>
      </c>
      <c r="AB275" s="83">
        <f t="shared" si="59"/>
        <v>1464</v>
      </c>
      <c r="AC275" s="84">
        <f t="shared" si="60"/>
        <v>377070.18000000063</v>
      </c>
    </row>
    <row r="276" spans="1:29" ht="12.75" customHeight="1" x14ac:dyDescent="0.2">
      <c r="A276" s="120" t="s">
        <v>321</v>
      </c>
      <c r="B276" s="121" t="s">
        <v>434</v>
      </c>
      <c r="C276" s="116" t="s">
        <v>433</v>
      </c>
      <c r="D276" s="117"/>
      <c r="E276" s="118"/>
      <c r="F276" s="118"/>
      <c r="G276" s="118"/>
      <c r="H276" s="118"/>
      <c r="I276" s="119"/>
      <c r="J276" s="117">
        <v>89</v>
      </c>
      <c r="K276" s="118">
        <v>310252.09999999998</v>
      </c>
      <c r="L276" s="118">
        <v>310252.09999999998</v>
      </c>
      <c r="M276" s="118"/>
      <c r="N276" s="118"/>
      <c r="O276" s="119"/>
      <c r="P276" s="117">
        <v>95</v>
      </c>
      <c r="Q276" s="118">
        <f t="shared" si="52"/>
        <v>271361.80000000005</v>
      </c>
      <c r="R276" s="118">
        <v>271361.80000000005</v>
      </c>
      <c r="S276" s="118">
        <v>0</v>
      </c>
      <c r="T276" s="118">
        <v>0</v>
      </c>
      <c r="U276" s="119">
        <v>0</v>
      </c>
      <c r="V276" s="82">
        <f t="shared" si="53"/>
        <v>95</v>
      </c>
      <c r="W276" s="83">
        <f t="shared" si="54"/>
        <v>271361.80000000005</v>
      </c>
      <c r="X276" s="83">
        <f t="shared" si="55"/>
        <v>0</v>
      </c>
      <c r="Y276" s="84">
        <f t="shared" si="56"/>
        <v>0</v>
      </c>
      <c r="Z276" s="91">
        <f t="shared" si="57"/>
        <v>6</v>
      </c>
      <c r="AA276" s="83">
        <f t="shared" si="58"/>
        <v>-38890.29999999993</v>
      </c>
      <c r="AB276" s="83">
        <f t="shared" si="59"/>
        <v>0</v>
      </c>
      <c r="AC276" s="84">
        <f t="shared" si="60"/>
        <v>0</v>
      </c>
    </row>
    <row r="277" spans="1:29" x14ac:dyDescent="0.2">
      <c r="A277" s="120" t="s">
        <v>321</v>
      </c>
      <c r="B277" s="121" t="s">
        <v>432</v>
      </c>
      <c r="C277" s="116" t="s">
        <v>431</v>
      </c>
      <c r="D277" s="117">
        <v>722</v>
      </c>
      <c r="E277" s="118">
        <v>766777.52</v>
      </c>
      <c r="F277" s="118"/>
      <c r="G277" s="118"/>
      <c r="H277" s="118"/>
      <c r="I277" s="119"/>
      <c r="J277" s="117">
        <v>1012</v>
      </c>
      <c r="K277" s="118">
        <v>1182879.3399999999</v>
      </c>
      <c r="L277" s="118">
        <v>1098279.3399999999</v>
      </c>
      <c r="M277" s="118">
        <v>84600</v>
      </c>
      <c r="N277" s="118"/>
      <c r="O277" s="119"/>
      <c r="P277" s="117">
        <v>830</v>
      </c>
      <c r="Q277" s="118">
        <f t="shared" si="52"/>
        <v>1463899.96</v>
      </c>
      <c r="R277" s="118">
        <v>1377259.96</v>
      </c>
      <c r="S277" s="118">
        <v>86640</v>
      </c>
      <c r="T277" s="118">
        <v>0</v>
      </c>
      <c r="U277" s="119">
        <v>0</v>
      </c>
      <c r="V277" s="82">
        <f t="shared" si="53"/>
        <v>108</v>
      </c>
      <c r="W277" s="83">
        <f t="shared" si="54"/>
        <v>697122.44</v>
      </c>
      <c r="X277" s="83">
        <f t="shared" si="55"/>
        <v>0</v>
      </c>
      <c r="Y277" s="84">
        <f t="shared" si="56"/>
        <v>0</v>
      </c>
      <c r="Z277" s="91">
        <f t="shared" si="57"/>
        <v>-182</v>
      </c>
      <c r="AA277" s="83">
        <f t="shared" si="58"/>
        <v>281020.62000000011</v>
      </c>
      <c r="AB277" s="83">
        <f t="shared" si="59"/>
        <v>0</v>
      </c>
      <c r="AC277" s="84">
        <f t="shared" si="60"/>
        <v>0</v>
      </c>
    </row>
    <row r="278" spans="1:29" x14ac:dyDescent="0.2">
      <c r="A278" s="120" t="s">
        <v>321</v>
      </c>
      <c r="B278" s="121" t="s">
        <v>430</v>
      </c>
      <c r="C278" s="116" t="s">
        <v>429</v>
      </c>
      <c r="D278" s="117">
        <v>2890</v>
      </c>
      <c r="E278" s="118">
        <v>4308118.8899999997</v>
      </c>
      <c r="F278" s="118"/>
      <c r="G278" s="118"/>
      <c r="H278" s="118"/>
      <c r="I278" s="119"/>
      <c r="J278" s="117">
        <v>2941</v>
      </c>
      <c r="K278" s="118">
        <v>4105586.2</v>
      </c>
      <c r="L278" s="118">
        <v>3694106.2</v>
      </c>
      <c r="M278" s="118">
        <v>411480</v>
      </c>
      <c r="N278" s="118"/>
      <c r="O278" s="119"/>
      <c r="P278" s="117">
        <v>2890</v>
      </c>
      <c r="Q278" s="118">
        <f t="shared" si="52"/>
        <v>4655454.8</v>
      </c>
      <c r="R278" s="118">
        <v>4247334.8</v>
      </c>
      <c r="S278" s="118">
        <v>408120</v>
      </c>
      <c r="T278" s="118">
        <v>0</v>
      </c>
      <c r="U278" s="119">
        <v>0</v>
      </c>
      <c r="V278" s="82">
        <f t="shared" si="53"/>
        <v>0</v>
      </c>
      <c r="W278" s="83">
        <f t="shared" si="54"/>
        <v>347335.91000000015</v>
      </c>
      <c r="X278" s="83">
        <f t="shared" si="55"/>
        <v>0</v>
      </c>
      <c r="Y278" s="84">
        <f t="shared" si="56"/>
        <v>0</v>
      </c>
      <c r="Z278" s="91">
        <f t="shared" si="57"/>
        <v>-51</v>
      </c>
      <c r="AA278" s="83">
        <f t="shared" si="58"/>
        <v>549868.59999999963</v>
      </c>
      <c r="AB278" s="83">
        <f t="shared" si="59"/>
        <v>0</v>
      </c>
      <c r="AC278" s="84">
        <f t="shared" si="60"/>
        <v>0</v>
      </c>
    </row>
    <row r="279" spans="1:29" x14ac:dyDescent="0.2">
      <c r="A279" s="120" t="s">
        <v>321</v>
      </c>
      <c r="B279" s="121" t="s">
        <v>428</v>
      </c>
      <c r="C279" s="116" t="s">
        <v>427</v>
      </c>
      <c r="D279" s="117">
        <v>1869</v>
      </c>
      <c r="E279" s="118">
        <v>2172693.96</v>
      </c>
      <c r="F279" s="118"/>
      <c r="G279" s="118"/>
      <c r="H279" s="118"/>
      <c r="I279" s="119"/>
      <c r="J279" s="117">
        <v>1862</v>
      </c>
      <c r="K279" s="118">
        <v>1953127.1999999997</v>
      </c>
      <c r="L279" s="118">
        <v>1753327.1999999997</v>
      </c>
      <c r="M279" s="118">
        <v>199800</v>
      </c>
      <c r="N279" s="118"/>
      <c r="O279" s="119"/>
      <c r="P279" s="117">
        <v>1826</v>
      </c>
      <c r="Q279" s="118">
        <f t="shared" si="52"/>
        <v>2044439.6</v>
      </c>
      <c r="R279" s="118">
        <v>1835879.6</v>
      </c>
      <c r="S279" s="118">
        <v>208560</v>
      </c>
      <c r="T279" s="118">
        <v>0</v>
      </c>
      <c r="U279" s="119">
        <v>0</v>
      </c>
      <c r="V279" s="82">
        <f t="shared" si="53"/>
        <v>-43</v>
      </c>
      <c r="W279" s="83">
        <f t="shared" si="54"/>
        <v>-128254.35999999987</v>
      </c>
      <c r="X279" s="83">
        <f t="shared" si="55"/>
        <v>0</v>
      </c>
      <c r="Y279" s="84">
        <f t="shared" si="56"/>
        <v>0</v>
      </c>
      <c r="Z279" s="91">
        <f t="shared" si="57"/>
        <v>-36</v>
      </c>
      <c r="AA279" s="83">
        <f t="shared" si="58"/>
        <v>91312.400000000373</v>
      </c>
      <c r="AB279" s="83">
        <f t="shared" si="59"/>
        <v>0</v>
      </c>
      <c r="AC279" s="84">
        <f t="shared" si="60"/>
        <v>0</v>
      </c>
    </row>
    <row r="280" spans="1:29" x14ac:dyDescent="0.2">
      <c r="A280" s="120" t="s">
        <v>321</v>
      </c>
      <c r="B280" s="121" t="s">
        <v>426</v>
      </c>
      <c r="C280" s="116" t="s">
        <v>425</v>
      </c>
      <c r="D280" s="117">
        <v>2044</v>
      </c>
      <c r="E280" s="118">
        <v>2083564.85</v>
      </c>
      <c r="F280" s="118"/>
      <c r="G280" s="118"/>
      <c r="H280" s="118"/>
      <c r="I280" s="119"/>
      <c r="J280" s="117">
        <v>2108</v>
      </c>
      <c r="K280" s="118">
        <v>1918020.4000000001</v>
      </c>
      <c r="L280" s="118">
        <v>1744860.4000000001</v>
      </c>
      <c r="M280" s="118">
        <v>173160</v>
      </c>
      <c r="N280" s="118"/>
      <c r="O280" s="119"/>
      <c r="P280" s="117">
        <v>2269</v>
      </c>
      <c r="Q280" s="118">
        <f t="shared" si="52"/>
        <v>2265401.1399999997</v>
      </c>
      <c r="R280" s="118">
        <v>2082281.14</v>
      </c>
      <c r="S280" s="118">
        <v>183120</v>
      </c>
      <c r="T280" s="118">
        <v>0</v>
      </c>
      <c r="U280" s="119">
        <v>0</v>
      </c>
      <c r="V280" s="82">
        <f t="shared" si="53"/>
        <v>225</v>
      </c>
      <c r="W280" s="83">
        <f t="shared" si="54"/>
        <v>181836.28999999957</v>
      </c>
      <c r="X280" s="83">
        <f t="shared" si="55"/>
        <v>0</v>
      </c>
      <c r="Y280" s="84">
        <f t="shared" si="56"/>
        <v>0</v>
      </c>
      <c r="Z280" s="91">
        <f t="shared" si="57"/>
        <v>161</v>
      </c>
      <c r="AA280" s="83">
        <f t="shared" si="58"/>
        <v>347380.73999999953</v>
      </c>
      <c r="AB280" s="83">
        <f t="shared" si="59"/>
        <v>0</v>
      </c>
      <c r="AC280" s="84">
        <f t="shared" si="60"/>
        <v>0</v>
      </c>
    </row>
    <row r="281" spans="1:29" x14ac:dyDescent="0.2">
      <c r="A281" s="120" t="s">
        <v>321</v>
      </c>
      <c r="B281" s="121" t="s">
        <v>424</v>
      </c>
      <c r="C281" s="116" t="s">
        <v>423</v>
      </c>
      <c r="D281" s="117">
        <v>1707</v>
      </c>
      <c r="E281" s="118">
        <v>1412010.92</v>
      </c>
      <c r="F281" s="118"/>
      <c r="G281" s="118"/>
      <c r="H281" s="118"/>
      <c r="I281" s="119"/>
      <c r="J281" s="117">
        <v>2074</v>
      </c>
      <c r="K281" s="118">
        <v>1842729.92</v>
      </c>
      <c r="L281" s="118">
        <v>1606449.92</v>
      </c>
      <c r="M281" s="118">
        <v>236280</v>
      </c>
      <c r="N281" s="118"/>
      <c r="O281" s="119"/>
      <c r="P281" s="117">
        <v>1612</v>
      </c>
      <c r="Q281" s="118">
        <f t="shared" si="52"/>
        <v>1611793.3599999999</v>
      </c>
      <c r="R281" s="118">
        <v>1369513.3599999999</v>
      </c>
      <c r="S281" s="118">
        <v>242280</v>
      </c>
      <c r="T281" s="118">
        <v>0</v>
      </c>
      <c r="U281" s="119">
        <v>0</v>
      </c>
      <c r="V281" s="82">
        <f t="shared" si="53"/>
        <v>-95</v>
      </c>
      <c r="W281" s="83">
        <f t="shared" si="54"/>
        <v>199782.43999999994</v>
      </c>
      <c r="X281" s="83">
        <f t="shared" si="55"/>
        <v>0</v>
      </c>
      <c r="Y281" s="84">
        <f t="shared" si="56"/>
        <v>0</v>
      </c>
      <c r="Z281" s="91">
        <f t="shared" si="57"/>
        <v>-462</v>
      </c>
      <c r="AA281" s="83">
        <f t="shared" si="58"/>
        <v>-230936.56000000006</v>
      </c>
      <c r="AB281" s="83">
        <f t="shared" si="59"/>
        <v>0</v>
      </c>
      <c r="AC281" s="84">
        <f t="shared" si="60"/>
        <v>0</v>
      </c>
    </row>
    <row r="282" spans="1:29" x14ac:dyDescent="0.2">
      <c r="A282" s="120" t="s">
        <v>321</v>
      </c>
      <c r="B282" s="121" t="s">
        <v>422</v>
      </c>
      <c r="C282" s="116" t="s">
        <v>421</v>
      </c>
      <c r="D282" s="117">
        <v>527</v>
      </c>
      <c r="E282" s="118">
        <v>913128.92999999993</v>
      </c>
      <c r="F282" s="118"/>
      <c r="G282" s="118"/>
      <c r="H282" s="118">
        <v>231349</v>
      </c>
      <c r="I282" s="119"/>
      <c r="J282" s="117">
        <v>641</v>
      </c>
      <c r="K282" s="118">
        <v>927936.60000000009</v>
      </c>
      <c r="L282" s="118">
        <v>789336.60000000009</v>
      </c>
      <c r="M282" s="118">
        <v>138600</v>
      </c>
      <c r="N282" s="118">
        <v>207148</v>
      </c>
      <c r="O282" s="119"/>
      <c r="P282" s="117">
        <v>602</v>
      </c>
      <c r="Q282" s="118">
        <f t="shared" si="52"/>
        <v>979402.4</v>
      </c>
      <c r="R282" s="118">
        <v>838402.4</v>
      </c>
      <c r="S282" s="118">
        <v>141000</v>
      </c>
      <c r="T282" s="118">
        <v>256983</v>
      </c>
      <c r="U282" s="119">
        <v>0</v>
      </c>
      <c r="V282" s="82">
        <f t="shared" si="53"/>
        <v>75</v>
      </c>
      <c r="W282" s="83">
        <f t="shared" si="54"/>
        <v>66273.470000000088</v>
      </c>
      <c r="X282" s="83">
        <f t="shared" si="55"/>
        <v>25634</v>
      </c>
      <c r="Y282" s="84">
        <f t="shared" si="56"/>
        <v>0</v>
      </c>
      <c r="Z282" s="91">
        <f t="shared" si="57"/>
        <v>-39</v>
      </c>
      <c r="AA282" s="83">
        <f t="shared" si="58"/>
        <v>51465.79999999993</v>
      </c>
      <c r="AB282" s="83">
        <f t="shared" si="59"/>
        <v>49835</v>
      </c>
      <c r="AC282" s="84">
        <f t="shared" si="60"/>
        <v>0</v>
      </c>
    </row>
    <row r="283" spans="1:29" x14ac:dyDescent="0.2">
      <c r="A283" s="120" t="s">
        <v>321</v>
      </c>
      <c r="B283" s="121" t="s">
        <v>420</v>
      </c>
      <c r="C283" s="116" t="s">
        <v>419</v>
      </c>
      <c r="D283" s="117">
        <v>1042</v>
      </c>
      <c r="E283" s="118">
        <v>1141884.58</v>
      </c>
      <c r="F283" s="118"/>
      <c r="G283" s="118"/>
      <c r="H283" s="118"/>
      <c r="I283" s="119"/>
      <c r="J283" s="117">
        <v>1387</v>
      </c>
      <c r="K283" s="118">
        <v>1280833.56</v>
      </c>
      <c r="L283" s="118">
        <v>1144633.56</v>
      </c>
      <c r="M283" s="118">
        <v>136200</v>
      </c>
      <c r="N283" s="118"/>
      <c r="O283" s="119"/>
      <c r="P283" s="117">
        <v>1156</v>
      </c>
      <c r="Q283" s="118">
        <f t="shared" si="52"/>
        <v>1178731.76</v>
      </c>
      <c r="R283" s="118">
        <v>1041451.76</v>
      </c>
      <c r="S283" s="118">
        <v>137280</v>
      </c>
      <c r="T283" s="118">
        <v>0</v>
      </c>
      <c r="U283" s="119">
        <v>0</v>
      </c>
      <c r="V283" s="82">
        <f t="shared" si="53"/>
        <v>114</v>
      </c>
      <c r="W283" s="83">
        <f t="shared" si="54"/>
        <v>36847.179999999935</v>
      </c>
      <c r="X283" s="83">
        <f t="shared" si="55"/>
        <v>0</v>
      </c>
      <c r="Y283" s="84">
        <f t="shared" si="56"/>
        <v>0</v>
      </c>
      <c r="Z283" s="91">
        <f t="shared" si="57"/>
        <v>-231</v>
      </c>
      <c r="AA283" s="83">
        <f t="shared" si="58"/>
        <v>-102101.80000000005</v>
      </c>
      <c r="AB283" s="83">
        <f t="shared" si="59"/>
        <v>0</v>
      </c>
      <c r="AC283" s="84">
        <f t="shared" si="60"/>
        <v>0</v>
      </c>
    </row>
    <row r="284" spans="1:29" x14ac:dyDescent="0.2">
      <c r="A284" s="120" t="s">
        <v>321</v>
      </c>
      <c r="B284" s="121" t="s">
        <v>418</v>
      </c>
      <c r="C284" s="116" t="s">
        <v>417</v>
      </c>
      <c r="D284" s="117">
        <v>1322</v>
      </c>
      <c r="E284" s="118">
        <v>2273622.5999999996</v>
      </c>
      <c r="F284" s="118"/>
      <c r="G284" s="118"/>
      <c r="H284" s="118"/>
      <c r="I284" s="119"/>
      <c r="J284" s="117">
        <v>1507</v>
      </c>
      <c r="K284" s="118">
        <v>2133589.36</v>
      </c>
      <c r="L284" s="118">
        <v>1890589.3599999999</v>
      </c>
      <c r="M284" s="118">
        <v>243000</v>
      </c>
      <c r="N284" s="118"/>
      <c r="O284" s="119"/>
      <c r="P284" s="117">
        <v>1486</v>
      </c>
      <c r="Q284" s="118">
        <f t="shared" si="52"/>
        <v>2792444.4799999995</v>
      </c>
      <c r="R284" s="118">
        <v>2552564.4799999995</v>
      </c>
      <c r="S284" s="118">
        <v>239880</v>
      </c>
      <c r="T284" s="118">
        <v>0</v>
      </c>
      <c r="U284" s="119">
        <v>0</v>
      </c>
      <c r="V284" s="82">
        <f t="shared" si="53"/>
        <v>164</v>
      </c>
      <c r="W284" s="83">
        <f t="shared" si="54"/>
        <v>518821.87999999989</v>
      </c>
      <c r="X284" s="83">
        <f t="shared" si="55"/>
        <v>0</v>
      </c>
      <c r="Y284" s="84">
        <f t="shared" si="56"/>
        <v>0</v>
      </c>
      <c r="Z284" s="91">
        <f t="shared" si="57"/>
        <v>-21</v>
      </c>
      <c r="AA284" s="83">
        <f t="shared" si="58"/>
        <v>658855.11999999965</v>
      </c>
      <c r="AB284" s="83">
        <f t="shared" si="59"/>
        <v>0</v>
      </c>
      <c r="AC284" s="84">
        <f t="shared" si="60"/>
        <v>0</v>
      </c>
    </row>
    <row r="285" spans="1:29" x14ac:dyDescent="0.2">
      <c r="A285" s="120" t="s">
        <v>321</v>
      </c>
      <c r="B285" s="121" t="s">
        <v>416</v>
      </c>
      <c r="C285" s="116" t="s">
        <v>415</v>
      </c>
      <c r="D285" s="117">
        <v>589</v>
      </c>
      <c r="E285" s="118">
        <v>1450727.9900000002</v>
      </c>
      <c r="F285" s="118"/>
      <c r="G285" s="118"/>
      <c r="H285" s="118"/>
      <c r="I285" s="119"/>
      <c r="J285" s="117">
        <v>212</v>
      </c>
      <c r="K285" s="118">
        <v>1264602.6000000001</v>
      </c>
      <c r="L285" s="118">
        <v>1078842.6000000001</v>
      </c>
      <c r="M285" s="118">
        <v>185760</v>
      </c>
      <c r="N285" s="118"/>
      <c r="O285" s="119"/>
      <c r="P285" s="117">
        <v>572</v>
      </c>
      <c r="Q285" s="118">
        <f t="shared" ref="Q285:Q316" si="61">SUM(R285:S285)</f>
        <v>2098178.2000000002</v>
      </c>
      <c r="R285" s="118">
        <v>1911938.2000000002</v>
      </c>
      <c r="S285" s="118">
        <v>186240</v>
      </c>
      <c r="T285" s="118">
        <v>0</v>
      </c>
      <c r="U285" s="119">
        <v>0</v>
      </c>
      <c r="V285" s="82">
        <f t="shared" si="53"/>
        <v>-17</v>
      </c>
      <c r="W285" s="83">
        <f t="shared" si="54"/>
        <v>647450.21</v>
      </c>
      <c r="X285" s="83">
        <f t="shared" si="55"/>
        <v>0</v>
      </c>
      <c r="Y285" s="84">
        <f t="shared" si="56"/>
        <v>0</v>
      </c>
      <c r="Z285" s="91">
        <f t="shared" si="57"/>
        <v>360</v>
      </c>
      <c r="AA285" s="83">
        <f t="shared" si="58"/>
        <v>833575.60000000009</v>
      </c>
      <c r="AB285" s="83">
        <f t="shared" si="59"/>
        <v>0</v>
      </c>
      <c r="AC285" s="84">
        <f t="shared" si="60"/>
        <v>0</v>
      </c>
    </row>
    <row r="286" spans="1:29" x14ac:dyDescent="0.2">
      <c r="A286" s="120" t="s">
        <v>321</v>
      </c>
      <c r="B286" s="121" t="s">
        <v>414</v>
      </c>
      <c r="C286" s="116" t="s">
        <v>413</v>
      </c>
      <c r="D286" s="117">
        <v>672</v>
      </c>
      <c r="E286" s="118">
        <v>790071.8</v>
      </c>
      <c r="F286" s="118"/>
      <c r="G286" s="118"/>
      <c r="H286" s="118"/>
      <c r="I286" s="119"/>
      <c r="J286" s="117">
        <v>796</v>
      </c>
      <c r="K286" s="118">
        <v>1000754.4999999999</v>
      </c>
      <c r="L286" s="118">
        <v>874514.49999999988</v>
      </c>
      <c r="M286" s="118">
        <v>126240</v>
      </c>
      <c r="N286" s="118"/>
      <c r="O286" s="119"/>
      <c r="P286" s="117">
        <v>1084</v>
      </c>
      <c r="Q286" s="118">
        <f t="shared" si="61"/>
        <v>1767520</v>
      </c>
      <c r="R286" s="118">
        <v>1639000</v>
      </c>
      <c r="S286" s="118">
        <v>128520</v>
      </c>
      <c r="T286" s="118">
        <v>0</v>
      </c>
      <c r="U286" s="119">
        <v>0</v>
      </c>
      <c r="V286" s="82">
        <f t="shared" si="53"/>
        <v>412</v>
      </c>
      <c r="W286" s="83">
        <f t="shared" si="54"/>
        <v>977448.2</v>
      </c>
      <c r="X286" s="83">
        <f t="shared" si="55"/>
        <v>0</v>
      </c>
      <c r="Y286" s="84">
        <f t="shared" si="56"/>
        <v>0</v>
      </c>
      <c r="Z286" s="91">
        <f t="shared" si="57"/>
        <v>288</v>
      </c>
      <c r="AA286" s="83">
        <f t="shared" si="58"/>
        <v>766765.50000000012</v>
      </c>
      <c r="AB286" s="83">
        <f t="shared" si="59"/>
        <v>0</v>
      </c>
      <c r="AC286" s="84">
        <f t="shared" si="60"/>
        <v>0</v>
      </c>
    </row>
    <row r="287" spans="1:29" ht="12.75" customHeight="1" x14ac:dyDescent="0.2">
      <c r="A287" s="120" t="s">
        <v>321</v>
      </c>
      <c r="B287" s="121" t="s">
        <v>412</v>
      </c>
      <c r="C287" s="116" t="s">
        <v>411</v>
      </c>
      <c r="D287" s="117">
        <v>135</v>
      </c>
      <c r="E287" s="118">
        <v>198664.40000000002</v>
      </c>
      <c r="F287" s="118"/>
      <c r="G287" s="118"/>
      <c r="H287" s="118"/>
      <c r="I287" s="119"/>
      <c r="J287" s="117">
        <v>145</v>
      </c>
      <c r="K287" s="118">
        <v>220525.80000000002</v>
      </c>
      <c r="L287" s="118">
        <v>186085.80000000002</v>
      </c>
      <c r="M287" s="118">
        <v>34440</v>
      </c>
      <c r="N287" s="118"/>
      <c r="O287" s="119"/>
      <c r="P287" s="117">
        <v>154</v>
      </c>
      <c r="Q287" s="118">
        <f t="shared" si="61"/>
        <v>237018.6</v>
      </c>
      <c r="R287" s="118">
        <v>201378.6</v>
      </c>
      <c r="S287" s="118">
        <v>35640</v>
      </c>
      <c r="T287" s="118">
        <v>0</v>
      </c>
      <c r="U287" s="119">
        <v>0</v>
      </c>
      <c r="V287" s="82">
        <f t="shared" si="53"/>
        <v>19</v>
      </c>
      <c r="W287" s="83">
        <f t="shared" si="54"/>
        <v>38354.199999999983</v>
      </c>
      <c r="X287" s="83">
        <f t="shared" si="55"/>
        <v>0</v>
      </c>
      <c r="Y287" s="84">
        <f t="shared" si="56"/>
        <v>0</v>
      </c>
      <c r="Z287" s="91">
        <f t="shared" si="57"/>
        <v>9</v>
      </c>
      <c r="AA287" s="83">
        <f t="shared" si="58"/>
        <v>16492.799999999988</v>
      </c>
      <c r="AB287" s="83">
        <f t="shared" si="59"/>
        <v>0</v>
      </c>
      <c r="AC287" s="84">
        <f t="shared" si="60"/>
        <v>0</v>
      </c>
    </row>
    <row r="288" spans="1:29" ht="12.75" customHeight="1" x14ac:dyDescent="0.2">
      <c r="A288" s="120" t="s">
        <v>321</v>
      </c>
      <c r="B288" s="121" t="s">
        <v>410</v>
      </c>
      <c r="C288" s="116" t="s">
        <v>409</v>
      </c>
      <c r="D288" s="117">
        <v>174</v>
      </c>
      <c r="E288" s="118">
        <v>155293.6</v>
      </c>
      <c r="F288" s="118"/>
      <c r="G288" s="118"/>
      <c r="H288" s="118"/>
      <c r="I288" s="119"/>
      <c r="J288" s="117">
        <v>201</v>
      </c>
      <c r="K288" s="118">
        <v>188418.6</v>
      </c>
      <c r="L288" s="118">
        <v>156738.6</v>
      </c>
      <c r="M288" s="118">
        <v>31680</v>
      </c>
      <c r="N288" s="118"/>
      <c r="O288" s="119"/>
      <c r="P288" s="117">
        <v>224</v>
      </c>
      <c r="Q288" s="118">
        <f t="shared" si="61"/>
        <v>219067.6</v>
      </c>
      <c r="R288" s="118">
        <v>185227.6</v>
      </c>
      <c r="S288" s="118">
        <v>33840</v>
      </c>
      <c r="T288" s="118">
        <v>0</v>
      </c>
      <c r="U288" s="119">
        <v>0</v>
      </c>
      <c r="V288" s="82">
        <f t="shared" si="53"/>
        <v>50</v>
      </c>
      <c r="W288" s="83">
        <f t="shared" si="54"/>
        <v>63774</v>
      </c>
      <c r="X288" s="83">
        <f t="shared" si="55"/>
        <v>0</v>
      </c>
      <c r="Y288" s="84">
        <f t="shared" si="56"/>
        <v>0</v>
      </c>
      <c r="Z288" s="91">
        <f t="shared" si="57"/>
        <v>23</v>
      </c>
      <c r="AA288" s="83">
        <f t="shared" si="58"/>
        <v>30649</v>
      </c>
      <c r="AB288" s="83">
        <f t="shared" si="59"/>
        <v>0</v>
      </c>
      <c r="AC288" s="84">
        <f t="shared" si="60"/>
        <v>0</v>
      </c>
    </row>
    <row r="289" spans="1:29" ht="12.75" customHeight="1" x14ac:dyDescent="0.2">
      <c r="A289" s="120">
        <v>22</v>
      </c>
      <c r="B289" s="121" t="s">
        <v>408</v>
      </c>
      <c r="C289" s="116" t="s">
        <v>407</v>
      </c>
      <c r="D289" s="117">
        <v>86</v>
      </c>
      <c r="E289" s="118">
        <v>168896.2</v>
      </c>
      <c r="F289" s="118"/>
      <c r="G289" s="118"/>
      <c r="H289" s="118">
        <v>50131</v>
      </c>
      <c r="I289" s="119"/>
      <c r="J289" s="117">
        <v>126</v>
      </c>
      <c r="K289" s="118">
        <v>179576.90000000002</v>
      </c>
      <c r="L289" s="118">
        <v>156176.90000000002</v>
      </c>
      <c r="M289" s="118">
        <v>23400</v>
      </c>
      <c r="N289" s="118">
        <v>50131</v>
      </c>
      <c r="O289" s="119"/>
      <c r="P289" s="117">
        <v>156</v>
      </c>
      <c r="Q289" s="118">
        <f t="shared" si="61"/>
        <v>203719.6</v>
      </c>
      <c r="R289" s="118">
        <v>179119.6</v>
      </c>
      <c r="S289" s="118">
        <v>24600</v>
      </c>
      <c r="T289" s="118">
        <v>49543</v>
      </c>
      <c r="U289" s="119">
        <v>0</v>
      </c>
      <c r="V289" s="82">
        <f t="shared" si="53"/>
        <v>70</v>
      </c>
      <c r="W289" s="83">
        <f t="shared" si="54"/>
        <v>34823.399999999994</v>
      </c>
      <c r="X289" s="83">
        <f t="shared" si="55"/>
        <v>-588</v>
      </c>
      <c r="Y289" s="84">
        <f t="shared" si="56"/>
        <v>0</v>
      </c>
      <c r="Z289" s="91">
        <f t="shared" si="57"/>
        <v>30</v>
      </c>
      <c r="AA289" s="83">
        <f t="shared" si="58"/>
        <v>24142.699999999983</v>
      </c>
      <c r="AB289" s="83">
        <f t="shared" si="59"/>
        <v>-588</v>
      </c>
      <c r="AC289" s="84">
        <f t="shared" si="60"/>
        <v>0</v>
      </c>
    </row>
    <row r="290" spans="1:29" ht="12.75" customHeight="1" x14ac:dyDescent="0.2">
      <c r="A290" s="120" t="s">
        <v>321</v>
      </c>
      <c r="B290" s="121" t="s">
        <v>406</v>
      </c>
      <c r="C290" s="116" t="s">
        <v>405</v>
      </c>
      <c r="D290" s="117">
        <v>46</v>
      </c>
      <c r="E290" s="118">
        <v>31440</v>
      </c>
      <c r="F290" s="118"/>
      <c r="G290" s="118"/>
      <c r="H290" s="118"/>
      <c r="I290" s="119"/>
      <c r="J290" s="117">
        <v>54</v>
      </c>
      <c r="K290" s="118">
        <v>50201.4</v>
      </c>
      <c r="L290" s="118">
        <v>23681.4</v>
      </c>
      <c r="M290" s="118">
        <v>26520</v>
      </c>
      <c r="N290" s="118"/>
      <c r="O290" s="119"/>
      <c r="P290" s="117">
        <v>61</v>
      </c>
      <c r="Q290" s="118">
        <f t="shared" si="61"/>
        <v>82649.600000000006</v>
      </c>
      <c r="R290" s="118">
        <v>56489.599999999999</v>
      </c>
      <c r="S290" s="118">
        <v>26160</v>
      </c>
      <c r="T290" s="118">
        <v>0</v>
      </c>
      <c r="U290" s="119">
        <v>0</v>
      </c>
      <c r="V290" s="82">
        <f t="shared" si="53"/>
        <v>15</v>
      </c>
      <c r="W290" s="83">
        <f t="shared" si="54"/>
        <v>51209.600000000006</v>
      </c>
      <c r="X290" s="83">
        <f t="shared" si="55"/>
        <v>0</v>
      </c>
      <c r="Y290" s="84">
        <f t="shared" si="56"/>
        <v>0</v>
      </c>
      <c r="Z290" s="91">
        <f t="shared" si="57"/>
        <v>7</v>
      </c>
      <c r="AA290" s="83">
        <f t="shared" si="58"/>
        <v>32448.200000000004</v>
      </c>
      <c r="AB290" s="83">
        <f t="shared" si="59"/>
        <v>0</v>
      </c>
      <c r="AC290" s="84">
        <f t="shared" si="60"/>
        <v>0</v>
      </c>
    </row>
    <row r="291" spans="1:29" ht="12.75" customHeight="1" x14ac:dyDescent="0.2">
      <c r="A291" s="120" t="s">
        <v>321</v>
      </c>
      <c r="B291" s="121" t="s">
        <v>404</v>
      </c>
      <c r="C291" s="116" t="s">
        <v>403</v>
      </c>
      <c r="D291" s="117">
        <v>784</v>
      </c>
      <c r="E291" s="118">
        <v>867640.23</v>
      </c>
      <c r="F291" s="118"/>
      <c r="G291" s="118"/>
      <c r="H291" s="118"/>
      <c r="I291" s="119"/>
      <c r="J291" s="117">
        <v>797</v>
      </c>
      <c r="K291" s="118">
        <v>591462</v>
      </c>
      <c r="L291" s="118">
        <v>506742</v>
      </c>
      <c r="M291" s="118">
        <v>84720</v>
      </c>
      <c r="N291" s="118"/>
      <c r="O291" s="119"/>
      <c r="P291" s="117">
        <v>743</v>
      </c>
      <c r="Q291" s="118">
        <f t="shared" si="61"/>
        <v>1056212.3999999999</v>
      </c>
      <c r="R291" s="118">
        <v>906812.39999999991</v>
      </c>
      <c r="S291" s="118">
        <v>149400</v>
      </c>
      <c r="T291" s="118">
        <v>0</v>
      </c>
      <c r="U291" s="119">
        <v>0</v>
      </c>
      <c r="V291" s="82">
        <f t="shared" si="53"/>
        <v>-41</v>
      </c>
      <c r="W291" s="83">
        <f t="shared" si="54"/>
        <v>188572.16999999993</v>
      </c>
      <c r="X291" s="83">
        <f t="shared" si="55"/>
        <v>0</v>
      </c>
      <c r="Y291" s="84">
        <f t="shared" si="56"/>
        <v>0</v>
      </c>
      <c r="Z291" s="91">
        <f t="shared" si="57"/>
        <v>-54</v>
      </c>
      <c r="AA291" s="83">
        <f t="shared" si="58"/>
        <v>464750.39999999991</v>
      </c>
      <c r="AB291" s="83">
        <f t="shared" si="59"/>
        <v>0</v>
      </c>
      <c r="AC291" s="84">
        <f t="shared" si="60"/>
        <v>0</v>
      </c>
    </row>
    <row r="292" spans="1:29" ht="12.75" customHeight="1" x14ac:dyDescent="0.2">
      <c r="A292" s="120" t="s">
        <v>321</v>
      </c>
      <c r="B292" s="121" t="s">
        <v>402</v>
      </c>
      <c r="C292" s="116" t="s">
        <v>401</v>
      </c>
      <c r="D292" s="117">
        <v>132</v>
      </c>
      <c r="E292" s="118">
        <v>219753.03999999998</v>
      </c>
      <c r="F292" s="118"/>
      <c r="G292" s="118"/>
      <c r="H292" s="118"/>
      <c r="I292" s="119">
        <v>22941.11</v>
      </c>
      <c r="J292" s="117">
        <v>173</v>
      </c>
      <c r="K292" s="118">
        <v>226756.40000000002</v>
      </c>
      <c r="L292" s="118">
        <v>211276.40000000002</v>
      </c>
      <c r="M292" s="118">
        <v>15480</v>
      </c>
      <c r="N292" s="118"/>
      <c r="O292" s="119">
        <v>1421.9099999999999</v>
      </c>
      <c r="P292" s="117">
        <v>138</v>
      </c>
      <c r="Q292" s="118">
        <f t="shared" si="61"/>
        <v>204406.7</v>
      </c>
      <c r="R292" s="118">
        <v>187486.7</v>
      </c>
      <c r="S292" s="118">
        <v>16920</v>
      </c>
      <c r="T292" s="118">
        <v>0</v>
      </c>
      <c r="U292" s="119">
        <v>4319.91</v>
      </c>
      <c r="V292" s="82">
        <f t="shared" si="53"/>
        <v>6</v>
      </c>
      <c r="W292" s="83">
        <f t="shared" si="54"/>
        <v>-15346.339999999967</v>
      </c>
      <c r="X292" s="83">
        <f t="shared" si="55"/>
        <v>0</v>
      </c>
      <c r="Y292" s="84">
        <f t="shared" si="56"/>
        <v>-18621.2</v>
      </c>
      <c r="Z292" s="91">
        <f t="shared" si="57"/>
        <v>-35</v>
      </c>
      <c r="AA292" s="83">
        <f t="shared" si="58"/>
        <v>-22349.700000000012</v>
      </c>
      <c r="AB292" s="83">
        <f t="shared" si="59"/>
        <v>0</v>
      </c>
      <c r="AC292" s="84">
        <f t="shared" si="60"/>
        <v>2898</v>
      </c>
    </row>
    <row r="293" spans="1:29" ht="12.75" customHeight="1" x14ac:dyDescent="0.2">
      <c r="A293" s="120" t="s">
        <v>321</v>
      </c>
      <c r="B293" s="121" t="s">
        <v>400</v>
      </c>
      <c r="C293" s="116" t="s">
        <v>399</v>
      </c>
      <c r="D293" s="117">
        <v>267</v>
      </c>
      <c r="E293" s="118">
        <v>264244.46000000002</v>
      </c>
      <c r="F293" s="118"/>
      <c r="G293" s="118"/>
      <c r="H293" s="118"/>
      <c r="I293" s="119"/>
      <c r="J293" s="117">
        <v>325</v>
      </c>
      <c r="K293" s="118">
        <v>286642.68000000005</v>
      </c>
      <c r="L293" s="118">
        <v>256162.68000000002</v>
      </c>
      <c r="M293" s="118">
        <v>30480</v>
      </c>
      <c r="N293" s="118"/>
      <c r="O293" s="119"/>
      <c r="P293" s="117">
        <v>278</v>
      </c>
      <c r="Q293" s="118">
        <f t="shared" si="61"/>
        <v>276864.32</v>
      </c>
      <c r="R293" s="118">
        <v>246384.32</v>
      </c>
      <c r="S293" s="118">
        <v>30480</v>
      </c>
      <c r="T293" s="118">
        <v>0</v>
      </c>
      <c r="U293" s="119">
        <v>0</v>
      </c>
      <c r="V293" s="82">
        <f t="shared" si="53"/>
        <v>11</v>
      </c>
      <c r="W293" s="83">
        <f t="shared" si="54"/>
        <v>12619.859999999986</v>
      </c>
      <c r="X293" s="83">
        <f t="shared" si="55"/>
        <v>0</v>
      </c>
      <c r="Y293" s="84">
        <f t="shared" si="56"/>
        <v>0</v>
      </c>
      <c r="Z293" s="91">
        <f t="shared" si="57"/>
        <v>-47</v>
      </c>
      <c r="AA293" s="83">
        <f t="shared" si="58"/>
        <v>-9778.3600000000442</v>
      </c>
      <c r="AB293" s="83">
        <f t="shared" si="59"/>
        <v>0</v>
      </c>
      <c r="AC293" s="84">
        <f t="shared" si="60"/>
        <v>0</v>
      </c>
    </row>
    <row r="294" spans="1:29" ht="12.75" customHeight="1" x14ac:dyDescent="0.2">
      <c r="A294" s="120" t="s">
        <v>321</v>
      </c>
      <c r="B294" s="121" t="s">
        <v>398</v>
      </c>
      <c r="C294" s="116" t="s">
        <v>397</v>
      </c>
      <c r="D294" s="117">
        <v>273</v>
      </c>
      <c r="E294" s="118">
        <v>92309.2</v>
      </c>
      <c r="F294" s="118"/>
      <c r="G294" s="118"/>
      <c r="H294" s="118"/>
      <c r="I294" s="119"/>
      <c r="J294" s="117">
        <v>299</v>
      </c>
      <c r="K294" s="118">
        <v>107700.48000000001</v>
      </c>
      <c r="L294" s="118">
        <v>96180.48000000001</v>
      </c>
      <c r="M294" s="118">
        <v>11520</v>
      </c>
      <c r="N294" s="118"/>
      <c r="O294" s="119"/>
      <c r="P294" s="117">
        <v>285</v>
      </c>
      <c r="Q294" s="118">
        <f t="shared" si="61"/>
        <v>106264</v>
      </c>
      <c r="R294" s="118">
        <v>94744</v>
      </c>
      <c r="S294" s="118">
        <v>11520</v>
      </c>
      <c r="T294" s="118">
        <v>0</v>
      </c>
      <c r="U294" s="119">
        <v>0</v>
      </c>
      <c r="V294" s="82">
        <f t="shared" si="53"/>
        <v>12</v>
      </c>
      <c r="W294" s="83">
        <f t="shared" si="54"/>
        <v>13954.800000000003</v>
      </c>
      <c r="X294" s="83">
        <f t="shared" si="55"/>
        <v>0</v>
      </c>
      <c r="Y294" s="84">
        <f t="shared" si="56"/>
        <v>0</v>
      </c>
      <c r="Z294" s="91">
        <f t="shared" si="57"/>
        <v>-14</v>
      </c>
      <c r="AA294" s="83">
        <f t="shared" si="58"/>
        <v>-1436.4800000000105</v>
      </c>
      <c r="AB294" s="83">
        <f t="shared" si="59"/>
        <v>0</v>
      </c>
      <c r="AC294" s="84">
        <f t="shared" si="60"/>
        <v>0</v>
      </c>
    </row>
    <row r="295" spans="1:29" ht="12.75" customHeight="1" x14ac:dyDescent="0.2">
      <c r="A295" s="120" t="s">
        <v>321</v>
      </c>
      <c r="B295" s="121" t="s">
        <v>396</v>
      </c>
      <c r="C295" s="116" t="s">
        <v>395</v>
      </c>
      <c r="D295" s="117">
        <v>217</v>
      </c>
      <c r="E295" s="118">
        <v>529328.1</v>
      </c>
      <c r="F295" s="118"/>
      <c r="G295" s="118"/>
      <c r="H295" s="118"/>
      <c r="I295" s="119"/>
      <c r="J295" s="117">
        <v>269</v>
      </c>
      <c r="K295" s="118">
        <v>492265.4</v>
      </c>
      <c r="L295" s="118">
        <v>464905.4</v>
      </c>
      <c r="M295" s="118">
        <v>27360</v>
      </c>
      <c r="N295" s="118"/>
      <c r="O295" s="119"/>
      <c r="P295" s="117">
        <v>247</v>
      </c>
      <c r="Q295" s="118">
        <f t="shared" si="61"/>
        <v>708735.8</v>
      </c>
      <c r="R295" s="118">
        <v>674775.8</v>
      </c>
      <c r="S295" s="118">
        <v>33960</v>
      </c>
      <c r="T295" s="118">
        <v>0</v>
      </c>
      <c r="U295" s="119">
        <v>0</v>
      </c>
      <c r="V295" s="82">
        <f t="shared" si="53"/>
        <v>30</v>
      </c>
      <c r="W295" s="83">
        <f t="shared" si="54"/>
        <v>179407.70000000007</v>
      </c>
      <c r="X295" s="83">
        <f t="shared" si="55"/>
        <v>0</v>
      </c>
      <c r="Y295" s="84">
        <f t="shared" si="56"/>
        <v>0</v>
      </c>
      <c r="Z295" s="91">
        <f t="shared" si="57"/>
        <v>-22</v>
      </c>
      <c r="AA295" s="83">
        <f t="shared" si="58"/>
        <v>216470.40000000002</v>
      </c>
      <c r="AB295" s="83">
        <f t="shared" si="59"/>
        <v>0</v>
      </c>
      <c r="AC295" s="84">
        <f t="shared" si="60"/>
        <v>0</v>
      </c>
    </row>
    <row r="296" spans="1:29" x14ac:dyDescent="0.2">
      <c r="A296" s="120" t="s">
        <v>321</v>
      </c>
      <c r="B296" s="121" t="s">
        <v>394</v>
      </c>
      <c r="C296" s="116" t="s">
        <v>393</v>
      </c>
      <c r="D296" s="117">
        <v>380</v>
      </c>
      <c r="E296" s="118">
        <v>434548.2</v>
      </c>
      <c r="F296" s="118"/>
      <c r="G296" s="118"/>
      <c r="H296" s="118"/>
      <c r="I296" s="119"/>
      <c r="J296" s="117">
        <v>283</v>
      </c>
      <c r="K296" s="118">
        <v>391560</v>
      </c>
      <c r="L296" s="118">
        <v>357840</v>
      </c>
      <c r="M296" s="118">
        <v>33720</v>
      </c>
      <c r="N296" s="118"/>
      <c r="O296" s="119"/>
      <c r="P296" s="117">
        <v>273</v>
      </c>
      <c r="Q296" s="118">
        <f t="shared" si="61"/>
        <v>437882.4</v>
      </c>
      <c r="R296" s="118">
        <v>401162.4</v>
      </c>
      <c r="S296" s="118">
        <v>36720</v>
      </c>
      <c r="T296" s="118">
        <v>0</v>
      </c>
      <c r="U296" s="119">
        <v>0</v>
      </c>
      <c r="V296" s="82">
        <f t="shared" si="53"/>
        <v>-107</v>
      </c>
      <c r="W296" s="83">
        <f t="shared" si="54"/>
        <v>3334.2000000000116</v>
      </c>
      <c r="X296" s="83">
        <f t="shared" si="55"/>
        <v>0</v>
      </c>
      <c r="Y296" s="84">
        <f t="shared" si="56"/>
        <v>0</v>
      </c>
      <c r="Z296" s="91">
        <f t="shared" si="57"/>
        <v>-10</v>
      </c>
      <c r="AA296" s="83">
        <f t="shared" si="58"/>
        <v>46322.400000000023</v>
      </c>
      <c r="AB296" s="83">
        <f t="shared" si="59"/>
        <v>0</v>
      </c>
      <c r="AC296" s="84">
        <f t="shared" si="60"/>
        <v>0</v>
      </c>
    </row>
    <row r="297" spans="1:29" ht="12.75" customHeight="1" x14ac:dyDescent="0.2">
      <c r="A297" s="120" t="s">
        <v>321</v>
      </c>
      <c r="B297" s="121" t="s">
        <v>392</v>
      </c>
      <c r="C297" s="116" t="s">
        <v>391</v>
      </c>
      <c r="D297" s="117">
        <v>2645</v>
      </c>
      <c r="E297" s="118">
        <v>3094675.59</v>
      </c>
      <c r="F297" s="118"/>
      <c r="G297" s="118"/>
      <c r="H297" s="118"/>
      <c r="I297" s="119">
        <v>8662512.4900000021</v>
      </c>
      <c r="J297" s="117">
        <v>3410</v>
      </c>
      <c r="K297" s="118">
        <v>2599568</v>
      </c>
      <c r="L297" s="118">
        <v>2425568</v>
      </c>
      <c r="M297" s="118">
        <v>174000</v>
      </c>
      <c r="N297" s="118"/>
      <c r="O297" s="119">
        <v>10363625.709999997</v>
      </c>
      <c r="P297" s="117">
        <v>3419</v>
      </c>
      <c r="Q297" s="118">
        <f t="shared" si="61"/>
        <v>4930217.4399999995</v>
      </c>
      <c r="R297" s="118">
        <v>4793177.4399999995</v>
      </c>
      <c r="S297" s="118">
        <v>137040</v>
      </c>
      <c r="T297" s="118">
        <v>0</v>
      </c>
      <c r="U297" s="119">
        <v>10137607.120000001</v>
      </c>
      <c r="V297" s="82">
        <f t="shared" si="53"/>
        <v>774</v>
      </c>
      <c r="W297" s="83">
        <f t="shared" si="54"/>
        <v>1835541.8499999996</v>
      </c>
      <c r="X297" s="83">
        <f t="shared" si="55"/>
        <v>0</v>
      </c>
      <c r="Y297" s="84">
        <f t="shared" si="56"/>
        <v>1475094.629999999</v>
      </c>
      <c r="Z297" s="91">
        <f t="shared" si="57"/>
        <v>9</v>
      </c>
      <c r="AA297" s="83">
        <f t="shared" si="58"/>
        <v>2330649.4399999995</v>
      </c>
      <c r="AB297" s="83">
        <f t="shared" si="59"/>
        <v>0</v>
      </c>
      <c r="AC297" s="84">
        <f t="shared" si="60"/>
        <v>-226018.58999999613</v>
      </c>
    </row>
    <row r="298" spans="1:29" ht="12.75" customHeight="1" x14ac:dyDescent="0.2">
      <c r="A298" s="120" t="s">
        <v>321</v>
      </c>
      <c r="B298" s="121" t="s">
        <v>390</v>
      </c>
      <c r="C298" s="116" t="s">
        <v>389</v>
      </c>
      <c r="D298" s="117">
        <v>24</v>
      </c>
      <c r="E298" s="118">
        <v>73589</v>
      </c>
      <c r="F298" s="118"/>
      <c r="G298" s="118"/>
      <c r="H298" s="118"/>
      <c r="I298" s="119"/>
      <c r="J298" s="117">
        <v>16</v>
      </c>
      <c r="K298" s="118">
        <v>75423</v>
      </c>
      <c r="L298" s="118">
        <v>62103</v>
      </c>
      <c r="M298" s="118">
        <v>13320</v>
      </c>
      <c r="N298" s="118"/>
      <c r="O298" s="119"/>
      <c r="P298" s="117">
        <v>8</v>
      </c>
      <c r="Q298" s="118">
        <f t="shared" si="61"/>
        <v>79989</v>
      </c>
      <c r="R298" s="118">
        <v>65469</v>
      </c>
      <c r="S298" s="118">
        <v>14520</v>
      </c>
      <c r="T298" s="118">
        <v>0</v>
      </c>
      <c r="U298" s="119">
        <v>0</v>
      </c>
      <c r="V298" s="82">
        <f t="shared" si="53"/>
        <v>-16</v>
      </c>
      <c r="W298" s="83">
        <f t="shared" si="54"/>
        <v>6400</v>
      </c>
      <c r="X298" s="83">
        <f t="shared" si="55"/>
        <v>0</v>
      </c>
      <c r="Y298" s="84">
        <f t="shared" si="56"/>
        <v>0</v>
      </c>
      <c r="Z298" s="91">
        <f t="shared" si="57"/>
        <v>-8</v>
      </c>
      <c r="AA298" s="83">
        <f t="shared" si="58"/>
        <v>4566</v>
      </c>
      <c r="AB298" s="83">
        <f t="shared" si="59"/>
        <v>0</v>
      </c>
      <c r="AC298" s="84">
        <f t="shared" si="60"/>
        <v>0</v>
      </c>
    </row>
    <row r="299" spans="1:29" ht="12.75" customHeight="1" x14ac:dyDescent="0.2">
      <c r="A299" s="120" t="s">
        <v>321</v>
      </c>
      <c r="B299" s="121" t="s">
        <v>388</v>
      </c>
      <c r="C299" s="116" t="s">
        <v>387</v>
      </c>
      <c r="D299" s="117">
        <v>200</v>
      </c>
      <c r="E299" s="118">
        <v>467541.66</v>
      </c>
      <c r="F299" s="118"/>
      <c r="G299" s="118"/>
      <c r="H299" s="118">
        <v>47060</v>
      </c>
      <c r="I299" s="119"/>
      <c r="J299" s="117">
        <v>208</v>
      </c>
      <c r="K299" s="118">
        <v>433593.1</v>
      </c>
      <c r="L299" s="118">
        <v>406473.1</v>
      </c>
      <c r="M299" s="118">
        <v>27120</v>
      </c>
      <c r="N299" s="118">
        <v>51900</v>
      </c>
      <c r="O299" s="119"/>
      <c r="P299" s="117">
        <v>203</v>
      </c>
      <c r="Q299" s="118">
        <f t="shared" si="61"/>
        <v>417696.8</v>
      </c>
      <c r="R299" s="118">
        <v>390816.8</v>
      </c>
      <c r="S299" s="118">
        <v>26880</v>
      </c>
      <c r="T299" s="118">
        <v>86658</v>
      </c>
      <c r="U299" s="119">
        <v>0</v>
      </c>
      <c r="V299" s="82">
        <f t="shared" si="53"/>
        <v>3</v>
      </c>
      <c r="W299" s="83">
        <f t="shared" si="54"/>
        <v>-49844.859999999986</v>
      </c>
      <c r="X299" s="83">
        <f t="shared" si="55"/>
        <v>39598</v>
      </c>
      <c r="Y299" s="84">
        <f t="shared" si="56"/>
        <v>0</v>
      </c>
      <c r="Z299" s="91">
        <f t="shared" si="57"/>
        <v>-5</v>
      </c>
      <c r="AA299" s="83">
        <f t="shared" si="58"/>
        <v>-15896.299999999988</v>
      </c>
      <c r="AB299" s="83">
        <f t="shared" si="59"/>
        <v>34758</v>
      </c>
      <c r="AC299" s="84">
        <f t="shared" si="60"/>
        <v>0</v>
      </c>
    </row>
    <row r="300" spans="1:29" x14ac:dyDescent="0.2">
      <c r="A300" s="120" t="s">
        <v>321</v>
      </c>
      <c r="B300" s="121" t="s">
        <v>386</v>
      </c>
      <c r="C300" s="116" t="s">
        <v>385</v>
      </c>
      <c r="D300" s="117">
        <v>486</v>
      </c>
      <c r="E300" s="118">
        <v>927922.9</v>
      </c>
      <c r="F300" s="118"/>
      <c r="G300" s="118"/>
      <c r="H300" s="118"/>
      <c r="I300" s="119">
        <v>3938710.9400000013</v>
      </c>
      <c r="J300" s="117">
        <v>475</v>
      </c>
      <c r="K300" s="118">
        <v>1115501.6000000001</v>
      </c>
      <c r="L300" s="118">
        <v>1022141.6</v>
      </c>
      <c r="M300" s="118">
        <v>93360</v>
      </c>
      <c r="N300" s="118"/>
      <c r="O300" s="119">
        <v>3755322.56</v>
      </c>
      <c r="P300" s="117">
        <v>419</v>
      </c>
      <c r="Q300" s="118">
        <f t="shared" si="61"/>
        <v>1031356.3</v>
      </c>
      <c r="R300" s="118">
        <v>934996.3</v>
      </c>
      <c r="S300" s="118">
        <v>96360</v>
      </c>
      <c r="T300" s="118">
        <v>0</v>
      </c>
      <c r="U300" s="119">
        <v>3940546.4300000006</v>
      </c>
      <c r="V300" s="82">
        <f t="shared" si="53"/>
        <v>-67</v>
      </c>
      <c r="W300" s="83">
        <f t="shared" si="54"/>
        <v>103433.40000000002</v>
      </c>
      <c r="X300" s="83">
        <f t="shared" si="55"/>
        <v>0</v>
      </c>
      <c r="Y300" s="84">
        <f t="shared" si="56"/>
        <v>1835.4899999992922</v>
      </c>
      <c r="Z300" s="91">
        <f t="shared" si="57"/>
        <v>-56</v>
      </c>
      <c r="AA300" s="83">
        <f t="shared" si="58"/>
        <v>-84145.300000000047</v>
      </c>
      <c r="AB300" s="83">
        <f t="shared" si="59"/>
        <v>0</v>
      </c>
      <c r="AC300" s="84">
        <f t="shared" si="60"/>
        <v>185223.87000000058</v>
      </c>
    </row>
    <row r="301" spans="1:29" ht="12.75" customHeight="1" x14ac:dyDescent="0.2">
      <c r="A301" s="120" t="s">
        <v>321</v>
      </c>
      <c r="B301" s="121" t="s">
        <v>384</v>
      </c>
      <c r="C301" s="116" t="s">
        <v>383</v>
      </c>
      <c r="D301" s="117">
        <v>160</v>
      </c>
      <c r="E301" s="118">
        <v>191163.38</v>
      </c>
      <c r="F301" s="118"/>
      <c r="G301" s="118"/>
      <c r="H301" s="118"/>
      <c r="I301" s="119"/>
      <c r="J301" s="117">
        <v>195</v>
      </c>
      <c r="K301" s="118">
        <v>201887.8</v>
      </c>
      <c r="L301" s="118">
        <v>181727.8</v>
      </c>
      <c r="M301" s="118">
        <v>20160</v>
      </c>
      <c r="N301" s="118"/>
      <c r="O301" s="119"/>
      <c r="P301" s="117">
        <v>136</v>
      </c>
      <c r="Q301" s="118">
        <f t="shared" si="61"/>
        <v>187522</v>
      </c>
      <c r="R301" s="118">
        <v>167362</v>
      </c>
      <c r="S301" s="118">
        <v>20160</v>
      </c>
      <c r="T301" s="118">
        <v>0</v>
      </c>
      <c r="U301" s="119">
        <v>0</v>
      </c>
      <c r="V301" s="82">
        <f t="shared" si="53"/>
        <v>-24</v>
      </c>
      <c r="W301" s="83">
        <f t="shared" si="54"/>
        <v>-3641.3800000000047</v>
      </c>
      <c r="X301" s="83">
        <f t="shared" si="55"/>
        <v>0</v>
      </c>
      <c r="Y301" s="84">
        <f t="shared" si="56"/>
        <v>0</v>
      </c>
      <c r="Z301" s="91">
        <f t="shared" si="57"/>
        <v>-59</v>
      </c>
      <c r="AA301" s="83">
        <f t="shared" si="58"/>
        <v>-14365.799999999988</v>
      </c>
      <c r="AB301" s="83">
        <f t="shared" si="59"/>
        <v>0</v>
      </c>
      <c r="AC301" s="84">
        <f t="shared" si="60"/>
        <v>0</v>
      </c>
    </row>
    <row r="302" spans="1:29" ht="12.75" customHeight="1" x14ac:dyDescent="0.2">
      <c r="A302" s="120" t="s">
        <v>321</v>
      </c>
      <c r="B302" s="121" t="s">
        <v>382</v>
      </c>
      <c r="C302" s="116" t="s">
        <v>381</v>
      </c>
      <c r="D302" s="117">
        <v>144</v>
      </c>
      <c r="E302" s="118">
        <v>269211.2</v>
      </c>
      <c r="F302" s="118"/>
      <c r="G302" s="118"/>
      <c r="H302" s="118"/>
      <c r="I302" s="119"/>
      <c r="J302" s="117">
        <v>118</v>
      </c>
      <c r="K302" s="118">
        <v>331652.40000000002</v>
      </c>
      <c r="L302" s="118">
        <v>311612.40000000002</v>
      </c>
      <c r="M302" s="118">
        <v>20040</v>
      </c>
      <c r="N302" s="118"/>
      <c r="O302" s="119"/>
      <c r="P302" s="117">
        <v>95</v>
      </c>
      <c r="Q302" s="118">
        <f t="shared" si="61"/>
        <v>318649.40000000002</v>
      </c>
      <c r="R302" s="118">
        <v>298249.40000000002</v>
      </c>
      <c r="S302" s="118">
        <v>20400</v>
      </c>
      <c r="T302" s="118">
        <v>0</v>
      </c>
      <c r="U302" s="119">
        <v>0</v>
      </c>
      <c r="V302" s="82">
        <f t="shared" si="53"/>
        <v>-49</v>
      </c>
      <c r="W302" s="83">
        <f t="shared" si="54"/>
        <v>49438.200000000012</v>
      </c>
      <c r="X302" s="83">
        <f t="shared" si="55"/>
        <v>0</v>
      </c>
      <c r="Y302" s="84">
        <f t="shared" si="56"/>
        <v>0</v>
      </c>
      <c r="Z302" s="91">
        <f t="shared" si="57"/>
        <v>-23</v>
      </c>
      <c r="AA302" s="83">
        <f t="shared" si="58"/>
        <v>-13003</v>
      </c>
      <c r="AB302" s="83">
        <f t="shared" si="59"/>
        <v>0</v>
      </c>
      <c r="AC302" s="84">
        <f t="shared" si="60"/>
        <v>0</v>
      </c>
    </row>
    <row r="303" spans="1:29" ht="12.75" customHeight="1" x14ac:dyDescent="0.2">
      <c r="A303" s="120" t="s">
        <v>321</v>
      </c>
      <c r="B303" s="121" t="s">
        <v>380</v>
      </c>
      <c r="C303" s="116" t="s">
        <v>379</v>
      </c>
      <c r="D303" s="117"/>
      <c r="E303" s="118">
        <v>15589.93</v>
      </c>
      <c r="F303" s="118"/>
      <c r="G303" s="118"/>
      <c r="H303" s="118"/>
      <c r="I303" s="119"/>
      <c r="J303" s="117"/>
      <c r="K303" s="118">
        <v>26250</v>
      </c>
      <c r="L303" s="118">
        <v>19530</v>
      </c>
      <c r="M303" s="118">
        <v>6720</v>
      </c>
      <c r="N303" s="118"/>
      <c r="O303" s="119"/>
      <c r="P303" s="117">
        <v>0</v>
      </c>
      <c r="Q303" s="118">
        <f t="shared" si="61"/>
        <v>25120</v>
      </c>
      <c r="R303" s="118">
        <v>15880</v>
      </c>
      <c r="S303" s="118">
        <v>9240</v>
      </c>
      <c r="T303" s="118">
        <v>0</v>
      </c>
      <c r="U303" s="119">
        <v>0</v>
      </c>
      <c r="V303" s="82">
        <f t="shared" si="53"/>
        <v>0</v>
      </c>
      <c r="W303" s="83">
        <f t="shared" si="54"/>
        <v>9530.07</v>
      </c>
      <c r="X303" s="83">
        <f t="shared" si="55"/>
        <v>0</v>
      </c>
      <c r="Y303" s="84">
        <f t="shared" si="56"/>
        <v>0</v>
      </c>
      <c r="Z303" s="91">
        <f t="shared" si="57"/>
        <v>0</v>
      </c>
      <c r="AA303" s="83">
        <f t="shared" si="58"/>
        <v>-1130</v>
      </c>
      <c r="AB303" s="83">
        <f t="shared" si="59"/>
        <v>0</v>
      </c>
      <c r="AC303" s="84">
        <f t="shared" si="60"/>
        <v>0</v>
      </c>
    </row>
    <row r="304" spans="1:29" x14ac:dyDescent="0.2">
      <c r="A304" s="120" t="s">
        <v>321</v>
      </c>
      <c r="B304" s="121" t="s">
        <v>378</v>
      </c>
      <c r="C304" s="116" t="s">
        <v>377</v>
      </c>
      <c r="D304" s="117">
        <v>46</v>
      </c>
      <c r="E304" s="118">
        <v>37635.599999999999</v>
      </c>
      <c r="F304" s="118"/>
      <c r="G304" s="118"/>
      <c r="H304" s="118"/>
      <c r="I304" s="119"/>
      <c r="J304" s="117">
        <v>37</v>
      </c>
      <c r="K304" s="118">
        <v>37879.5</v>
      </c>
      <c r="L304" s="118">
        <v>23479.5</v>
      </c>
      <c r="M304" s="118">
        <v>14400</v>
      </c>
      <c r="N304" s="118"/>
      <c r="O304" s="119"/>
      <c r="P304" s="117">
        <v>38</v>
      </c>
      <c r="Q304" s="118">
        <f t="shared" si="61"/>
        <v>68674.899999999994</v>
      </c>
      <c r="R304" s="118">
        <v>51994.9</v>
      </c>
      <c r="S304" s="118">
        <v>16680</v>
      </c>
      <c r="T304" s="118">
        <v>0</v>
      </c>
      <c r="U304" s="119">
        <v>0</v>
      </c>
      <c r="V304" s="82">
        <f t="shared" si="53"/>
        <v>-8</v>
      </c>
      <c r="W304" s="83">
        <f t="shared" si="54"/>
        <v>31039.299999999996</v>
      </c>
      <c r="X304" s="83">
        <f t="shared" si="55"/>
        <v>0</v>
      </c>
      <c r="Y304" s="84">
        <f t="shared" si="56"/>
        <v>0</v>
      </c>
      <c r="Z304" s="91">
        <f t="shared" si="57"/>
        <v>1</v>
      </c>
      <c r="AA304" s="83">
        <f t="shared" si="58"/>
        <v>30795.399999999994</v>
      </c>
      <c r="AB304" s="83">
        <f t="shared" si="59"/>
        <v>0</v>
      </c>
      <c r="AC304" s="84">
        <f t="shared" si="60"/>
        <v>0</v>
      </c>
    </row>
    <row r="305" spans="1:29" x14ac:dyDescent="0.2">
      <c r="A305" s="120" t="s">
        <v>321</v>
      </c>
      <c r="B305" s="121" t="s">
        <v>376</v>
      </c>
      <c r="C305" s="116" t="s">
        <v>48</v>
      </c>
      <c r="D305" s="117">
        <v>3128</v>
      </c>
      <c r="E305" s="118">
        <v>6994465.0599999987</v>
      </c>
      <c r="F305" s="118"/>
      <c r="G305" s="118"/>
      <c r="H305" s="118">
        <v>4758</v>
      </c>
      <c r="I305" s="119">
        <v>7165111.8699999945</v>
      </c>
      <c r="J305" s="117">
        <v>3140</v>
      </c>
      <c r="K305" s="118">
        <v>6790786.8199999984</v>
      </c>
      <c r="L305" s="118">
        <v>6420826.8199999984</v>
      </c>
      <c r="M305" s="118">
        <v>369960</v>
      </c>
      <c r="N305" s="118">
        <v>4392</v>
      </c>
      <c r="O305" s="119">
        <v>8644847.3700000029</v>
      </c>
      <c r="P305" s="117">
        <v>3039</v>
      </c>
      <c r="Q305" s="118">
        <f t="shared" si="61"/>
        <v>6406890.96</v>
      </c>
      <c r="R305" s="118">
        <v>6047370.96</v>
      </c>
      <c r="S305" s="118">
        <v>359520</v>
      </c>
      <c r="T305" s="118">
        <v>56460</v>
      </c>
      <c r="U305" s="119">
        <v>10038041.559999995</v>
      </c>
      <c r="V305" s="82">
        <f t="shared" si="53"/>
        <v>-89</v>
      </c>
      <c r="W305" s="83">
        <f t="shared" si="54"/>
        <v>-587574.0999999987</v>
      </c>
      <c r="X305" s="83">
        <f t="shared" si="55"/>
        <v>51702</v>
      </c>
      <c r="Y305" s="84">
        <f t="shared" si="56"/>
        <v>2872929.6900000004</v>
      </c>
      <c r="Z305" s="91">
        <f t="shared" si="57"/>
        <v>-101</v>
      </c>
      <c r="AA305" s="83">
        <f t="shared" si="58"/>
        <v>-383895.85999999847</v>
      </c>
      <c r="AB305" s="83">
        <f t="shared" si="59"/>
        <v>52068</v>
      </c>
      <c r="AC305" s="84">
        <f t="shared" si="60"/>
        <v>1393194.189999992</v>
      </c>
    </row>
    <row r="306" spans="1:29" x14ac:dyDescent="0.2">
      <c r="A306" s="120" t="s">
        <v>321</v>
      </c>
      <c r="B306" s="121" t="s">
        <v>375</v>
      </c>
      <c r="C306" s="116" t="s">
        <v>374</v>
      </c>
      <c r="D306" s="117">
        <v>113</v>
      </c>
      <c r="E306" s="118">
        <v>45896.399999999994</v>
      </c>
      <c r="F306" s="118"/>
      <c r="G306" s="118"/>
      <c r="H306" s="118"/>
      <c r="I306" s="119"/>
      <c r="J306" s="117">
        <v>68</v>
      </c>
      <c r="K306" s="118">
        <v>67603.7</v>
      </c>
      <c r="L306" s="118">
        <v>35683.699999999997</v>
      </c>
      <c r="M306" s="118">
        <v>31920</v>
      </c>
      <c r="N306" s="118"/>
      <c r="O306" s="119"/>
      <c r="P306" s="117">
        <v>72</v>
      </c>
      <c r="Q306" s="118">
        <f t="shared" si="61"/>
        <v>60377.85</v>
      </c>
      <c r="R306" s="118">
        <v>30857.85</v>
      </c>
      <c r="S306" s="118">
        <v>29520</v>
      </c>
      <c r="T306" s="118">
        <v>0</v>
      </c>
      <c r="U306" s="119">
        <v>0</v>
      </c>
      <c r="V306" s="82">
        <f t="shared" si="53"/>
        <v>-41</v>
      </c>
      <c r="W306" s="83">
        <f t="shared" si="54"/>
        <v>14481.450000000004</v>
      </c>
      <c r="X306" s="83">
        <f t="shared" si="55"/>
        <v>0</v>
      </c>
      <c r="Y306" s="84">
        <f t="shared" si="56"/>
        <v>0</v>
      </c>
      <c r="Z306" s="91">
        <f t="shared" si="57"/>
        <v>4</v>
      </c>
      <c r="AA306" s="83">
        <f t="shared" si="58"/>
        <v>-7225.8499999999985</v>
      </c>
      <c r="AB306" s="83">
        <f t="shared" si="59"/>
        <v>0</v>
      </c>
      <c r="AC306" s="84">
        <f t="shared" si="60"/>
        <v>0</v>
      </c>
    </row>
    <row r="307" spans="1:29" x14ac:dyDescent="0.2">
      <c r="A307" s="120" t="s">
        <v>321</v>
      </c>
      <c r="B307" s="121" t="s">
        <v>373</v>
      </c>
      <c r="C307" s="116" t="s">
        <v>372</v>
      </c>
      <c r="D307" s="117">
        <v>38</v>
      </c>
      <c r="E307" s="118">
        <v>16459</v>
      </c>
      <c r="F307" s="118"/>
      <c r="G307" s="118"/>
      <c r="H307" s="118"/>
      <c r="I307" s="119"/>
      <c r="J307" s="117">
        <v>30</v>
      </c>
      <c r="K307" s="118">
        <v>44045</v>
      </c>
      <c r="L307" s="118">
        <v>13805</v>
      </c>
      <c r="M307" s="118">
        <v>30240</v>
      </c>
      <c r="N307" s="118"/>
      <c r="O307" s="119"/>
      <c r="P307" s="117">
        <v>31</v>
      </c>
      <c r="Q307" s="118">
        <f t="shared" si="61"/>
        <v>42431</v>
      </c>
      <c r="R307" s="118">
        <v>12551</v>
      </c>
      <c r="S307" s="118">
        <v>29880</v>
      </c>
      <c r="T307" s="118">
        <v>0</v>
      </c>
      <c r="U307" s="119">
        <v>0</v>
      </c>
      <c r="V307" s="82">
        <f t="shared" si="53"/>
        <v>-7</v>
      </c>
      <c r="W307" s="83">
        <f t="shared" si="54"/>
        <v>25972</v>
      </c>
      <c r="X307" s="83">
        <f t="shared" si="55"/>
        <v>0</v>
      </c>
      <c r="Y307" s="84">
        <f t="shared" si="56"/>
        <v>0</v>
      </c>
      <c r="Z307" s="91">
        <f t="shared" si="57"/>
        <v>1</v>
      </c>
      <c r="AA307" s="83">
        <f t="shared" si="58"/>
        <v>-1614</v>
      </c>
      <c r="AB307" s="83">
        <f t="shared" si="59"/>
        <v>0</v>
      </c>
      <c r="AC307" s="84">
        <f t="shared" si="60"/>
        <v>0</v>
      </c>
    </row>
    <row r="308" spans="1:29" x14ac:dyDescent="0.2">
      <c r="A308" s="120" t="s">
        <v>321</v>
      </c>
      <c r="B308" s="121" t="s">
        <v>371</v>
      </c>
      <c r="C308" s="116" t="s">
        <v>370</v>
      </c>
      <c r="D308" s="117">
        <v>92</v>
      </c>
      <c r="E308" s="118">
        <v>51626.600000000006</v>
      </c>
      <c r="F308" s="118"/>
      <c r="G308" s="118"/>
      <c r="H308" s="118"/>
      <c r="I308" s="119"/>
      <c r="J308" s="117">
        <v>135</v>
      </c>
      <c r="K308" s="118">
        <v>96076.6</v>
      </c>
      <c r="L308" s="118">
        <v>65116.6</v>
      </c>
      <c r="M308" s="118">
        <v>30960</v>
      </c>
      <c r="N308" s="118"/>
      <c r="O308" s="119"/>
      <c r="P308" s="117">
        <v>58</v>
      </c>
      <c r="Q308" s="118">
        <f t="shared" si="61"/>
        <v>76627.399999999994</v>
      </c>
      <c r="R308" s="118">
        <v>44227.4</v>
      </c>
      <c r="S308" s="118">
        <v>32400</v>
      </c>
      <c r="T308" s="118">
        <v>0</v>
      </c>
      <c r="U308" s="119">
        <v>0</v>
      </c>
      <c r="V308" s="82">
        <f t="shared" si="53"/>
        <v>-34</v>
      </c>
      <c r="W308" s="83">
        <f t="shared" si="54"/>
        <v>25000.799999999988</v>
      </c>
      <c r="X308" s="83">
        <f t="shared" si="55"/>
        <v>0</v>
      </c>
      <c r="Y308" s="84">
        <f t="shared" si="56"/>
        <v>0</v>
      </c>
      <c r="Z308" s="91">
        <f t="shared" si="57"/>
        <v>-77</v>
      </c>
      <c r="AA308" s="83">
        <f t="shared" si="58"/>
        <v>-19449.200000000012</v>
      </c>
      <c r="AB308" s="83">
        <f t="shared" si="59"/>
        <v>0</v>
      </c>
      <c r="AC308" s="84">
        <f t="shared" si="60"/>
        <v>0</v>
      </c>
    </row>
    <row r="309" spans="1:29" x14ac:dyDescent="0.2">
      <c r="A309" s="120" t="s">
        <v>321</v>
      </c>
      <c r="B309" s="121" t="s">
        <v>369</v>
      </c>
      <c r="C309" s="116" t="s">
        <v>368</v>
      </c>
      <c r="D309" s="117">
        <v>3778</v>
      </c>
      <c r="E309" s="118">
        <v>328925.68</v>
      </c>
      <c r="F309" s="118"/>
      <c r="G309" s="118"/>
      <c r="H309" s="118"/>
      <c r="I309" s="119"/>
      <c r="J309" s="117">
        <v>3920</v>
      </c>
      <c r="K309" s="118">
        <v>346492.7</v>
      </c>
      <c r="L309" s="118">
        <v>289492.7</v>
      </c>
      <c r="M309" s="118">
        <v>57000</v>
      </c>
      <c r="N309" s="118"/>
      <c r="O309" s="119"/>
      <c r="P309" s="117">
        <v>4094</v>
      </c>
      <c r="Q309" s="118">
        <f t="shared" si="61"/>
        <v>342582.39999999997</v>
      </c>
      <c r="R309" s="118">
        <v>286422.39999999997</v>
      </c>
      <c r="S309" s="118">
        <v>56160</v>
      </c>
      <c r="T309" s="118">
        <v>0</v>
      </c>
      <c r="U309" s="119">
        <v>0</v>
      </c>
      <c r="V309" s="82">
        <f t="shared" si="53"/>
        <v>316</v>
      </c>
      <c r="W309" s="83">
        <f t="shared" si="54"/>
        <v>13656.719999999972</v>
      </c>
      <c r="X309" s="83">
        <f t="shared" si="55"/>
        <v>0</v>
      </c>
      <c r="Y309" s="84">
        <f t="shared" si="56"/>
        <v>0</v>
      </c>
      <c r="Z309" s="91">
        <f t="shared" si="57"/>
        <v>174</v>
      </c>
      <c r="AA309" s="83">
        <f t="shared" si="58"/>
        <v>-3910.3000000000466</v>
      </c>
      <c r="AB309" s="83">
        <f t="shared" si="59"/>
        <v>0</v>
      </c>
      <c r="AC309" s="84">
        <f t="shared" si="60"/>
        <v>0</v>
      </c>
    </row>
    <row r="310" spans="1:29" x14ac:dyDescent="0.2">
      <c r="A310" s="120" t="s">
        <v>321</v>
      </c>
      <c r="B310" s="121" t="s">
        <v>367</v>
      </c>
      <c r="C310" s="116" t="s">
        <v>366</v>
      </c>
      <c r="D310" s="117">
        <v>3142</v>
      </c>
      <c r="E310" s="118">
        <v>1011387.66</v>
      </c>
      <c r="F310" s="118"/>
      <c r="G310" s="118"/>
      <c r="H310" s="118"/>
      <c r="I310" s="119"/>
      <c r="J310" s="117">
        <v>4045</v>
      </c>
      <c r="K310" s="118">
        <v>985661</v>
      </c>
      <c r="L310" s="118">
        <v>947381</v>
      </c>
      <c r="M310" s="118">
        <v>38280</v>
      </c>
      <c r="N310" s="118"/>
      <c r="O310" s="119"/>
      <c r="P310" s="117">
        <v>3338</v>
      </c>
      <c r="Q310" s="118">
        <f t="shared" si="61"/>
        <v>880275</v>
      </c>
      <c r="R310" s="118">
        <v>842475</v>
      </c>
      <c r="S310" s="118">
        <v>37800</v>
      </c>
      <c r="T310" s="118">
        <v>0</v>
      </c>
      <c r="U310" s="119">
        <v>0</v>
      </c>
      <c r="V310" s="82">
        <f t="shared" si="53"/>
        <v>196</v>
      </c>
      <c r="W310" s="83">
        <f t="shared" si="54"/>
        <v>-131112.66000000003</v>
      </c>
      <c r="X310" s="83">
        <f t="shared" si="55"/>
        <v>0</v>
      </c>
      <c r="Y310" s="84">
        <f t="shared" si="56"/>
        <v>0</v>
      </c>
      <c r="Z310" s="91">
        <f t="shared" si="57"/>
        <v>-707</v>
      </c>
      <c r="AA310" s="83">
        <f t="shared" si="58"/>
        <v>-105386</v>
      </c>
      <c r="AB310" s="83">
        <f t="shared" si="59"/>
        <v>0</v>
      </c>
      <c r="AC310" s="84">
        <f t="shared" si="60"/>
        <v>0</v>
      </c>
    </row>
    <row r="311" spans="1:29" ht="12.75" customHeight="1" x14ac:dyDescent="0.2">
      <c r="A311" s="120" t="s">
        <v>321</v>
      </c>
      <c r="B311" s="121" t="s">
        <v>365</v>
      </c>
      <c r="C311" s="116" t="s">
        <v>364</v>
      </c>
      <c r="D311" s="117">
        <v>375</v>
      </c>
      <c r="E311" s="118">
        <v>169846.7</v>
      </c>
      <c r="F311" s="118"/>
      <c r="G311" s="118"/>
      <c r="H311" s="118"/>
      <c r="I311" s="119"/>
      <c r="J311" s="117">
        <v>374</v>
      </c>
      <c r="K311" s="118">
        <v>252232.80000000002</v>
      </c>
      <c r="L311" s="118">
        <v>200032.80000000002</v>
      </c>
      <c r="M311" s="118">
        <v>52200</v>
      </c>
      <c r="N311" s="118"/>
      <c r="O311" s="119"/>
      <c r="P311" s="117">
        <v>317</v>
      </c>
      <c r="Q311" s="118">
        <f t="shared" si="61"/>
        <v>219436.7</v>
      </c>
      <c r="R311" s="118">
        <v>167116.70000000001</v>
      </c>
      <c r="S311" s="118">
        <v>52320</v>
      </c>
      <c r="T311" s="118">
        <v>0</v>
      </c>
      <c r="U311" s="119">
        <v>0</v>
      </c>
      <c r="V311" s="82">
        <f t="shared" si="53"/>
        <v>-58</v>
      </c>
      <c r="W311" s="83">
        <f t="shared" si="54"/>
        <v>49590</v>
      </c>
      <c r="X311" s="83">
        <f t="shared" si="55"/>
        <v>0</v>
      </c>
      <c r="Y311" s="84">
        <f t="shared" si="56"/>
        <v>0</v>
      </c>
      <c r="Z311" s="91">
        <f t="shared" si="57"/>
        <v>-57</v>
      </c>
      <c r="AA311" s="83">
        <f t="shared" si="58"/>
        <v>-32796.100000000006</v>
      </c>
      <c r="AB311" s="83">
        <f t="shared" si="59"/>
        <v>0</v>
      </c>
      <c r="AC311" s="84">
        <f t="shared" si="60"/>
        <v>0</v>
      </c>
    </row>
    <row r="312" spans="1:29" x14ac:dyDescent="0.2">
      <c r="A312" s="120" t="s">
        <v>321</v>
      </c>
      <c r="B312" s="121" t="s">
        <v>363</v>
      </c>
      <c r="C312" s="116" t="s">
        <v>362</v>
      </c>
      <c r="D312" s="117">
        <v>1446</v>
      </c>
      <c r="E312" s="118">
        <v>732954.67</v>
      </c>
      <c r="F312" s="118"/>
      <c r="G312" s="118"/>
      <c r="H312" s="118"/>
      <c r="I312" s="119"/>
      <c r="J312" s="117">
        <v>1502</v>
      </c>
      <c r="K312" s="118">
        <v>772633.1</v>
      </c>
      <c r="L312" s="118">
        <v>703273.1</v>
      </c>
      <c r="M312" s="118">
        <v>69360</v>
      </c>
      <c r="N312" s="118"/>
      <c r="O312" s="119"/>
      <c r="P312" s="117">
        <v>1260</v>
      </c>
      <c r="Q312" s="118">
        <f t="shared" si="61"/>
        <v>659194.30000000005</v>
      </c>
      <c r="R312" s="118">
        <v>591394.30000000005</v>
      </c>
      <c r="S312" s="118">
        <v>67800</v>
      </c>
      <c r="T312" s="118">
        <v>0</v>
      </c>
      <c r="U312" s="119">
        <v>0</v>
      </c>
      <c r="V312" s="82">
        <f t="shared" si="53"/>
        <v>-186</v>
      </c>
      <c r="W312" s="83">
        <f t="shared" si="54"/>
        <v>-73760.37</v>
      </c>
      <c r="X312" s="83">
        <f t="shared" si="55"/>
        <v>0</v>
      </c>
      <c r="Y312" s="84">
        <f t="shared" si="56"/>
        <v>0</v>
      </c>
      <c r="Z312" s="91">
        <f t="shared" si="57"/>
        <v>-242</v>
      </c>
      <c r="AA312" s="83">
        <f t="shared" si="58"/>
        <v>-113438.79999999993</v>
      </c>
      <c r="AB312" s="83">
        <f t="shared" si="59"/>
        <v>0</v>
      </c>
      <c r="AC312" s="84">
        <f t="shared" si="60"/>
        <v>0</v>
      </c>
    </row>
    <row r="313" spans="1:29" ht="12.75" customHeight="1" x14ac:dyDescent="0.2">
      <c r="A313" s="120" t="s">
        <v>321</v>
      </c>
      <c r="B313" s="121" t="s">
        <v>361</v>
      </c>
      <c r="C313" s="116" t="s">
        <v>360</v>
      </c>
      <c r="D313" s="117">
        <v>362</v>
      </c>
      <c r="E313" s="118">
        <v>128843.44</v>
      </c>
      <c r="F313" s="118"/>
      <c r="G313" s="118"/>
      <c r="H313" s="118"/>
      <c r="I313" s="119"/>
      <c r="J313" s="117">
        <v>514</v>
      </c>
      <c r="K313" s="118">
        <v>163385.20000000001</v>
      </c>
      <c r="L313" s="118">
        <v>137705.20000000001</v>
      </c>
      <c r="M313" s="118">
        <v>25680</v>
      </c>
      <c r="N313" s="118"/>
      <c r="O313" s="119"/>
      <c r="P313" s="117">
        <v>347</v>
      </c>
      <c r="Q313" s="118">
        <f t="shared" si="61"/>
        <v>129211.1</v>
      </c>
      <c r="R313" s="118">
        <v>102931.1</v>
      </c>
      <c r="S313" s="118">
        <v>26280</v>
      </c>
      <c r="T313" s="118">
        <v>0</v>
      </c>
      <c r="U313" s="119">
        <v>0</v>
      </c>
      <c r="V313" s="82">
        <f t="shared" si="53"/>
        <v>-15</v>
      </c>
      <c r="W313" s="83">
        <f t="shared" si="54"/>
        <v>367.66000000000349</v>
      </c>
      <c r="X313" s="83">
        <f t="shared" si="55"/>
        <v>0</v>
      </c>
      <c r="Y313" s="84">
        <f t="shared" si="56"/>
        <v>0</v>
      </c>
      <c r="Z313" s="91">
        <f t="shared" si="57"/>
        <v>-167</v>
      </c>
      <c r="AA313" s="83">
        <f t="shared" si="58"/>
        <v>-34174.100000000006</v>
      </c>
      <c r="AB313" s="83">
        <f t="shared" si="59"/>
        <v>0</v>
      </c>
      <c r="AC313" s="84">
        <f t="shared" si="60"/>
        <v>0</v>
      </c>
    </row>
    <row r="314" spans="1:29" x14ac:dyDescent="0.2">
      <c r="A314" s="120" t="s">
        <v>321</v>
      </c>
      <c r="B314" s="121" t="s">
        <v>359</v>
      </c>
      <c r="C314" s="116" t="s">
        <v>358</v>
      </c>
      <c r="D314" s="117">
        <v>305</v>
      </c>
      <c r="E314" s="118">
        <v>230613.43</v>
      </c>
      <c r="F314" s="118"/>
      <c r="G314" s="118"/>
      <c r="H314" s="118"/>
      <c r="I314" s="119"/>
      <c r="J314" s="117">
        <v>989</v>
      </c>
      <c r="K314" s="118">
        <v>468110.5</v>
      </c>
      <c r="L314" s="118">
        <v>394790.5</v>
      </c>
      <c r="M314" s="118">
        <v>73320</v>
      </c>
      <c r="N314" s="118"/>
      <c r="O314" s="119"/>
      <c r="P314" s="117">
        <v>832</v>
      </c>
      <c r="Q314" s="118">
        <f t="shared" si="61"/>
        <v>391262.5</v>
      </c>
      <c r="R314" s="118">
        <v>335582.5</v>
      </c>
      <c r="S314" s="118">
        <v>55680</v>
      </c>
      <c r="T314" s="118">
        <v>0</v>
      </c>
      <c r="U314" s="119">
        <v>0</v>
      </c>
      <c r="V314" s="82">
        <f t="shared" si="53"/>
        <v>527</v>
      </c>
      <c r="W314" s="83">
        <f t="shared" si="54"/>
        <v>160649.07</v>
      </c>
      <c r="X314" s="83">
        <f t="shared" si="55"/>
        <v>0</v>
      </c>
      <c r="Y314" s="84">
        <f t="shared" si="56"/>
        <v>0</v>
      </c>
      <c r="Z314" s="91">
        <f t="shared" si="57"/>
        <v>-157</v>
      </c>
      <c r="AA314" s="83">
        <f t="shared" si="58"/>
        <v>-76848</v>
      </c>
      <c r="AB314" s="83">
        <f t="shared" si="59"/>
        <v>0</v>
      </c>
      <c r="AC314" s="84">
        <f t="shared" si="60"/>
        <v>0</v>
      </c>
    </row>
    <row r="315" spans="1:29" ht="12.75" customHeight="1" x14ac:dyDescent="0.2">
      <c r="A315" s="120" t="s">
        <v>321</v>
      </c>
      <c r="B315" s="121" t="s">
        <v>357</v>
      </c>
      <c r="C315" s="116" t="s">
        <v>356</v>
      </c>
      <c r="D315" s="117">
        <v>178</v>
      </c>
      <c r="E315" s="118">
        <v>151245.76000000001</v>
      </c>
      <c r="F315" s="118"/>
      <c r="G315" s="118"/>
      <c r="H315" s="118"/>
      <c r="I315" s="119"/>
      <c r="J315" s="117">
        <v>737</v>
      </c>
      <c r="K315" s="118">
        <v>185457</v>
      </c>
      <c r="L315" s="118">
        <v>104697</v>
      </c>
      <c r="M315" s="118">
        <v>80760</v>
      </c>
      <c r="N315" s="118"/>
      <c r="O315" s="119"/>
      <c r="P315" s="117">
        <v>768</v>
      </c>
      <c r="Q315" s="118">
        <f t="shared" si="61"/>
        <v>230158.3</v>
      </c>
      <c r="R315" s="118">
        <v>162358.29999999999</v>
      </c>
      <c r="S315" s="118">
        <v>67800</v>
      </c>
      <c r="T315" s="118">
        <v>0</v>
      </c>
      <c r="U315" s="119">
        <v>0</v>
      </c>
      <c r="V315" s="82">
        <f t="shared" si="53"/>
        <v>590</v>
      </c>
      <c r="W315" s="83">
        <f t="shared" si="54"/>
        <v>78912.539999999979</v>
      </c>
      <c r="X315" s="83">
        <f t="shared" si="55"/>
        <v>0</v>
      </c>
      <c r="Y315" s="84">
        <f t="shared" si="56"/>
        <v>0</v>
      </c>
      <c r="Z315" s="91">
        <f t="shared" si="57"/>
        <v>31</v>
      </c>
      <c r="AA315" s="83">
        <f t="shared" si="58"/>
        <v>44701.299999999988</v>
      </c>
      <c r="AB315" s="83">
        <f t="shared" si="59"/>
        <v>0</v>
      </c>
      <c r="AC315" s="84">
        <f t="shared" si="60"/>
        <v>0</v>
      </c>
    </row>
    <row r="316" spans="1:29" ht="12.75" customHeight="1" x14ac:dyDescent="0.2">
      <c r="A316" s="120" t="s">
        <v>321</v>
      </c>
      <c r="B316" s="121" t="s">
        <v>355</v>
      </c>
      <c r="C316" s="116" t="s">
        <v>354</v>
      </c>
      <c r="D316" s="117">
        <v>198</v>
      </c>
      <c r="E316" s="118">
        <v>98181.4</v>
      </c>
      <c r="F316" s="118"/>
      <c r="G316" s="118"/>
      <c r="H316" s="118"/>
      <c r="I316" s="119"/>
      <c r="J316" s="117">
        <v>214</v>
      </c>
      <c r="K316" s="118">
        <v>118040.3</v>
      </c>
      <c r="L316" s="118">
        <v>90200.3</v>
      </c>
      <c r="M316" s="118">
        <v>27840</v>
      </c>
      <c r="N316" s="118"/>
      <c r="O316" s="119"/>
      <c r="P316" s="117">
        <v>198</v>
      </c>
      <c r="Q316" s="118">
        <f t="shared" si="61"/>
        <v>111571.5</v>
      </c>
      <c r="R316" s="118">
        <v>81691.5</v>
      </c>
      <c r="S316" s="118">
        <v>29880</v>
      </c>
      <c r="T316" s="118">
        <v>0</v>
      </c>
      <c r="U316" s="119">
        <v>0</v>
      </c>
      <c r="V316" s="82">
        <f t="shared" si="53"/>
        <v>0</v>
      </c>
      <c r="W316" s="83">
        <f t="shared" si="54"/>
        <v>13390.100000000006</v>
      </c>
      <c r="X316" s="83">
        <f t="shared" si="55"/>
        <v>0</v>
      </c>
      <c r="Y316" s="84">
        <f t="shared" si="56"/>
        <v>0</v>
      </c>
      <c r="Z316" s="91">
        <f t="shared" si="57"/>
        <v>-16</v>
      </c>
      <c r="AA316" s="83">
        <f t="shared" si="58"/>
        <v>-6468.8000000000029</v>
      </c>
      <c r="AB316" s="83">
        <f t="shared" si="59"/>
        <v>0</v>
      </c>
      <c r="AC316" s="84">
        <f t="shared" si="60"/>
        <v>0</v>
      </c>
    </row>
    <row r="317" spans="1:29" x14ac:dyDescent="0.2">
      <c r="A317" s="120" t="s">
        <v>321</v>
      </c>
      <c r="B317" s="121" t="s">
        <v>353</v>
      </c>
      <c r="C317" s="116" t="s">
        <v>352</v>
      </c>
      <c r="D317" s="117"/>
      <c r="E317" s="118">
        <v>88</v>
      </c>
      <c r="F317" s="118"/>
      <c r="G317" s="118"/>
      <c r="H317" s="118"/>
      <c r="I317" s="119"/>
      <c r="J317" s="117"/>
      <c r="K317" s="118">
        <v>110</v>
      </c>
      <c r="L317" s="118">
        <v>110</v>
      </c>
      <c r="M317" s="118"/>
      <c r="N317" s="118"/>
      <c r="O317" s="119"/>
      <c r="P317" s="117">
        <v>0</v>
      </c>
      <c r="Q317" s="118">
        <f t="shared" ref="Q317:Q333" si="62">SUM(R317:S317)</f>
        <v>132</v>
      </c>
      <c r="R317" s="118">
        <v>132</v>
      </c>
      <c r="S317" s="118">
        <v>0</v>
      </c>
      <c r="T317" s="118">
        <v>0</v>
      </c>
      <c r="U317" s="119">
        <v>0</v>
      </c>
      <c r="V317" s="82">
        <f t="shared" si="53"/>
        <v>0</v>
      </c>
      <c r="W317" s="83">
        <f t="shared" si="54"/>
        <v>44</v>
      </c>
      <c r="X317" s="83">
        <f t="shared" si="55"/>
        <v>0</v>
      </c>
      <c r="Y317" s="84">
        <f t="shared" si="56"/>
        <v>0</v>
      </c>
      <c r="Z317" s="91">
        <f t="shared" si="57"/>
        <v>0</v>
      </c>
      <c r="AA317" s="83">
        <f t="shared" si="58"/>
        <v>22</v>
      </c>
      <c r="AB317" s="83">
        <f t="shared" si="59"/>
        <v>0</v>
      </c>
      <c r="AC317" s="84">
        <f t="shared" si="60"/>
        <v>0</v>
      </c>
    </row>
    <row r="318" spans="1:29" x14ac:dyDescent="0.2">
      <c r="A318" s="120" t="s">
        <v>321</v>
      </c>
      <c r="B318" s="121" t="s">
        <v>351</v>
      </c>
      <c r="C318" s="116" t="s">
        <v>350</v>
      </c>
      <c r="D318" s="117"/>
      <c r="E318" s="118">
        <v>981401.03</v>
      </c>
      <c r="F318" s="118"/>
      <c r="G318" s="118"/>
      <c r="H318" s="118"/>
      <c r="I318" s="119"/>
      <c r="J318" s="117"/>
      <c r="K318" s="118">
        <v>707149</v>
      </c>
      <c r="L318" s="118">
        <v>698269</v>
      </c>
      <c r="M318" s="118">
        <v>8880</v>
      </c>
      <c r="N318" s="118"/>
      <c r="O318" s="119"/>
      <c r="P318" s="117">
        <v>0</v>
      </c>
      <c r="Q318" s="118">
        <f t="shared" si="62"/>
        <v>700062</v>
      </c>
      <c r="R318" s="118">
        <v>690942</v>
      </c>
      <c r="S318" s="118">
        <v>9120</v>
      </c>
      <c r="T318" s="118">
        <v>0</v>
      </c>
      <c r="U318" s="119">
        <v>0</v>
      </c>
      <c r="V318" s="82">
        <f t="shared" si="53"/>
        <v>0</v>
      </c>
      <c r="W318" s="83">
        <f t="shared" si="54"/>
        <v>-281339.03000000003</v>
      </c>
      <c r="X318" s="83">
        <f t="shared" si="55"/>
        <v>0</v>
      </c>
      <c r="Y318" s="84">
        <f t="shared" si="56"/>
        <v>0</v>
      </c>
      <c r="Z318" s="91">
        <f t="shared" si="57"/>
        <v>0</v>
      </c>
      <c r="AA318" s="83">
        <f t="shared" si="58"/>
        <v>-7087</v>
      </c>
      <c r="AB318" s="83">
        <f t="shared" si="59"/>
        <v>0</v>
      </c>
      <c r="AC318" s="84">
        <f t="shared" si="60"/>
        <v>0</v>
      </c>
    </row>
    <row r="319" spans="1:29" x14ac:dyDescent="0.2">
      <c r="A319" s="120" t="s">
        <v>321</v>
      </c>
      <c r="B319" s="121" t="s">
        <v>349</v>
      </c>
      <c r="C319" s="116" t="s">
        <v>348</v>
      </c>
      <c r="D319" s="117"/>
      <c r="E319" s="118">
        <v>1255080.6400000001</v>
      </c>
      <c r="F319" s="118"/>
      <c r="G319" s="118"/>
      <c r="H319" s="118"/>
      <c r="I319" s="119"/>
      <c r="J319" s="117"/>
      <c r="K319" s="118">
        <v>856270</v>
      </c>
      <c r="L319" s="118">
        <v>832150</v>
      </c>
      <c r="M319" s="118">
        <v>24120</v>
      </c>
      <c r="N319" s="118"/>
      <c r="O319" s="119"/>
      <c r="P319" s="117">
        <v>0</v>
      </c>
      <c r="Q319" s="118">
        <f t="shared" si="62"/>
        <v>835010</v>
      </c>
      <c r="R319" s="118">
        <v>812090</v>
      </c>
      <c r="S319" s="118">
        <v>22920</v>
      </c>
      <c r="T319" s="118">
        <v>0</v>
      </c>
      <c r="U319" s="119">
        <v>0</v>
      </c>
      <c r="V319" s="82">
        <f t="shared" si="53"/>
        <v>0</v>
      </c>
      <c r="W319" s="83">
        <f t="shared" si="54"/>
        <v>-420070.64000000013</v>
      </c>
      <c r="X319" s="83">
        <f t="shared" si="55"/>
        <v>0</v>
      </c>
      <c r="Y319" s="84">
        <f t="shared" si="56"/>
        <v>0</v>
      </c>
      <c r="Z319" s="91">
        <f t="shared" si="57"/>
        <v>0</v>
      </c>
      <c r="AA319" s="83">
        <f t="shared" si="58"/>
        <v>-21260</v>
      </c>
      <c r="AB319" s="83">
        <f t="shared" si="59"/>
        <v>0</v>
      </c>
      <c r="AC319" s="84">
        <f t="shared" si="60"/>
        <v>0</v>
      </c>
    </row>
    <row r="320" spans="1:29" x14ac:dyDescent="0.2">
      <c r="A320" s="120" t="s">
        <v>321</v>
      </c>
      <c r="B320" s="121" t="s">
        <v>347</v>
      </c>
      <c r="C320" s="116" t="s">
        <v>346</v>
      </c>
      <c r="D320" s="117"/>
      <c r="E320" s="118"/>
      <c r="F320" s="118"/>
      <c r="G320" s="118"/>
      <c r="H320" s="118"/>
      <c r="I320" s="119"/>
      <c r="J320" s="117"/>
      <c r="K320" s="118"/>
      <c r="L320" s="118"/>
      <c r="M320" s="118"/>
      <c r="N320" s="118"/>
      <c r="O320" s="119"/>
      <c r="P320" s="117">
        <v>0</v>
      </c>
      <c r="Q320" s="118">
        <f t="shared" si="62"/>
        <v>109630</v>
      </c>
      <c r="R320" s="118">
        <v>103870</v>
      </c>
      <c r="S320" s="118">
        <v>5760</v>
      </c>
      <c r="T320" s="118">
        <v>0</v>
      </c>
      <c r="U320" s="119">
        <v>0</v>
      </c>
      <c r="V320" s="82">
        <f t="shared" si="53"/>
        <v>0</v>
      </c>
      <c r="W320" s="83">
        <f t="shared" si="54"/>
        <v>109630</v>
      </c>
      <c r="X320" s="83">
        <f t="shared" si="55"/>
        <v>0</v>
      </c>
      <c r="Y320" s="84">
        <f t="shared" si="56"/>
        <v>0</v>
      </c>
      <c r="Z320" s="91">
        <f t="shared" si="57"/>
        <v>0</v>
      </c>
      <c r="AA320" s="83">
        <f t="shared" si="58"/>
        <v>109630</v>
      </c>
      <c r="AB320" s="83">
        <f t="shared" si="59"/>
        <v>0</v>
      </c>
      <c r="AC320" s="84">
        <f t="shared" si="60"/>
        <v>0</v>
      </c>
    </row>
    <row r="321" spans="1:29" x14ac:dyDescent="0.2">
      <c r="A321" s="120" t="s">
        <v>321</v>
      </c>
      <c r="B321" s="121" t="s">
        <v>345</v>
      </c>
      <c r="C321" s="116" t="s">
        <v>344</v>
      </c>
      <c r="D321" s="117">
        <v>1093</v>
      </c>
      <c r="E321" s="118">
        <v>4278087.47</v>
      </c>
      <c r="F321" s="118"/>
      <c r="G321" s="118"/>
      <c r="H321" s="118">
        <v>18068</v>
      </c>
      <c r="I321" s="119"/>
      <c r="J321" s="117">
        <v>1132</v>
      </c>
      <c r="K321" s="118">
        <v>5994161.0800000001</v>
      </c>
      <c r="L321" s="118">
        <v>5498921.0800000001</v>
      </c>
      <c r="M321" s="118">
        <v>495240</v>
      </c>
      <c r="N321" s="118">
        <v>49512</v>
      </c>
      <c r="O321" s="119"/>
      <c r="P321" s="117">
        <v>1747</v>
      </c>
      <c r="Q321" s="118">
        <f t="shared" si="62"/>
        <v>7803966.8799999999</v>
      </c>
      <c r="R321" s="118">
        <v>7289526.8799999999</v>
      </c>
      <c r="S321" s="118">
        <v>514440</v>
      </c>
      <c r="T321" s="118">
        <v>55828.800000000003</v>
      </c>
      <c r="U321" s="119">
        <v>0</v>
      </c>
      <c r="V321" s="82">
        <f t="shared" si="53"/>
        <v>654</v>
      </c>
      <c r="W321" s="83">
        <f t="shared" si="54"/>
        <v>3525879.41</v>
      </c>
      <c r="X321" s="83">
        <f t="shared" si="55"/>
        <v>37760.800000000003</v>
      </c>
      <c r="Y321" s="84">
        <f t="shared" si="56"/>
        <v>0</v>
      </c>
      <c r="Z321" s="91">
        <f t="shared" si="57"/>
        <v>615</v>
      </c>
      <c r="AA321" s="83">
        <f t="shared" si="58"/>
        <v>1809805.7999999998</v>
      </c>
      <c r="AB321" s="83">
        <f t="shared" si="59"/>
        <v>6316.8000000000029</v>
      </c>
      <c r="AC321" s="84">
        <f t="shared" si="60"/>
        <v>0</v>
      </c>
    </row>
    <row r="322" spans="1:29" ht="12.75" customHeight="1" x14ac:dyDescent="0.2">
      <c r="A322" s="120" t="s">
        <v>321</v>
      </c>
      <c r="B322" s="121" t="s">
        <v>343</v>
      </c>
      <c r="C322" s="116" t="s">
        <v>342</v>
      </c>
      <c r="D322" s="117">
        <v>1189</v>
      </c>
      <c r="E322" s="118">
        <v>2471573.4</v>
      </c>
      <c r="F322" s="118"/>
      <c r="G322" s="118"/>
      <c r="H322" s="118">
        <v>15460</v>
      </c>
      <c r="I322" s="119"/>
      <c r="J322" s="117">
        <v>2248</v>
      </c>
      <c r="K322" s="118">
        <v>3174284.6599999992</v>
      </c>
      <c r="L322" s="118">
        <v>2624204.6599999992</v>
      </c>
      <c r="M322" s="118">
        <v>550080</v>
      </c>
      <c r="N322" s="118">
        <v>20876</v>
      </c>
      <c r="O322" s="119"/>
      <c r="P322" s="117">
        <v>2278</v>
      </c>
      <c r="Q322" s="118">
        <f t="shared" si="62"/>
        <v>5548666.8600000003</v>
      </c>
      <c r="R322" s="118">
        <v>5019466.8600000003</v>
      </c>
      <c r="S322" s="118">
        <v>529200</v>
      </c>
      <c r="T322" s="118">
        <v>28420</v>
      </c>
      <c r="U322" s="119">
        <v>0</v>
      </c>
      <c r="V322" s="82">
        <f t="shared" si="53"/>
        <v>1089</v>
      </c>
      <c r="W322" s="83">
        <f t="shared" si="54"/>
        <v>3077093.4600000004</v>
      </c>
      <c r="X322" s="83">
        <f t="shared" si="55"/>
        <v>12960</v>
      </c>
      <c r="Y322" s="84">
        <f t="shared" si="56"/>
        <v>0</v>
      </c>
      <c r="Z322" s="91">
        <f t="shared" si="57"/>
        <v>30</v>
      </c>
      <c r="AA322" s="83">
        <f t="shared" si="58"/>
        <v>2374382.2000000011</v>
      </c>
      <c r="AB322" s="83">
        <f t="shared" si="59"/>
        <v>7544</v>
      </c>
      <c r="AC322" s="84">
        <f t="shared" si="60"/>
        <v>0</v>
      </c>
    </row>
    <row r="323" spans="1:29" ht="12.75" customHeight="1" x14ac:dyDescent="0.2">
      <c r="A323" s="120" t="s">
        <v>321</v>
      </c>
      <c r="B323" s="121" t="s">
        <v>341</v>
      </c>
      <c r="C323" s="116" t="s">
        <v>340</v>
      </c>
      <c r="D323" s="117">
        <v>8198</v>
      </c>
      <c r="E323" s="118">
        <v>14438257.390000002</v>
      </c>
      <c r="F323" s="118"/>
      <c r="G323" s="118"/>
      <c r="H323" s="118">
        <v>443624.76</v>
      </c>
      <c r="I323" s="119">
        <v>2992022.870000001</v>
      </c>
      <c r="J323" s="117">
        <v>8782</v>
      </c>
      <c r="K323" s="118">
        <v>15453885.599999998</v>
      </c>
      <c r="L323" s="118">
        <v>14006445.599999998</v>
      </c>
      <c r="M323" s="118">
        <v>1447440</v>
      </c>
      <c r="N323" s="118">
        <v>429263.35</v>
      </c>
      <c r="O323" s="119">
        <v>3227462.7099999986</v>
      </c>
      <c r="P323" s="117">
        <v>8390</v>
      </c>
      <c r="Q323" s="118">
        <f t="shared" si="62"/>
        <v>16402442.859999998</v>
      </c>
      <c r="R323" s="118">
        <v>14925002.859999998</v>
      </c>
      <c r="S323" s="118">
        <v>1477440</v>
      </c>
      <c r="T323" s="118">
        <v>857982.56</v>
      </c>
      <c r="U323" s="119">
        <v>3649355.1799999988</v>
      </c>
      <c r="V323" s="82">
        <f t="shared" si="53"/>
        <v>192</v>
      </c>
      <c r="W323" s="83">
        <f t="shared" si="54"/>
        <v>1964185.4699999951</v>
      </c>
      <c r="X323" s="83">
        <f t="shared" si="55"/>
        <v>414357.80000000005</v>
      </c>
      <c r="Y323" s="84">
        <f t="shared" si="56"/>
        <v>657332.30999999773</v>
      </c>
      <c r="Z323" s="91">
        <f t="shared" si="57"/>
        <v>-392</v>
      </c>
      <c r="AA323" s="83">
        <f t="shared" si="58"/>
        <v>948557.25999999978</v>
      </c>
      <c r="AB323" s="83">
        <f t="shared" si="59"/>
        <v>428719.21000000008</v>
      </c>
      <c r="AC323" s="84">
        <f t="shared" si="60"/>
        <v>421892.4700000002</v>
      </c>
    </row>
    <row r="324" spans="1:29" ht="12.75" customHeight="1" x14ac:dyDescent="0.2">
      <c r="A324" s="120" t="s">
        <v>321</v>
      </c>
      <c r="B324" s="121" t="s">
        <v>339</v>
      </c>
      <c r="C324" s="116" t="s">
        <v>338</v>
      </c>
      <c r="D324" s="117">
        <v>776</v>
      </c>
      <c r="E324" s="118">
        <v>701114.8</v>
      </c>
      <c r="F324" s="118"/>
      <c r="G324" s="118"/>
      <c r="H324" s="118"/>
      <c r="I324" s="119"/>
      <c r="J324" s="117">
        <v>882</v>
      </c>
      <c r="K324" s="118">
        <v>1085838</v>
      </c>
      <c r="L324" s="118">
        <v>831558.00000000012</v>
      </c>
      <c r="M324" s="118">
        <v>254280</v>
      </c>
      <c r="N324" s="118"/>
      <c r="O324" s="119"/>
      <c r="P324" s="117">
        <v>622</v>
      </c>
      <c r="Q324" s="118">
        <f t="shared" si="62"/>
        <v>1185484.7000000002</v>
      </c>
      <c r="R324" s="118">
        <v>924844.70000000007</v>
      </c>
      <c r="S324" s="118">
        <v>260640</v>
      </c>
      <c r="T324" s="118">
        <v>0</v>
      </c>
      <c r="U324" s="119">
        <v>0</v>
      </c>
      <c r="V324" s="82">
        <f t="shared" si="53"/>
        <v>-154</v>
      </c>
      <c r="W324" s="83">
        <f t="shared" si="54"/>
        <v>484369.90000000014</v>
      </c>
      <c r="X324" s="83">
        <f t="shared" si="55"/>
        <v>0</v>
      </c>
      <c r="Y324" s="84">
        <f t="shared" si="56"/>
        <v>0</v>
      </c>
      <c r="Z324" s="91">
        <f t="shared" si="57"/>
        <v>-260</v>
      </c>
      <c r="AA324" s="83">
        <f t="shared" si="58"/>
        <v>99646.700000000186</v>
      </c>
      <c r="AB324" s="83">
        <f t="shared" si="59"/>
        <v>0</v>
      </c>
      <c r="AC324" s="84">
        <f t="shared" si="60"/>
        <v>0</v>
      </c>
    </row>
    <row r="325" spans="1:29" ht="12.75" customHeight="1" x14ac:dyDescent="0.2">
      <c r="A325" s="120" t="s">
        <v>321</v>
      </c>
      <c r="B325" s="121" t="s">
        <v>337</v>
      </c>
      <c r="C325" s="116" t="s">
        <v>336</v>
      </c>
      <c r="D325" s="117"/>
      <c r="E325" s="118">
        <v>5996</v>
      </c>
      <c r="F325" s="118"/>
      <c r="G325" s="118"/>
      <c r="H325" s="118"/>
      <c r="I325" s="119"/>
      <c r="J325" s="117"/>
      <c r="K325" s="118">
        <v>3504</v>
      </c>
      <c r="L325" s="118">
        <v>3504</v>
      </c>
      <c r="M325" s="118"/>
      <c r="N325" s="118"/>
      <c r="O325" s="119"/>
      <c r="P325" s="117">
        <v>0</v>
      </c>
      <c r="Q325" s="118">
        <f t="shared" si="62"/>
        <v>3987</v>
      </c>
      <c r="R325" s="118">
        <v>3987</v>
      </c>
      <c r="S325" s="118">
        <v>0</v>
      </c>
      <c r="T325" s="118">
        <v>0</v>
      </c>
      <c r="U325" s="119">
        <v>0</v>
      </c>
      <c r="V325" s="82">
        <f t="shared" si="53"/>
        <v>0</v>
      </c>
      <c r="W325" s="83">
        <f t="shared" si="54"/>
        <v>-2009</v>
      </c>
      <c r="X325" s="83">
        <f t="shared" si="55"/>
        <v>0</v>
      </c>
      <c r="Y325" s="84">
        <f t="shared" si="56"/>
        <v>0</v>
      </c>
      <c r="Z325" s="91">
        <f t="shared" si="57"/>
        <v>0</v>
      </c>
      <c r="AA325" s="83">
        <f t="shared" si="58"/>
        <v>483</v>
      </c>
      <c r="AB325" s="83">
        <f t="shared" si="59"/>
        <v>0</v>
      </c>
      <c r="AC325" s="84">
        <f t="shared" si="60"/>
        <v>0</v>
      </c>
    </row>
    <row r="326" spans="1:29" ht="12.75" customHeight="1" x14ac:dyDescent="0.2">
      <c r="A326" s="120" t="s">
        <v>321</v>
      </c>
      <c r="B326" s="121" t="s">
        <v>335</v>
      </c>
      <c r="C326" s="116" t="s">
        <v>334</v>
      </c>
      <c r="D326" s="117"/>
      <c r="E326" s="118">
        <v>139369</v>
      </c>
      <c r="F326" s="118"/>
      <c r="G326" s="118"/>
      <c r="H326" s="118"/>
      <c r="I326" s="119"/>
      <c r="J326" s="117"/>
      <c r="K326" s="118">
        <v>106667</v>
      </c>
      <c r="L326" s="118">
        <v>106667</v>
      </c>
      <c r="M326" s="118"/>
      <c r="N326" s="118"/>
      <c r="O326" s="119"/>
      <c r="P326" s="117">
        <v>0</v>
      </c>
      <c r="Q326" s="118">
        <f t="shared" si="62"/>
        <v>146751</v>
      </c>
      <c r="R326" s="118">
        <v>146751</v>
      </c>
      <c r="S326" s="118">
        <v>0</v>
      </c>
      <c r="T326" s="118">
        <v>0</v>
      </c>
      <c r="U326" s="119">
        <v>0</v>
      </c>
      <c r="V326" s="82">
        <f t="shared" si="53"/>
        <v>0</v>
      </c>
      <c r="W326" s="83">
        <f t="shared" si="54"/>
        <v>7382</v>
      </c>
      <c r="X326" s="83">
        <f t="shared" si="55"/>
        <v>0</v>
      </c>
      <c r="Y326" s="84">
        <f t="shared" si="56"/>
        <v>0</v>
      </c>
      <c r="Z326" s="91">
        <f t="shared" si="57"/>
        <v>0</v>
      </c>
      <c r="AA326" s="83">
        <f t="shared" si="58"/>
        <v>40084</v>
      </c>
      <c r="AB326" s="83">
        <f t="shared" si="59"/>
        <v>0</v>
      </c>
      <c r="AC326" s="84">
        <f t="shared" si="60"/>
        <v>0</v>
      </c>
    </row>
    <row r="327" spans="1:29" x14ac:dyDescent="0.2">
      <c r="A327" s="120" t="s">
        <v>321</v>
      </c>
      <c r="B327" s="121" t="s">
        <v>333</v>
      </c>
      <c r="C327" s="116" t="s">
        <v>332</v>
      </c>
      <c r="D327" s="117"/>
      <c r="E327" s="118">
        <v>36301</v>
      </c>
      <c r="F327" s="118"/>
      <c r="G327" s="118"/>
      <c r="H327" s="118"/>
      <c r="I327" s="119"/>
      <c r="J327" s="117"/>
      <c r="K327" s="118">
        <v>42431</v>
      </c>
      <c r="L327" s="118">
        <v>42431</v>
      </c>
      <c r="M327" s="118"/>
      <c r="N327" s="118"/>
      <c r="O327" s="119"/>
      <c r="P327" s="117">
        <v>0</v>
      </c>
      <c r="Q327" s="118">
        <f t="shared" si="62"/>
        <v>41680</v>
      </c>
      <c r="R327" s="118">
        <v>41680</v>
      </c>
      <c r="S327" s="118">
        <v>0</v>
      </c>
      <c r="T327" s="118">
        <v>0</v>
      </c>
      <c r="U327" s="119">
        <v>0</v>
      </c>
      <c r="V327" s="82">
        <f t="shared" si="53"/>
        <v>0</v>
      </c>
      <c r="W327" s="83">
        <f t="shared" si="54"/>
        <v>5379</v>
      </c>
      <c r="X327" s="83">
        <f t="shared" si="55"/>
        <v>0</v>
      </c>
      <c r="Y327" s="84">
        <f t="shared" si="56"/>
        <v>0</v>
      </c>
      <c r="Z327" s="91">
        <f t="shared" si="57"/>
        <v>0</v>
      </c>
      <c r="AA327" s="83">
        <f t="shared" si="58"/>
        <v>-751</v>
      </c>
      <c r="AB327" s="83">
        <f t="shared" si="59"/>
        <v>0</v>
      </c>
      <c r="AC327" s="84">
        <f t="shared" si="60"/>
        <v>0</v>
      </c>
    </row>
    <row r="328" spans="1:29" ht="12.75" customHeight="1" x14ac:dyDescent="0.2">
      <c r="A328" s="120" t="s">
        <v>321</v>
      </c>
      <c r="B328" s="121" t="s">
        <v>331</v>
      </c>
      <c r="C328" s="116" t="s">
        <v>330</v>
      </c>
      <c r="D328" s="117"/>
      <c r="E328" s="118">
        <v>43557</v>
      </c>
      <c r="F328" s="118"/>
      <c r="G328" s="118"/>
      <c r="H328" s="118"/>
      <c r="I328" s="119"/>
      <c r="J328" s="117"/>
      <c r="K328" s="118">
        <v>44020</v>
      </c>
      <c r="L328" s="118">
        <v>44020</v>
      </c>
      <c r="M328" s="118"/>
      <c r="N328" s="118"/>
      <c r="O328" s="119"/>
      <c r="P328" s="117">
        <v>0</v>
      </c>
      <c r="Q328" s="118">
        <f t="shared" si="62"/>
        <v>43710</v>
      </c>
      <c r="R328" s="118">
        <v>43710</v>
      </c>
      <c r="S328" s="118">
        <v>0</v>
      </c>
      <c r="T328" s="118">
        <v>0</v>
      </c>
      <c r="U328" s="119">
        <v>0</v>
      </c>
      <c r="V328" s="82">
        <f t="shared" ref="V328:V386" si="63">P328-D328</f>
        <v>0</v>
      </c>
      <c r="W328" s="83">
        <f t="shared" ref="W328:W386" si="64">Q328-E328</f>
        <v>153</v>
      </c>
      <c r="X328" s="83">
        <f t="shared" ref="X328:X386" si="65">T328-H328</f>
        <v>0</v>
      </c>
      <c r="Y328" s="84">
        <f t="shared" ref="Y328:Y386" si="66">U328-I328</f>
        <v>0</v>
      </c>
      <c r="Z328" s="91">
        <f t="shared" ref="Z328:Z386" si="67">IFERROR((P328-J328),"")</f>
        <v>0</v>
      </c>
      <c r="AA328" s="83">
        <f t="shared" ref="AA328:AA386" si="68">IFERROR((Q328-K328),"")</f>
        <v>-310</v>
      </c>
      <c r="AB328" s="83">
        <f t="shared" ref="AB328:AB386" si="69">IFERROR((T328-N328),"")</f>
        <v>0</v>
      </c>
      <c r="AC328" s="84">
        <f t="shared" ref="AC328:AC386" si="70">IFERROR((U328-O328),"")</f>
        <v>0</v>
      </c>
    </row>
    <row r="329" spans="1:29" x14ac:dyDescent="0.2">
      <c r="A329" s="120" t="s">
        <v>321</v>
      </c>
      <c r="B329" s="121" t="s">
        <v>329</v>
      </c>
      <c r="C329" s="116" t="s">
        <v>328</v>
      </c>
      <c r="D329" s="117"/>
      <c r="E329" s="118">
        <v>35102.35</v>
      </c>
      <c r="F329" s="118"/>
      <c r="G329" s="118"/>
      <c r="H329" s="118"/>
      <c r="I329" s="119"/>
      <c r="J329" s="117"/>
      <c r="K329" s="118">
        <v>30690</v>
      </c>
      <c r="L329" s="118">
        <v>30690</v>
      </c>
      <c r="M329" s="118"/>
      <c r="N329" s="118"/>
      <c r="O329" s="119"/>
      <c r="P329" s="117">
        <v>0</v>
      </c>
      <c r="Q329" s="118">
        <f t="shared" si="62"/>
        <v>30070</v>
      </c>
      <c r="R329" s="118">
        <v>30070</v>
      </c>
      <c r="S329" s="118">
        <v>0</v>
      </c>
      <c r="T329" s="118">
        <v>0</v>
      </c>
      <c r="U329" s="119">
        <v>0</v>
      </c>
      <c r="V329" s="82">
        <f t="shared" si="63"/>
        <v>0</v>
      </c>
      <c r="W329" s="83">
        <f t="shared" si="64"/>
        <v>-5032.3499999999985</v>
      </c>
      <c r="X329" s="83">
        <f t="shared" si="65"/>
        <v>0</v>
      </c>
      <c r="Y329" s="84">
        <f t="shared" si="66"/>
        <v>0</v>
      </c>
      <c r="Z329" s="91">
        <f t="shared" si="67"/>
        <v>0</v>
      </c>
      <c r="AA329" s="83">
        <f t="shared" si="68"/>
        <v>-620</v>
      </c>
      <c r="AB329" s="83">
        <f t="shared" si="69"/>
        <v>0</v>
      </c>
      <c r="AC329" s="84">
        <f t="shared" si="70"/>
        <v>0</v>
      </c>
    </row>
    <row r="330" spans="1:29" ht="12.75" customHeight="1" x14ac:dyDescent="0.2">
      <c r="A330" s="120" t="s">
        <v>321</v>
      </c>
      <c r="B330" s="121" t="s">
        <v>327</v>
      </c>
      <c r="C330" s="116" t="s">
        <v>326</v>
      </c>
      <c r="D330" s="117"/>
      <c r="E330" s="118">
        <v>111532</v>
      </c>
      <c r="F330" s="118"/>
      <c r="G330" s="118"/>
      <c r="H330" s="118"/>
      <c r="I330" s="119"/>
      <c r="J330" s="117"/>
      <c r="K330" s="118">
        <v>122353</v>
      </c>
      <c r="L330" s="118">
        <v>122353</v>
      </c>
      <c r="M330" s="118"/>
      <c r="N330" s="118"/>
      <c r="O330" s="119"/>
      <c r="P330" s="117">
        <v>0</v>
      </c>
      <c r="Q330" s="118">
        <f t="shared" si="62"/>
        <v>104256</v>
      </c>
      <c r="R330" s="118">
        <v>104256</v>
      </c>
      <c r="S330" s="118">
        <v>0</v>
      </c>
      <c r="T330" s="118">
        <v>0</v>
      </c>
      <c r="U330" s="119">
        <v>0</v>
      </c>
      <c r="V330" s="82">
        <f t="shared" si="63"/>
        <v>0</v>
      </c>
      <c r="W330" s="83">
        <f t="shared" si="64"/>
        <v>-7276</v>
      </c>
      <c r="X330" s="83">
        <f t="shared" si="65"/>
        <v>0</v>
      </c>
      <c r="Y330" s="84">
        <f t="shared" si="66"/>
        <v>0</v>
      </c>
      <c r="Z330" s="91">
        <f t="shared" si="67"/>
        <v>0</v>
      </c>
      <c r="AA330" s="83">
        <f t="shared" si="68"/>
        <v>-18097</v>
      </c>
      <c r="AB330" s="83">
        <f t="shared" si="69"/>
        <v>0</v>
      </c>
      <c r="AC330" s="84">
        <f t="shared" si="70"/>
        <v>0</v>
      </c>
    </row>
    <row r="331" spans="1:29" ht="12.75" customHeight="1" x14ac:dyDescent="0.2">
      <c r="A331" s="120" t="s">
        <v>321</v>
      </c>
      <c r="B331" s="121" t="s">
        <v>325</v>
      </c>
      <c r="C331" s="116" t="s">
        <v>324</v>
      </c>
      <c r="D331" s="117"/>
      <c r="E331" s="118">
        <v>2380</v>
      </c>
      <c r="F331" s="118"/>
      <c r="G331" s="118"/>
      <c r="H331" s="118"/>
      <c r="I331" s="119"/>
      <c r="J331" s="117"/>
      <c r="K331" s="118">
        <v>800</v>
      </c>
      <c r="L331" s="118">
        <v>800</v>
      </c>
      <c r="M331" s="118"/>
      <c r="N331" s="118"/>
      <c r="O331" s="119"/>
      <c r="P331" s="117">
        <v>0</v>
      </c>
      <c r="Q331" s="118">
        <f t="shared" si="62"/>
        <v>3875</v>
      </c>
      <c r="R331" s="118">
        <v>3875</v>
      </c>
      <c r="S331" s="118">
        <v>0</v>
      </c>
      <c r="T331" s="118">
        <v>0</v>
      </c>
      <c r="U331" s="119">
        <v>0</v>
      </c>
      <c r="V331" s="82">
        <f t="shared" si="63"/>
        <v>0</v>
      </c>
      <c r="W331" s="83">
        <f t="shared" si="64"/>
        <v>1495</v>
      </c>
      <c r="X331" s="83">
        <f t="shared" si="65"/>
        <v>0</v>
      </c>
      <c r="Y331" s="84">
        <f t="shared" si="66"/>
        <v>0</v>
      </c>
      <c r="Z331" s="91">
        <f t="shared" si="67"/>
        <v>0</v>
      </c>
      <c r="AA331" s="83">
        <f t="shared" si="68"/>
        <v>3075</v>
      </c>
      <c r="AB331" s="83">
        <f t="shared" si="69"/>
        <v>0</v>
      </c>
      <c r="AC331" s="84">
        <f t="shared" si="70"/>
        <v>0</v>
      </c>
    </row>
    <row r="332" spans="1:29" ht="12.75" customHeight="1" x14ac:dyDescent="0.2">
      <c r="A332" s="120" t="s">
        <v>321</v>
      </c>
      <c r="B332" s="121" t="s">
        <v>323</v>
      </c>
      <c r="C332" s="116" t="s">
        <v>322</v>
      </c>
      <c r="D332" s="117"/>
      <c r="E332" s="118">
        <v>3600</v>
      </c>
      <c r="F332" s="118"/>
      <c r="G332" s="118"/>
      <c r="H332" s="118"/>
      <c r="I332" s="119"/>
      <c r="J332" s="117"/>
      <c r="K332" s="118">
        <v>2662</v>
      </c>
      <c r="L332" s="118">
        <v>2662</v>
      </c>
      <c r="M332" s="118"/>
      <c r="N332" s="118"/>
      <c r="O332" s="119"/>
      <c r="P332" s="117">
        <v>0</v>
      </c>
      <c r="Q332" s="118">
        <f t="shared" si="62"/>
        <v>981</v>
      </c>
      <c r="R332" s="118">
        <v>981</v>
      </c>
      <c r="S332" s="118">
        <v>0</v>
      </c>
      <c r="T332" s="118">
        <v>0</v>
      </c>
      <c r="U332" s="119">
        <v>0</v>
      </c>
      <c r="V332" s="82">
        <f t="shared" si="63"/>
        <v>0</v>
      </c>
      <c r="W332" s="83">
        <f t="shared" si="64"/>
        <v>-2619</v>
      </c>
      <c r="X332" s="83">
        <f t="shared" si="65"/>
        <v>0</v>
      </c>
      <c r="Y332" s="84">
        <f t="shared" si="66"/>
        <v>0</v>
      </c>
      <c r="Z332" s="91">
        <f t="shared" si="67"/>
        <v>0</v>
      </c>
      <c r="AA332" s="83">
        <f t="shared" si="68"/>
        <v>-1681</v>
      </c>
      <c r="AB332" s="83">
        <f t="shared" si="69"/>
        <v>0</v>
      </c>
      <c r="AC332" s="84">
        <f t="shared" si="70"/>
        <v>0</v>
      </c>
    </row>
    <row r="333" spans="1:29" ht="12.75" customHeight="1" x14ac:dyDescent="0.2">
      <c r="A333" s="120" t="s">
        <v>321</v>
      </c>
      <c r="B333" s="121" t="s">
        <v>320</v>
      </c>
      <c r="C333" s="116" t="s">
        <v>319</v>
      </c>
      <c r="D333" s="117"/>
      <c r="E333" s="118"/>
      <c r="F333" s="118"/>
      <c r="G333" s="118"/>
      <c r="H333" s="118"/>
      <c r="I333" s="119"/>
      <c r="J333" s="117"/>
      <c r="K333" s="118">
        <v>1620</v>
      </c>
      <c r="L333" s="118">
        <v>1620</v>
      </c>
      <c r="M333" s="118"/>
      <c r="N333" s="118"/>
      <c r="O333" s="119"/>
      <c r="P333" s="117">
        <v>0</v>
      </c>
      <c r="Q333" s="118">
        <f t="shared" si="62"/>
        <v>2070</v>
      </c>
      <c r="R333" s="118">
        <v>2070</v>
      </c>
      <c r="S333" s="118">
        <v>0</v>
      </c>
      <c r="T333" s="118">
        <v>0</v>
      </c>
      <c r="U333" s="119">
        <v>0</v>
      </c>
      <c r="V333" s="82">
        <f t="shared" si="63"/>
        <v>0</v>
      </c>
      <c r="W333" s="83">
        <f t="shared" si="64"/>
        <v>2070</v>
      </c>
      <c r="X333" s="83">
        <f t="shared" si="65"/>
        <v>0</v>
      </c>
      <c r="Y333" s="84">
        <f t="shared" si="66"/>
        <v>0</v>
      </c>
      <c r="Z333" s="91">
        <f t="shared" si="67"/>
        <v>0</v>
      </c>
      <c r="AA333" s="83">
        <f t="shared" si="68"/>
        <v>450</v>
      </c>
      <c r="AB333" s="83">
        <f t="shared" si="69"/>
        <v>0</v>
      </c>
      <c r="AC333" s="84">
        <f t="shared" si="70"/>
        <v>0</v>
      </c>
    </row>
    <row r="334" spans="1:29" x14ac:dyDescent="0.2">
      <c r="A334" s="120" t="s">
        <v>294</v>
      </c>
      <c r="B334" s="121" t="s">
        <v>318</v>
      </c>
      <c r="C334" s="116" t="s">
        <v>317</v>
      </c>
      <c r="D334" s="117">
        <v>661</v>
      </c>
      <c r="E334" s="118">
        <v>681868.6</v>
      </c>
      <c r="F334" s="118"/>
      <c r="G334" s="118"/>
      <c r="H334" s="118"/>
      <c r="I334" s="119">
        <v>1856265.6400000001</v>
      </c>
      <c r="J334" s="117">
        <v>836</v>
      </c>
      <c r="K334" s="118">
        <v>792062.3</v>
      </c>
      <c r="L334" s="118">
        <v>702302.3</v>
      </c>
      <c r="M334" s="118">
        <v>89760</v>
      </c>
      <c r="N334" s="118"/>
      <c r="O334" s="119">
        <v>1830390.2399999993</v>
      </c>
      <c r="P334" s="117">
        <v>739</v>
      </c>
      <c r="Q334" s="118">
        <f t="shared" ref="Q334:Q346" si="71">SUM(R334:S334)</f>
        <v>723419.2</v>
      </c>
      <c r="R334" s="118">
        <v>626099.19999999995</v>
      </c>
      <c r="S334" s="118">
        <v>97320</v>
      </c>
      <c r="T334" s="118">
        <v>0</v>
      </c>
      <c r="U334" s="119">
        <v>2116877.6399999987</v>
      </c>
      <c r="V334" s="82">
        <f t="shared" si="63"/>
        <v>78</v>
      </c>
      <c r="W334" s="83">
        <f t="shared" si="64"/>
        <v>41550.599999999977</v>
      </c>
      <c r="X334" s="83">
        <f t="shared" si="65"/>
        <v>0</v>
      </c>
      <c r="Y334" s="84">
        <f t="shared" si="66"/>
        <v>260611.9999999986</v>
      </c>
      <c r="Z334" s="91">
        <f t="shared" si="67"/>
        <v>-97</v>
      </c>
      <c r="AA334" s="83">
        <f t="shared" si="68"/>
        <v>-68643.100000000093</v>
      </c>
      <c r="AB334" s="83">
        <f t="shared" si="69"/>
        <v>0</v>
      </c>
      <c r="AC334" s="84">
        <f t="shared" si="70"/>
        <v>286487.39999999944</v>
      </c>
    </row>
    <row r="335" spans="1:29" x14ac:dyDescent="0.2">
      <c r="A335" s="120" t="s">
        <v>294</v>
      </c>
      <c r="B335" s="121" t="s">
        <v>316</v>
      </c>
      <c r="C335" s="116" t="s">
        <v>315</v>
      </c>
      <c r="D335" s="117">
        <v>225</v>
      </c>
      <c r="E335" s="118">
        <v>262218.40000000002</v>
      </c>
      <c r="F335" s="118"/>
      <c r="G335" s="118"/>
      <c r="H335" s="118"/>
      <c r="I335" s="119"/>
      <c r="J335" s="117">
        <v>238</v>
      </c>
      <c r="K335" s="118">
        <v>253191.3</v>
      </c>
      <c r="L335" s="118">
        <v>215271.3</v>
      </c>
      <c r="M335" s="118">
        <v>37920</v>
      </c>
      <c r="N335" s="118"/>
      <c r="O335" s="119"/>
      <c r="P335" s="117">
        <v>202</v>
      </c>
      <c r="Q335" s="118">
        <f t="shared" si="71"/>
        <v>326544.09999999998</v>
      </c>
      <c r="R335" s="118">
        <v>285144.09999999998</v>
      </c>
      <c r="S335" s="118">
        <v>41400</v>
      </c>
      <c r="T335" s="118">
        <v>0</v>
      </c>
      <c r="U335" s="119">
        <v>0</v>
      </c>
      <c r="V335" s="82">
        <f t="shared" si="63"/>
        <v>-23</v>
      </c>
      <c r="W335" s="83">
        <f t="shared" si="64"/>
        <v>64325.699999999953</v>
      </c>
      <c r="X335" s="83">
        <f t="shared" si="65"/>
        <v>0</v>
      </c>
      <c r="Y335" s="84">
        <f t="shared" si="66"/>
        <v>0</v>
      </c>
      <c r="Z335" s="91">
        <f t="shared" si="67"/>
        <v>-36</v>
      </c>
      <c r="AA335" s="83">
        <f t="shared" si="68"/>
        <v>73352.799999999988</v>
      </c>
      <c r="AB335" s="83">
        <f t="shared" si="69"/>
        <v>0</v>
      </c>
      <c r="AC335" s="84">
        <f t="shared" si="70"/>
        <v>0</v>
      </c>
    </row>
    <row r="336" spans="1:29" x14ac:dyDescent="0.2">
      <c r="A336" s="120" t="s">
        <v>294</v>
      </c>
      <c r="B336" s="121" t="s">
        <v>314</v>
      </c>
      <c r="C336" s="116" t="s">
        <v>313</v>
      </c>
      <c r="D336" s="117">
        <v>1251</v>
      </c>
      <c r="E336" s="118">
        <v>1388358.4999999998</v>
      </c>
      <c r="F336" s="118"/>
      <c r="G336" s="118"/>
      <c r="H336" s="118"/>
      <c r="I336" s="119"/>
      <c r="J336" s="117">
        <v>1172</v>
      </c>
      <c r="K336" s="118">
        <v>1210307.33</v>
      </c>
      <c r="L336" s="118">
        <v>1060787.33</v>
      </c>
      <c r="M336" s="118">
        <v>149520</v>
      </c>
      <c r="N336" s="118"/>
      <c r="O336" s="119"/>
      <c r="P336" s="117">
        <v>1179</v>
      </c>
      <c r="Q336" s="118">
        <f t="shared" si="71"/>
        <v>1563473.2</v>
      </c>
      <c r="R336" s="118">
        <v>1414073.2</v>
      </c>
      <c r="S336" s="118">
        <v>149400</v>
      </c>
      <c r="T336" s="118">
        <v>0</v>
      </c>
      <c r="U336" s="119">
        <v>0</v>
      </c>
      <c r="V336" s="82">
        <f t="shared" si="63"/>
        <v>-72</v>
      </c>
      <c r="W336" s="83">
        <f t="shared" si="64"/>
        <v>175114.70000000019</v>
      </c>
      <c r="X336" s="83">
        <f t="shared" si="65"/>
        <v>0</v>
      </c>
      <c r="Y336" s="84">
        <f t="shared" si="66"/>
        <v>0</v>
      </c>
      <c r="Z336" s="91">
        <f t="shared" si="67"/>
        <v>7</v>
      </c>
      <c r="AA336" s="83">
        <f t="shared" si="68"/>
        <v>353165.86999999988</v>
      </c>
      <c r="AB336" s="83">
        <f t="shared" si="69"/>
        <v>0</v>
      </c>
      <c r="AC336" s="84">
        <f t="shared" si="70"/>
        <v>0</v>
      </c>
    </row>
    <row r="337" spans="1:29" x14ac:dyDescent="0.2">
      <c r="A337" s="120" t="s">
        <v>294</v>
      </c>
      <c r="B337" s="121" t="s">
        <v>312</v>
      </c>
      <c r="C337" s="116" t="s">
        <v>311</v>
      </c>
      <c r="D337" s="117">
        <v>428</v>
      </c>
      <c r="E337" s="118">
        <v>485878.19999999995</v>
      </c>
      <c r="F337" s="118"/>
      <c r="G337" s="118"/>
      <c r="H337" s="118"/>
      <c r="I337" s="119"/>
      <c r="J337" s="117">
        <v>433</v>
      </c>
      <c r="K337" s="118">
        <v>549427.19999999995</v>
      </c>
      <c r="L337" s="118">
        <v>482707.20000000001</v>
      </c>
      <c r="M337" s="118">
        <v>66720</v>
      </c>
      <c r="N337" s="118"/>
      <c r="O337" s="119"/>
      <c r="P337" s="117">
        <v>372</v>
      </c>
      <c r="Q337" s="118">
        <f t="shared" si="71"/>
        <v>689492.6</v>
      </c>
      <c r="R337" s="118">
        <v>620492.6</v>
      </c>
      <c r="S337" s="118">
        <v>69000</v>
      </c>
      <c r="T337" s="118">
        <v>0</v>
      </c>
      <c r="U337" s="119">
        <v>0</v>
      </c>
      <c r="V337" s="82">
        <f t="shared" si="63"/>
        <v>-56</v>
      </c>
      <c r="W337" s="83">
        <f t="shared" si="64"/>
        <v>203614.40000000002</v>
      </c>
      <c r="X337" s="83">
        <f t="shared" si="65"/>
        <v>0</v>
      </c>
      <c r="Y337" s="84">
        <f t="shared" si="66"/>
        <v>0</v>
      </c>
      <c r="Z337" s="91">
        <f t="shared" si="67"/>
        <v>-61</v>
      </c>
      <c r="AA337" s="83">
        <f t="shared" si="68"/>
        <v>140065.40000000002</v>
      </c>
      <c r="AB337" s="83">
        <f t="shared" si="69"/>
        <v>0</v>
      </c>
      <c r="AC337" s="84">
        <f t="shared" si="70"/>
        <v>0</v>
      </c>
    </row>
    <row r="338" spans="1:29" ht="12.75" customHeight="1" x14ac:dyDescent="0.2">
      <c r="A338" s="120" t="s">
        <v>294</v>
      </c>
      <c r="B338" s="121" t="s">
        <v>310</v>
      </c>
      <c r="C338" s="116" t="s">
        <v>309</v>
      </c>
      <c r="D338" s="117">
        <v>691</v>
      </c>
      <c r="E338" s="118">
        <v>1327427.2000000002</v>
      </c>
      <c r="F338" s="118"/>
      <c r="G338" s="118"/>
      <c r="H338" s="118">
        <v>13855</v>
      </c>
      <c r="I338" s="119"/>
      <c r="J338" s="117">
        <v>759</v>
      </c>
      <c r="K338" s="118">
        <v>1326252</v>
      </c>
      <c r="L338" s="118">
        <v>1265052</v>
      </c>
      <c r="M338" s="118">
        <v>61200</v>
      </c>
      <c r="N338" s="118">
        <v>24825</v>
      </c>
      <c r="O338" s="119"/>
      <c r="P338" s="117">
        <v>700</v>
      </c>
      <c r="Q338" s="118">
        <f t="shared" si="71"/>
        <v>1553390.5</v>
      </c>
      <c r="R338" s="118">
        <v>1490990.5</v>
      </c>
      <c r="S338" s="118">
        <v>62400</v>
      </c>
      <c r="T338" s="118">
        <v>16370</v>
      </c>
      <c r="U338" s="119">
        <v>0</v>
      </c>
      <c r="V338" s="82">
        <f t="shared" si="63"/>
        <v>9</v>
      </c>
      <c r="W338" s="83">
        <f t="shared" si="64"/>
        <v>225963.29999999981</v>
      </c>
      <c r="X338" s="83">
        <f t="shared" si="65"/>
        <v>2515</v>
      </c>
      <c r="Y338" s="84">
        <f t="shared" si="66"/>
        <v>0</v>
      </c>
      <c r="Z338" s="91">
        <f t="shared" si="67"/>
        <v>-59</v>
      </c>
      <c r="AA338" s="83">
        <f t="shared" si="68"/>
        <v>227138.5</v>
      </c>
      <c r="AB338" s="83">
        <f t="shared" si="69"/>
        <v>-8455</v>
      </c>
      <c r="AC338" s="84">
        <f t="shared" si="70"/>
        <v>0</v>
      </c>
    </row>
    <row r="339" spans="1:29" x14ac:dyDescent="0.2">
      <c r="A339" s="120" t="s">
        <v>294</v>
      </c>
      <c r="B339" s="121" t="s">
        <v>308</v>
      </c>
      <c r="C339" s="116" t="s">
        <v>307</v>
      </c>
      <c r="D339" s="117">
        <v>668</v>
      </c>
      <c r="E339" s="118">
        <v>529071.4</v>
      </c>
      <c r="F339" s="118"/>
      <c r="G339" s="118"/>
      <c r="H339" s="118"/>
      <c r="I339" s="119"/>
      <c r="J339" s="117">
        <v>733</v>
      </c>
      <c r="K339" s="118">
        <v>549157.5</v>
      </c>
      <c r="L339" s="118">
        <v>463477.5</v>
      </c>
      <c r="M339" s="118">
        <v>85680</v>
      </c>
      <c r="N339" s="118"/>
      <c r="O339" s="119"/>
      <c r="P339" s="117">
        <v>744</v>
      </c>
      <c r="Q339" s="118">
        <f t="shared" si="71"/>
        <v>798157.58000000007</v>
      </c>
      <c r="R339" s="118">
        <v>707917.58000000007</v>
      </c>
      <c r="S339" s="118">
        <v>90240</v>
      </c>
      <c r="T339" s="118">
        <v>0</v>
      </c>
      <c r="U339" s="119">
        <v>0</v>
      </c>
      <c r="V339" s="82">
        <f t="shared" si="63"/>
        <v>76</v>
      </c>
      <c r="W339" s="83">
        <f t="shared" si="64"/>
        <v>269086.18000000005</v>
      </c>
      <c r="X339" s="83">
        <f t="shared" si="65"/>
        <v>0</v>
      </c>
      <c r="Y339" s="84">
        <f t="shared" si="66"/>
        <v>0</v>
      </c>
      <c r="Z339" s="91">
        <f t="shared" si="67"/>
        <v>11</v>
      </c>
      <c r="AA339" s="83">
        <f t="shared" si="68"/>
        <v>249000.08000000007</v>
      </c>
      <c r="AB339" s="83">
        <f t="shared" si="69"/>
        <v>0</v>
      </c>
      <c r="AC339" s="84">
        <f t="shared" si="70"/>
        <v>0</v>
      </c>
    </row>
    <row r="340" spans="1:29" x14ac:dyDescent="0.2">
      <c r="A340" s="120" t="s">
        <v>294</v>
      </c>
      <c r="B340" s="121" t="s">
        <v>306</v>
      </c>
      <c r="C340" s="116" t="s">
        <v>305</v>
      </c>
      <c r="D340" s="117">
        <v>709</v>
      </c>
      <c r="E340" s="118">
        <v>644720</v>
      </c>
      <c r="F340" s="118"/>
      <c r="G340" s="118"/>
      <c r="H340" s="118"/>
      <c r="I340" s="119"/>
      <c r="J340" s="117">
        <v>771</v>
      </c>
      <c r="K340" s="118">
        <v>688876.72</v>
      </c>
      <c r="L340" s="118">
        <v>609916.72</v>
      </c>
      <c r="M340" s="118">
        <v>78960</v>
      </c>
      <c r="N340" s="118"/>
      <c r="O340" s="119"/>
      <c r="P340" s="117">
        <v>664</v>
      </c>
      <c r="Q340" s="118">
        <f t="shared" si="71"/>
        <v>777695.89999999991</v>
      </c>
      <c r="R340" s="118">
        <v>697775.89999999991</v>
      </c>
      <c r="S340" s="118">
        <v>79920</v>
      </c>
      <c r="T340" s="118">
        <v>0</v>
      </c>
      <c r="U340" s="119">
        <v>0</v>
      </c>
      <c r="V340" s="82">
        <f t="shared" si="63"/>
        <v>-45</v>
      </c>
      <c r="W340" s="83">
        <f t="shared" si="64"/>
        <v>132975.89999999991</v>
      </c>
      <c r="X340" s="83">
        <f t="shared" si="65"/>
        <v>0</v>
      </c>
      <c r="Y340" s="84">
        <f t="shared" si="66"/>
        <v>0</v>
      </c>
      <c r="Z340" s="91">
        <f t="shared" si="67"/>
        <v>-107</v>
      </c>
      <c r="AA340" s="83">
        <f t="shared" si="68"/>
        <v>88819.179999999935</v>
      </c>
      <c r="AB340" s="83">
        <f t="shared" si="69"/>
        <v>0</v>
      </c>
      <c r="AC340" s="84">
        <f t="shared" si="70"/>
        <v>0</v>
      </c>
    </row>
    <row r="341" spans="1:29" x14ac:dyDescent="0.2">
      <c r="A341" s="120" t="s">
        <v>294</v>
      </c>
      <c r="B341" s="121" t="s">
        <v>304</v>
      </c>
      <c r="C341" s="116" t="s">
        <v>303</v>
      </c>
      <c r="D341" s="117">
        <v>88</v>
      </c>
      <c r="E341" s="118">
        <v>40327.300000000003</v>
      </c>
      <c r="F341" s="118"/>
      <c r="G341" s="118"/>
      <c r="H341" s="118"/>
      <c r="I341" s="119"/>
      <c r="J341" s="117">
        <v>76</v>
      </c>
      <c r="K341" s="118">
        <v>39687.300000000003</v>
      </c>
      <c r="L341" s="118">
        <v>29967.300000000003</v>
      </c>
      <c r="M341" s="118">
        <v>9720</v>
      </c>
      <c r="N341" s="118"/>
      <c r="O341" s="119"/>
      <c r="P341" s="117">
        <v>74</v>
      </c>
      <c r="Q341" s="118">
        <f t="shared" si="71"/>
        <v>43614.100000000006</v>
      </c>
      <c r="R341" s="118">
        <v>33894.100000000006</v>
      </c>
      <c r="S341" s="118">
        <v>9720</v>
      </c>
      <c r="T341" s="118">
        <v>0</v>
      </c>
      <c r="U341" s="119">
        <v>0</v>
      </c>
      <c r="V341" s="82">
        <f t="shared" si="63"/>
        <v>-14</v>
      </c>
      <c r="W341" s="83">
        <f t="shared" si="64"/>
        <v>3286.8000000000029</v>
      </c>
      <c r="X341" s="83">
        <f t="shared" si="65"/>
        <v>0</v>
      </c>
      <c r="Y341" s="84">
        <f t="shared" si="66"/>
        <v>0</v>
      </c>
      <c r="Z341" s="91">
        <f t="shared" si="67"/>
        <v>-2</v>
      </c>
      <c r="AA341" s="83">
        <f t="shared" si="68"/>
        <v>3926.8000000000029</v>
      </c>
      <c r="AB341" s="83">
        <f t="shared" si="69"/>
        <v>0</v>
      </c>
      <c r="AC341" s="84">
        <f t="shared" si="70"/>
        <v>0</v>
      </c>
    </row>
    <row r="342" spans="1:29" x14ac:dyDescent="0.2">
      <c r="A342" s="120" t="s">
        <v>294</v>
      </c>
      <c r="B342" s="121" t="s">
        <v>302</v>
      </c>
      <c r="C342" s="116" t="s">
        <v>301</v>
      </c>
      <c r="D342" s="117">
        <v>1389</v>
      </c>
      <c r="E342" s="118">
        <v>339311.9</v>
      </c>
      <c r="F342" s="118"/>
      <c r="G342" s="118"/>
      <c r="H342" s="118"/>
      <c r="I342" s="119"/>
      <c r="J342" s="117">
        <v>1516</v>
      </c>
      <c r="K342" s="118">
        <v>351339.4</v>
      </c>
      <c r="L342" s="118">
        <v>300939.40000000002</v>
      </c>
      <c r="M342" s="118">
        <v>50400</v>
      </c>
      <c r="N342" s="118"/>
      <c r="O342" s="119"/>
      <c r="P342" s="117">
        <v>1372</v>
      </c>
      <c r="Q342" s="118">
        <f t="shared" si="71"/>
        <v>357426.1</v>
      </c>
      <c r="R342" s="118">
        <v>306186.09999999998</v>
      </c>
      <c r="S342" s="118">
        <v>51240</v>
      </c>
      <c r="T342" s="118">
        <v>0</v>
      </c>
      <c r="U342" s="119">
        <v>0</v>
      </c>
      <c r="V342" s="82">
        <f t="shared" si="63"/>
        <v>-17</v>
      </c>
      <c r="W342" s="83">
        <f t="shared" si="64"/>
        <v>18114.199999999953</v>
      </c>
      <c r="X342" s="83">
        <f t="shared" si="65"/>
        <v>0</v>
      </c>
      <c r="Y342" s="84">
        <f t="shared" si="66"/>
        <v>0</v>
      </c>
      <c r="Z342" s="91">
        <f t="shared" si="67"/>
        <v>-144</v>
      </c>
      <c r="AA342" s="83">
        <f t="shared" si="68"/>
        <v>6086.6999999999534</v>
      </c>
      <c r="AB342" s="83">
        <f t="shared" si="69"/>
        <v>0</v>
      </c>
      <c r="AC342" s="84">
        <f t="shared" si="70"/>
        <v>0</v>
      </c>
    </row>
    <row r="343" spans="1:29" x14ac:dyDescent="0.2">
      <c r="A343" s="120" t="s">
        <v>294</v>
      </c>
      <c r="B343" s="121" t="s">
        <v>300</v>
      </c>
      <c r="C343" s="116" t="s">
        <v>299</v>
      </c>
      <c r="D343" s="117">
        <v>1667</v>
      </c>
      <c r="E343" s="118">
        <v>1540559.2799999998</v>
      </c>
      <c r="F343" s="118"/>
      <c r="G343" s="118"/>
      <c r="H343" s="118"/>
      <c r="I343" s="119"/>
      <c r="J343" s="117">
        <v>1591</v>
      </c>
      <c r="K343" s="118">
        <v>1355830.46</v>
      </c>
      <c r="L343" s="118">
        <v>1173790.46</v>
      </c>
      <c r="M343" s="118">
        <v>182040</v>
      </c>
      <c r="N343" s="118"/>
      <c r="O343" s="119"/>
      <c r="P343" s="117">
        <v>1569</v>
      </c>
      <c r="Q343" s="118">
        <f t="shared" si="71"/>
        <v>2027717.88</v>
      </c>
      <c r="R343" s="118">
        <v>1846757.88</v>
      </c>
      <c r="S343" s="118">
        <v>180960</v>
      </c>
      <c r="T343" s="118">
        <v>0</v>
      </c>
      <c r="U343" s="119">
        <v>0</v>
      </c>
      <c r="V343" s="82">
        <f t="shared" si="63"/>
        <v>-98</v>
      </c>
      <c r="W343" s="83">
        <f t="shared" si="64"/>
        <v>487158.60000000009</v>
      </c>
      <c r="X343" s="83">
        <f t="shared" si="65"/>
        <v>0</v>
      </c>
      <c r="Y343" s="84">
        <f t="shared" si="66"/>
        <v>0</v>
      </c>
      <c r="Z343" s="91">
        <f t="shared" si="67"/>
        <v>-22</v>
      </c>
      <c r="AA343" s="83">
        <f t="shared" si="68"/>
        <v>671887.41999999993</v>
      </c>
      <c r="AB343" s="83">
        <f t="shared" si="69"/>
        <v>0</v>
      </c>
      <c r="AC343" s="84">
        <f t="shared" si="70"/>
        <v>0</v>
      </c>
    </row>
    <row r="344" spans="1:29" x14ac:dyDescent="0.2">
      <c r="A344" s="120" t="s">
        <v>294</v>
      </c>
      <c r="B344" s="121" t="s">
        <v>298</v>
      </c>
      <c r="C344" s="116" t="s">
        <v>297</v>
      </c>
      <c r="D344" s="117">
        <v>655</v>
      </c>
      <c r="E344" s="118">
        <v>601363.79999999993</v>
      </c>
      <c r="F344" s="118"/>
      <c r="G344" s="118"/>
      <c r="H344" s="118"/>
      <c r="I344" s="119"/>
      <c r="J344" s="117">
        <v>615</v>
      </c>
      <c r="K344" s="118">
        <v>528103.41999999993</v>
      </c>
      <c r="L344" s="118">
        <v>470983.41999999993</v>
      </c>
      <c r="M344" s="118">
        <v>57120</v>
      </c>
      <c r="N344" s="118"/>
      <c r="O344" s="119"/>
      <c r="P344" s="117">
        <v>536</v>
      </c>
      <c r="Q344" s="118">
        <f t="shared" si="71"/>
        <v>745562.6</v>
      </c>
      <c r="R344" s="118">
        <v>688322.6</v>
      </c>
      <c r="S344" s="118">
        <v>57240</v>
      </c>
      <c r="T344" s="118">
        <v>0</v>
      </c>
      <c r="U344" s="119">
        <v>0</v>
      </c>
      <c r="V344" s="82">
        <f t="shared" si="63"/>
        <v>-119</v>
      </c>
      <c r="W344" s="83">
        <f t="shared" si="64"/>
        <v>144198.80000000005</v>
      </c>
      <c r="X344" s="83">
        <f t="shared" si="65"/>
        <v>0</v>
      </c>
      <c r="Y344" s="84">
        <f t="shared" si="66"/>
        <v>0</v>
      </c>
      <c r="Z344" s="91">
        <f t="shared" si="67"/>
        <v>-79</v>
      </c>
      <c r="AA344" s="83">
        <f t="shared" si="68"/>
        <v>217459.18000000005</v>
      </c>
      <c r="AB344" s="83">
        <f t="shared" si="69"/>
        <v>0</v>
      </c>
      <c r="AC344" s="84">
        <f t="shared" si="70"/>
        <v>0</v>
      </c>
    </row>
    <row r="345" spans="1:29" x14ac:dyDescent="0.2">
      <c r="A345" s="120" t="s">
        <v>294</v>
      </c>
      <c r="B345" s="121" t="s">
        <v>296</v>
      </c>
      <c r="C345" s="116" t="s">
        <v>295</v>
      </c>
      <c r="D345" s="117">
        <v>368</v>
      </c>
      <c r="E345" s="118">
        <v>411865.59999999998</v>
      </c>
      <c r="F345" s="118"/>
      <c r="G345" s="118"/>
      <c r="H345" s="118"/>
      <c r="I345" s="119"/>
      <c r="J345" s="117">
        <v>377</v>
      </c>
      <c r="K345" s="118">
        <v>389444.4</v>
      </c>
      <c r="L345" s="118">
        <v>350684.4</v>
      </c>
      <c r="M345" s="118">
        <v>38760</v>
      </c>
      <c r="N345" s="118"/>
      <c r="O345" s="119"/>
      <c r="P345" s="117">
        <v>370</v>
      </c>
      <c r="Q345" s="118">
        <f t="shared" si="71"/>
        <v>390483.80000000005</v>
      </c>
      <c r="R345" s="118">
        <v>350523.80000000005</v>
      </c>
      <c r="S345" s="118">
        <v>39960</v>
      </c>
      <c r="T345" s="118">
        <v>0</v>
      </c>
      <c r="U345" s="119">
        <v>0</v>
      </c>
      <c r="V345" s="82">
        <f t="shared" si="63"/>
        <v>2</v>
      </c>
      <c r="W345" s="83">
        <f t="shared" si="64"/>
        <v>-21381.79999999993</v>
      </c>
      <c r="X345" s="83">
        <f t="shared" si="65"/>
        <v>0</v>
      </c>
      <c r="Y345" s="84">
        <f t="shared" si="66"/>
        <v>0</v>
      </c>
      <c r="Z345" s="91">
        <f t="shared" si="67"/>
        <v>-7</v>
      </c>
      <c r="AA345" s="83">
        <f t="shared" si="68"/>
        <v>1039.4000000000233</v>
      </c>
      <c r="AB345" s="83">
        <f t="shared" si="69"/>
        <v>0</v>
      </c>
      <c r="AC345" s="84">
        <f t="shared" si="70"/>
        <v>0</v>
      </c>
    </row>
    <row r="346" spans="1:29" x14ac:dyDescent="0.2">
      <c r="A346" s="120" t="s">
        <v>294</v>
      </c>
      <c r="B346" s="121" t="s">
        <v>293</v>
      </c>
      <c r="C346" s="116" t="s">
        <v>292</v>
      </c>
      <c r="D346" s="117">
        <v>490</v>
      </c>
      <c r="E346" s="118">
        <v>437179.85</v>
      </c>
      <c r="F346" s="118"/>
      <c r="G346" s="118"/>
      <c r="H346" s="118"/>
      <c r="I346" s="119"/>
      <c r="J346" s="117">
        <v>449</v>
      </c>
      <c r="K346" s="118">
        <v>431331.30000000005</v>
      </c>
      <c r="L346" s="118">
        <v>355611.30000000005</v>
      </c>
      <c r="M346" s="118">
        <v>75720</v>
      </c>
      <c r="N346" s="118"/>
      <c r="O346" s="119"/>
      <c r="P346" s="117">
        <v>481</v>
      </c>
      <c r="Q346" s="118">
        <f t="shared" si="71"/>
        <v>578510.5</v>
      </c>
      <c r="R346" s="118">
        <v>504470.5</v>
      </c>
      <c r="S346" s="118">
        <v>74040</v>
      </c>
      <c r="T346" s="118">
        <v>0</v>
      </c>
      <c r="U346" s="119">
        <v>0</v>
      </c>
      <c r="V346" s="82">
        <f t="shared" si="63"/>
        <v>-9</v>
      </c>
      <c r="W346" s="83">
        <f t="shared" si="64"/>
        <v>141330.65000000002</v>
      </c>
      <c r="X346" s="83">
        <f t="shared" si="65"/>
        <v>0</v>
      </c>
      <c r="Y346" s="84">
        <f t="shared" si="66"/>
        <v>0</v>
      </c>
      <c r="Z346" s="91">
        <f t="shared" si="67"/>
        <v>32</v>
      </c>
      <c r="AA346" s="83">
        <f t="shared" si="68"/>
        <v>147179.19999999995</v>
      </c>
      <c r="AB346" s="83">
        <f t="shared" si="69"/>
        <v>0</v>
      </c>
      <c r="AC346" s="84">
        <f t="shared" si="70"/>
        <v>0</v>
      </c>
    </row>
    <row r="347" spans="1:29" x14ac:dyDescent="0.2">
      <c r="A347" s="120" t="s">
        <v>266</v>
      </c>
      <c r="B347" s="115" t="s">
        <v>291</v>
      </c>
      <c r="C347" s="116" t="s">
        <v>149</v>
      </c>
      <c r="D347" s="117">
        <v>566</v>
      </c>
      <c r="E347" s="118">
        <v>595752.29999999993</v>
      </c>
      <c r="F347" s="118"/>
      <c r="G347" s="118"/>
      <c r="H347" s="118"/>
      <c r="I347" s="119"/>
      <c r="J347" s="117">
        <v>606</v>
      </c>
      <c r="K347" s="118">
        <v>520007.99999999994</v>
      </c>
      <c r="L347" s="118">
        <v>436727.99999999994</v>
      </c>
      <c r="M347" s="118">
        <v>83280</v>
      </c>
      <c r="N347" s="118"/>
      <c r="O347" s="119"/>
      <c r="P347" s="117">
        <v>622</v>
      </c>
      <c r="Q347" s="118">
        <f t="shared" ref="Q347:Q361" si="72">SUM(R347:S347)</f>
        <v>763841.5</v>
      </c>
      <c r="R347" s="118">
        <v>672641.5</v>
      </c>
      <c r="S347" s="118">
        <v>91200</v>
      </c>
      <c r="T347" s="118">
        <v>0</v>
      </c>
      <c r="U347" s="119">
        <v>0</v>
      </c>
      <c r="V347" s="82">
        <f t="shared" si="63"/>
        <v>56</v>
      </c>
      <c r="W347" s="83">
        <f t="shared" si="64"/>
        <v>168089.20000000007</v>
      </c>
      <c r="X347" s="83">
        <f t="shared" si="65"/>
        <v>0</v>
      </c>
      <c r="Y347" s="84">
        <f t="shared" si="66"/>
        <v>0</v>
      </c>
      <c r="Z347" s="91">
        <f t="shared" si="67"/>
        <v>16</v>
      </c>
      <c r="AA347" s="83">
        <f t="shared" si="68"/>
        <v>243833.50000000006</v>
      </c>
      <c r="AB347" s="83">
        <f t="shared" si="69"/>
        <v>0</v>
      </c>
      <c r="AC347" s="84">
        <f t="shared" si="70"/>
        <v>0</v>
      </c>
    </row>
    <row r="348" spans="1:29" x14ac:dyDescent="0.2">
      <c r="A348" s="120" t="s">
        <v>266</v>
      </c>
      <c r="B348" s="115" t="s">
        <v>290</v>
      </c>
      <c r="C348" s="116" t="s">
        <v>289</v>
      </c>
      <c r="D348" s="117">
        <v>1749</v>
      </c>
      <c r="E348" s="118">
        <v>2157677.2799999998</v>
      </c>
      <c r="F348" s="118"/>
      <c r="G348" s="118"/>
      <c r="H348" s="118"/>
      <c r="I348" s="119"/>
      <c r="J348" s="117">
        <v>1558</v>
      </c>
      <c r="K348" s="118">
        <v>1911670.1599999997</v>
      </c>
      <c r="L348" s="118">
        <v>1622110.1599999997</v>
      </c>
      <c r="M348" s="118">
        <v>289560</v>
      </c>
      <c r="N348" s="118"/>
      <c r="O348" s="119"/>
      <c r="P348" s="117">
        <v>1586</v>
      </c>
      <c r="Q348" s="118">
        <f t="shared" si="72"/>
        <v>3098082.98</v>
      </c>
      <c r="R348" s="118">
        <v>2814762.98</v>
      </c>
      <c r="S348" s="118">
        <v>283320</v>
      </c>
      <c r="T348" s="118">
        <v>0</v>
      </c>
      <c r="U348" s="119">
        <v>0</v>
      </c>
      <c r="V348" s="82">
        <f t="shared" si="63"/>
        <v>-163</v>
      </c>
      <c r="W348" s="83">
        <f t="shared" si="64"/>
        <v>940405.70000000019</v>
      </c>
      <c r="X348" s="83">
        <f t="shared" si="65"/>
        <v>0</v>
      </c>
      <c r="Y348" s="84">
        <f t="shared" si="66"/>
        <v>0</v>
      </c>
      <c r="Z348" s="91">
        <f t="shared" si="67"/>
        <v>28</v>
      </c>
      <c r="AA348" s="83">
        <f t="shared" si="68"/>
        <v>1186412.8200000003</v>
      </c>
      <c r="AB348" s="83">
        <f t="shared" si="69"/>
        <v>0</v>
      </c>
      <c r="AC348" s="84">
        <f t="shared" si="70"/>
        <v>0</v>
      </c>
    </row>
    <row r="349" spans="1:29" ht="12.75" customHeight="1" x14ac:dyDescent="0.2">
      <c r="A349" s="120" t="s">
        <v>266</v>
      </c>
      <c r="B349" s="115" t="s">
        <v>288</v>
      </c>
      <c r="C349" s="116" t="s">
        <v>287</v>
      </c>
      <c r="D349" s="117">
        <v>213</v>
      </c>
      <c r="E349" s="118">
        <v>161752.5</v>
      </c>
      <c r="F349" s="118"/>
      <c r="G349" s="118"/>
      <c r="H349" s="118"/>
      <c r="I349" s="119"/>
      <c r="J349" s="117">
        <v>279</v>
      </c>
      <c r="K349" s="118">
        <v>215477.7</v>
      </c>
      <c r="L349" s="118">
        <v>194597.7</v>
      </c>
      <c r="M349" s="118">
        <v>20880</v>
      </c>
      <c r="N349" s="118"/>
      <c r="O349" s="119"/>
      <c r="P349" s="117">
        <v>259</v>
      </c>
      <c r="Q349" s="118">
        <f t="shared" si="72"/>
        <v>203927.4</v>
      </c>
      <c r="R349" s="118">
        <v>183407.4</v>
      </c>
      <c r="S349" s="118">
        <v>20520</v>
      </c>
      <c r="T349" s="118">
        <v>0</v>
      </c>
      <c r="U349" s="119">
        <v>0</v>
      </c>
      <c r="V349" s="82">
        <f t="shared" si="63"/>
        <v>46</v>
      </c>
      <c r="W349" s="83">
        <f t="shared" si="64"/>
        <v>42174.899999999994</v>
      </c>
      <c r="X349" s="83">
        <f t="shared" si="65"/>
        <v>0</v>
      </c>
      <c r="Y349" s="84">
        <f t="shared" si="66"/>
        <v>0</v>
      </c>
      <c r="Z349" s="91">
        <f t="shared" si="67"/>
        <v>-20</v>
      </c>
      <c r="AA349" s="83">
        <f t="shared" si="68"/>
        <v>-11550.300000000017</v>
      </c>
      <c r="AB349" s="83">
        <f t="shared" si="69"/>
        <v>0</v>
      </c>
      <c r="AC349" s="84">
        <f t="shared" si="70"/>
        <v>0</v>
      </c>
    </row>
    <row r="350" spans="1:29" x14ac:dyDescent="0.2">
      <c r="A350" s="120" t="s">
        <v>266</v>
      </c>
      <c r="B350" s="115" t="s">
        <v>286</v>
      </c>
      <c r="C350" s="116" t="s">
        <v>285</v>
      </c>
      <c r="D350" s="117">
        <v>1104</v>
      </c>
      <c r="E350" s="118">
        <v>432382</v>
      </c>
      <c r="F350" s="118"/>
      <c r="G350" s="118"/>
      <c r="H350" s="118"/>
      <c r="I350" s="119"/>
      <c r="J350" s="117">
        <v>1158</v>
      </c>
      <c r="K350" s="118">
        <v>520604.4</v>
      </c>
      <c r="L350" s="118">
        <v>454124.4</v>
      </c>
      <c r="M350" s="118">
        <v>66480</v>
      </c>
      <c r="N350" s="118"/>
      <c r="O350" s="119"/>
      <c r="P350" s="117">
        <v>1177</v>
      </c>
      <c r="Q350" s="118">
        <f t="shared" si="72"/>
        <v>529433.19999999995</v>
      </c>
      <c r="R350" s="118">
        <v>460913.19999999995</v>
      </c>
      <c r="S350" s="118">
        <v>68520</v>
      </c>
      <c r="T350" s="118">
        <v>0</v>
      </c>
      <c r="U350" s="119">
        <v>0</v>
      </c>
      <c r="V350" s="82">
        <f t="shared" si="63"/>
        <v>73</v>
      </c>
      <c r="W350" s="83">
        <f t="shared" si="64"/>
        <v>97051.199999999953</v>
      </c>
      <c r="X350" s="83">
        <f t="shared" si="65"/>
        <v>0</v>
      </c>
      <c r="Y350" s="84">
        <f t="shared" si="66"/>
        <v>0</v>
      </c>
      <c r="Z350" s="91">
        <f t="shared" si="67"/>
        <v>19</v>
      </c>
      <c r="AA350" s="83">
        <f t="shared" si="68"/>
        <v>8828.7999999999302</v>
      </c>
      <c r="AB350" s="83">
        <f t="shared" si="69"/>
        <v>0</v>
      </c>
      <c r="AC350" s="84">
        <f t="shared" si="70"/>
        <v>0</v>
      </c>
    </row>
    <row r="351" spans="1:29" x14ac:dyDescent="0.2">
      <c r="A351" s="120" t="s">
        <v>266</v>
      </c>
      <c r="B351" s="115" t="s">
        <v>284</v>
      </c>
      <c r="C351" s="116" t="s">
        <v>283</v>
      </c>
      <c r="D351" s="117">
        <v>229</v>
      </c>
      <c r="E351" s="118">
        <v>240839</v>
      </c>
      <c r="F351" s="118"/>
      <c r="G351" s="118"/>
      <c r="H351" s="118"/>
      <c r="I351" s="119"/>
      <c r="J351" s="117"/>
      <c r="K351" s="118"/>
      <c r="L351" s="118"/>
      <c r="M351" s="118"/>
      <c r="N351" s="118"/>
      <c r="O351" s="119"/>
      <c r="P351" s="117">
        <v>-59</v>
      </c>
      <c r="Q351" s="118">
        <f t="shared" si="72"/>
        <v>-41110.300000000003</v>
      </c>
      <c r="R351" s="118">
        <v>-41110.300000000003</v>
      </c>
      <c r="S351" s="118">
        <v>0</v>
      </c>
      <c r="T351" s="118">
        <v>0</v>
      </c>
      <c r="U351" s="119">
        <v>0</v>
      </c>
      <c r="V351" s="82">
        <f t="shared" si="63"/>
        <v>-288</v>
      </c>
      <c r="W351" s="83">
        <f t="shared" si="64"/>
        <v>-281949.3</v>
      </c>
      <c r="X351" s="83">
        <f t="shared" si="65"/>
        <v>0</v>
      </c>
      <c r="Y351" s="84">
        <f t="shared" si="66"/>
        <v>0</v>
      </c>
      <c r="Z351" s="91">
        <f t="shared" si="67"/>
        <v>-59</v>
      </c>
      <c r="AA351" s="83">
        <f t="shared" si="68"/>
        <v>-41110.300000000003</v>
      </c>
      <c r="AB351" s="83">
        <f t="shared" si="69"/>
        <v>0</v>
      </c>
      <c r="AC351" s="84">
        <f t="shared" si="70"/>
        <v>0</v>
      </c>
    </row>
    <row r="352" spans="1:29" ht="12.75" customHeight="1" x14ac:dyDescent="0.2">
      <c r="A352" s="120" t="s">
        <v>266</v>
      </c>
      <c r="B352" s="115" t="s">
        <v>282</v>
      </c>
      <c r="C352" s="116" t="s">
        <v>281</v>
      </c>
      <c r="D352" s="117"/>
      <c r="E352" s="118">
        <v>125240</v>
      </c>
      <c r="F352" s="118"/>
      <c r="G352" s="118"/>
      <c r="H352" s="118"/>
      <c r="I352" s="119"/>
      <c r="J352" s="117"/>
      <c r="K352" s="118">
        <v>95950</v>
      </c>
      <c r="L352" s="118">
        <v>95950</v>
      </c>
      <c r="M352" s="118"/>
      <c r="N352" s="118"/>
      <c r="O352" s="119"/>
      <c r="P352" s="117">
        <v>0</v>
      </c>
      <c r="Q352" s="118">
        <f t="shared" si="72"/>
        <v>137597</v>
      </c>
      <c r="R352" s="118">
        <v>137597</v>
      </c>
      <c r="S352" s="118">
        <v>0</v>
      </c>
      <c r="T352" s="118">
        <v>0</v>
      </c>
      <c r="U352" s="119">
        <v>0</v>
      </c>
      <c r="V352" s="82">
        <f t="shared" si="63"/>
        <v>0</v>
      </c>
      <c r="W352" s="83">
        <f t="shared" si="64"/>
        <v>12357</v>
      </c>
      <c r="X352" s="83">
        <f t="shared" si="65"/>
        <v>0</v>
      </c>
      <c r="Y352" s="84">
        <f t="shared" si="66"/>
        <v>0</v>
      </c>
      <c r="Z352" s="91">
        <f t="shared" si="67"/>
        <v>0</v>
      </c>
      <c r="AA352" s="83">
        <f t="shared" si="68"/>
        <v>41647</v>
      </c>
      <c r="AB352" s="83">
        <f t="shared" si="69"/>
        <v>0</v>
      </c>
      <c r="AC352" s="84">
        <f t="shared" si="70"/>
        <v>0</v>
      </c>
    </row>
    <row r="353" spans="1:29" ht="12.75" customHeight="1" x14ac:dyDescent="0.2">
      <c r="A353" s="120" t="s">
        <v>266</v>
      </c>
      <c r="B353" s="115" t="s">
        <v>280</v>
      </c>
      <c r="C353" s="116" t="s">
        <v>279</v>
      </c>
      <c r="D353" s="117"/>
      <c r="E353" s="118">
        <v>254894</v>
      </c>
      <c r="F353" s="118"/>
      <c r="G353" s="118"/>
      <c r="H353" s="118"/>
      <c r="I353" s="119"/>
      <c r="J353" s="117"/>
      <c r="K353" s="118">
        <v>236890</v>
      </c>
      <c r="L353" s="118">
        <v>236890</v>
      </c>
      <c r="M353" s="118"/>
      <c r="N353" s="118"/>
      <c r="O353" s="119"/>
      <c r="P353" s="117">
        <v>0</v>
      </c>
      <c r="Q353" s="118">
        <f t="shared" si="72"/>
        <v>225978</v>
      </c>
      <c r="R353" s="118">
        <v>225978</v>
      </c>
      <c r="S353" s="118">
        <v>0</v>
      </c>
      <c r="T353" s="118">
        <v>0</v>
      </c>
      <c r="U353" s="119">
        <v>0</v>
      </c>
      <c r="V353" s="82">
        <f t="shared" si="63"/>
        <v>0</v>
      </c>
      <c r="W353" s="83">
        <f t="shared" si="64"/>
        <v>-28916</v>
      </c>
      <c r="X353" s="83">
        <f t="shared" si="65"/>
        <v>0</v>
      </c>
      <c r="Y353" s="84">
        <f t="shared" si="66"/>
        <v>0</v>
      </c>
      <c r="Z353" s="91">
        <f t="shared" si="67"/>
        <v>0</v>
      </c>
      <c r="AA353" s="83">
        <f t="shared" si="68"/>
        <v>-10912</v>
      </c>
      <c r="AB353" s="83">
        <f t="shared" si="69"/>
        <v>0</v>
      </c>
      <c r="AC353" s="84">
        <f t="shared" si="70"/>
        <v>0</v>
      </c>
    </row>
    <row r="354" spans="1:29" x14ac:dyDescent="0.2">
      <c r="A354" s="120" t="s">
        <v>266</v>
      </c>
      <c r="B354" s="115" t="s">
        <v>278</v>
      </c>
      <c r="C354" s="116" t="s">
        <v>277</v>
      </c>
      <c r="D354" s="117">
        <v>6816</v>
      </c>
      <c r="E354" s="118">
        <v>9056629.5800000019</v>
      </c>
      <c r="F354" s="118"/>
      <c r="G354" s="118"/>
      <c r="H354" s="118">
        <v>124065</v>
      </c>
      <c r="I354" s="119">
        <v>34217.46</v>
      </c>
      <c r="J354" s="117">
        <v>6997</v>
      </c>
      <c r="K354" s="118">
        <v>7793572.7800000003</v>
      </c>
      <c r="L354" s="118">
        <v>7068412.7800000003</v>
      </c>
      <c r="M354" s="118">
        <v>725160</v>
      </c>
      <c r="N354" s="118">
        <v>99116</v>
      </c>
      <c r="O354" s="119">
        <v>20864.089999999997</v>
      </c>
      <c r="P354" s="117">
        <v>6557</v>
      </c>
      <c r="Q354" s="118">
        <f t="shared" si="72"/>
        <v>9702584.0200000033</v>
      </c>
      <c r="R354" s="118">
        <v>8972864.0200000033</v>
      </c>
      <c r="S354" s="118">
        <v>729720</v>
      </c>
      <c r="T354" s="118">
        <v>120326</v>
      </c>
      <c r="U354" s="119">
        <v>28594.539999999997</v>
      </c>
      <c r="V354" s="82">
        <f t="shared" si="63"/>
        <v>-259</v>
      </c>
      <c r="W354" s="83">
        <f t="shared" si="64"/>
        <v>645954.44000000134</v>
      </c>
      <c r="X354" s="83">
        <f t="shared" si="65"/>
        <v>-3739</v>
      </c>
      <c r="Y354" s="84">
        <f t="shared" si="66"/>
        <v>-5622.9200000000019</v>
      </c>
      <c r="Z354" s="91">
        <f t="shared" si="67"/>
        <v>-440</v>
      </c>
      <c r="AA354" s="83">
        <f t="shared" si="68"/>
        <v>1909011.240000003</v>
      </c>
      <c r="AB354" s="83">
        <f t="shared" si="69"/>
        <v>21210</v>
      </c>
      <c r="AC354" s="84">
        <f t="shared" si="70"/>
        <v>7730.4500000000007</v>
      </c>
    </row>
    <row r="355" spans="1:29" ht="12.75" customHeight="1" x14ac:dyDescent="0.2">
      <c r="A355" s="120" t="s">
        <v>266</v>
      </c>
      <c r="B355" s="115" t="s">
        <v>276</v>
      </c>
      <c r="C355" s="116" t="s">
        <v>275</v>
      </c>
      <c r="D355" s="117">
        <v>504</v>
      </c>
      <c r="E355" s="118">
        <v>432736.92000000004</v>
      </c>
      <c r="F355" s="118"/>
      <c r="G355" s="118"/>
      <c r="H355" s="118"/>
      <c r="I355" s="119"/>
      <c r="J355" s="117">
        <v>585</v>
      </c>
      <c r="K355" s="118">
        <v>597765.6</v>
      </c>
      <c r="L355" s="118">
        <v>499845.6</v>
      </c>
      <c r="M355" s="118">
        <v>97920</v>
      </c>
      <c r="N355" s="118"/>
      <c r="O355" s="119"/>
      <c r="P355" s="117">
        <v>515</v>
      </c>
      <c r="Q355" s="118">
        <f t="shared" si="72"/>
        <v>528806.69999999995</v>
      </c>
      <c r="R355" s="118">
        <v>430886.7</v>
      </c>
      <c r="S355" s="118">
        <v>97920</v>
      </c>
      <c r="T355" s="118">
        <v>0</v>
      </c>
      <c r="U355" s="119">
        <v>0</v>
      </c>
      <c r="V355" s="82">
        <f t="shared" si="63"/>
        <v>11</v>
      </c>
      <c r="W355" s="83">
        <f t="shared" si="64"/>
        <v>96069.779999999912</v>
      </c>
      <c r="X355" s="83">
        <f t="shared" si="65"/>
        <v>0</v>
      </c>
      <c r="Y355" s="84">
        <f t="shared" si="66"/>
        <v>0</v>
      </c>
      <c r="Z355" s="91">
        <f t="shared" si="67"/>
        <v>-70</v>
      </c>
      <c r="AA355" s="83">
        <f t="shared" si="68"/>
        <v>-68958.900000000023</v>
      </c>
      <c r="AB355" s="83">
        <f t="shared" si="69"/>
        <v>0</v>
      </c>
      <c r="AC355" s="84">
        <f t="shared" si="70"/>
        <v>0</v>
      </c>
    </row>
    <row r="356" spans="1:29" ht="12.75" customHeight="1" x14ac:dyDescent="0.2">
      <c r="A356" s="120" t="s">
        <v>266</v>
      </c>
      <c r="B356" s="115" t="s">
        <v>274</v>
      </c>
      <c r="C356" s="116" t="s">
        <v>273</v>
      </c>
      <c r="D356" s="117">
        <v>2723</v>
      </c>
      <c r="E356" s="118">
        <v>4709264.4399999995</v>
      </c>
      <c r="F356" s="118"/>
      <c r="G356" s="118"/>
      <c r="H356" s="118">
        <v>223855</v>
      </c>
      <c r="I356" s="119"/>
      <c r="J356" s="117">
        <v>3172</v>
      </c>
      <c r="K356" s="118">
        <v>4824579.9200000009</v>
      </c>
      <c r="L356" s="118">
        <v>4397739.9200000009</v>
      </c>
      <c r="M356" s="118">
        <v>426840</v>
      </c>
      <c r="N356" s="118">
        <v>293199</v>
      </c>
      <c r="O356" s="119"/>
      <c r="P356" s="117">
        <v>2829</v>
      </c>
      <c r="Q356" s="118">
        <f t="shared" si="72"/>
        <v>5910296.9600000009</v>
      </c>
      <c r="R356" s="118">
        <v>5476136.9600000009</v>
      </c>
      <c r="S356" s="118">
        <v>434160</v>
      </c>
      <c r="T356" s="118">
        <v>333793</v>
      </c>
      <c r="U356" s="119">
        <v>0</v>
      </c>
      <c r="V356" s="82">
        <f t="shared" si="63"/>
        <v>106</v>
      </c>
      <c r="W356" s="83">
        <f t="shared" si="64"/>
        <v>1201032.5200000014</v>
      </c>
      <c r="X356" s="83">
        <f t="shared" si="65"/>
        <v>109938</v>
      </c>
      <c r="Y356" s="84">
        <f t="shared" si="66"/>
        <v>0</v>
      </c>
      <c r="Z356" s="91">
        <f t="shared" si="67"/>
        <v>-343</v>
      </c>
      <c r="AA356" s="83">
        <f t="shared" si="68"/>
        <v>1085717.04</v>
      </c>
      <c r="AB356" s="83">
        <f t="shared" si="69"/>
        <v>40594</v>
      </c>
      <c r="AC356" s="84">
        <f t="shared" si="70"/>
        <v>0</v>
      </c>
    </row>
    <row r="357" spans="1:29" ht="12.75" customHeight="1" x14ac:dyDescent="0.2">
      <c r="A357" s="120" t="s">
        <v>266</v>
      </c>
      <c r="B357" s="115" t="s">
        <v>272</v>
      </c>
      <c r="C357" s="116" t="s">
        <v>271</v>
      </c>
      <c r="D357" s="117">
        <v>1411</v>
      </c>
      <c r="E357" s="118">
        <v>1471006.6</v>
      </c>
      <c r="F357" s="118"/>
      <c r="G357" s="118"/>
      <c r="H357" s="118">
        <v>101259</v>
      </c>
      <c r="I357" s="119"/>
      <c r="J357" s="117">
        <v>1508</v>
      </c>
      <c r="K357" s="118">
        <v>1813885.0799999996</v>
      </c>
      <c r="L357" s="118">
        <v>1644805.0799999996</v>
      </c>
      <c r="M357" s="118">
        <v>169080</v>
      </c>
      <c r="N357" s="118">
        <v>63104</v>
      </c>
      <c r="O357" s="119"/>
      <c r="P357" s="117">
        <v>1593</v>
      </c>
      <c r="Q357" s="118">
        <f t="shared" si="72"/>
        <v>2212141.44</v>
      </c>
      <c r="R357" s="118">
        <v>2044861.4399999999</v>
      </c>
      <c r="S357" s="118">
        <v>167280</v>
      </c>
      <c r="T357" s="118">
        <v>99722.989999999991</v>
      </c>
      <c r="U357" s="119">
        <v>0</v>
      </c>
      <c r="V357" s="82">
        <f t="shared" si="63"/>
        <v>182</v>
      </c>
      <c r="W357" s="83">
        <f t="shared" si="64"/>
        <v>741134.83999999985</v>
      </c>
      <c r="X357" s="83">
        <f t="shared" si="65"/>
        <v>-1536.0100000000093</v>
      </c>
      <c r="Y357" s="84">
        <f t="shared" si="66"/>
        <v>0</v>
      </c>
      <c r="Z357" s="91">
        <f t="shared" si="67"/>
        <v>85</v>
      </c>
      <c r="AA357" s="83">
        <f t="shared" si="68"/>
        <v>398256.36000000034</v>
      </c>
      <c r="AB357" s="83">
        <f t="shared" si="69"/>
        <v>36618.989999999991</v>
      </c>
      <c r="AC357" s="84">
        <f t="shared" si="70"/>
        <v>0</v>
      </c>
    </row>
    <row r="358" spans="1:29" x14ac:dyDescent="0.2">
      <c r="A358" s="120" t="s">
        <v>266</v>
      </c>
      <c r="B358" s="115" t="s">
        <v>270</v>
      </c>
      <c r="C358" s="116" t="s">
        <v>127</v>
      </c>
      <c r="D358" s="117">
        <v>207</v>
      </c>
      <c r="E358" s="118">
        <v>172667.4</v>
      </c>
      <c r="F358" s="118"/>
      <c r="G358" s="118"/>
      <c r="H358" s="118"/>
      <c r="I358" s="119"/>
      <c r="J358" s="117">
        <v>214</v>
      </c>
      <c r="K358" s="118">
        <v>204987.88</v>
      </c>
      <c r="L358" s="118">
        <v>174747.88</v>
      </c>
      <c r="M358" s="118">
        <v>30240</v>
      </c>
      <c r="N358" s="118"/>
      <c r="O358" s="119"/>
      <c r="P358" s="117">
        <v>273</v>
      </c>
      <c r="Q358" s="118">
        <f t="shared" si="72"/>
        <v>400763.49999999994</v>
      </c>
      <c r="R358" s="118">
        <v>367883.49999999994</v>
      </c>
      <c r="S358" s="118">
        <v>32880</v>
      </c>
      <c r="T358" s="118">
        <v>0</v>
      </c>
      <c r="U358" s="119">
        <v>0</v>
      </c>
      <c r="V358" s="82">
        <f t="shared" si="63"/>
        <v>66</v>
      </c>
      <c r="W358" s="83">
        <f t="shared" si="64"/>
        <v>228096.09999999995</v>
      </c>
      <c r="X358" s="83">
        <f t="shared" si="65"/>
        <v>0</v>
      </c>
      <c r="Y358" s="84">
        <f t="shared" si="66"/>
        <v>0</v>
      </c>
      <c r="Z358" s="91">
        <f t="shared" si="67"/>
        <v>59</v>
      </c>
      <c r="AA358" s="83">
        <f t="shared" si="68"/>
        <v>195775.61999999994</v>
      </c>
      <c r="AB358" s="83">
        <f t="shared" si="69"/>
        <v>0</v>
      </c>
      <c r="AC358" s="84">
        <f t="shared" si="70"/>
        <v>0</v>
      </c>
    </row>
    <row r="359" spans="1:29" x14ac:dyDescent="0.2">
      <c r="A359" s="120" t="s">
        <v>266</v>
      </c>
      <c r="B359" s="115" t="s">
        <v>269</v>
      </c>
      <c r="C359" s="116" t="s">
        <v>109</v>
      </c>
      <c r="D359" s="117">
        <v>1361</v>
      </c>
      <c r="E359" s="118">
        <v>2372423.0999999996</v>
      </c>
      <c r="F359" s="118"/>
      <c r="G359" s="118"/>
      <c r="H359" s="118"/>
      <c r="I359" s="119">
        <v>5638996.1699999999</v>
      </c>
      <c r="J359" s="117">
        <v>1590</v>
      </c>
      <c r="K359" s="118">
        <v>2491710.9</v>
      </c>
      <c r="L359" s="118">
        <v>2284350.9</v>
      </c>
      <c r="M359" s="118">
        <v>207360</v>
      </c>
      <c r="N359" s="118">
        <v>470</v>
      </c>
      <c r="O359" s="119">
        <v>6713217.3000000017</v>
      </c>
      <c r="P359" s="117">
        <v>1475</v>
      </c>
      <c r="Q359" s="118">
        <f t="shared" si="72"/>
        <v>2177722.9</v>
      </c>
      <c r="R359" s="118">
        <v>1961122.9</v>
      </c>
      <c r="S359" s="118">
        <v>216600</v>
      </c>
      <c r="T359" s="118">
        <v>948</v>
      </c>
      <c r="U359" s="119">
        <v>7272749.4299999997</v>
      </c>
      <c r="V359" s="82">
        <f t="shared" si="63"/>
        <v>114</v>
      </c>
      <c r="W359" s="83">
        <f t="shared" si="64"/>
        <v>-194700.19999999972</v>
      </c>
      <c r="X359" s="83">
        <f t="shared" si="65"/>
        <v>948</v>
      </c>
      <c r="Y359" s="84">
        <f t="shared" si="66"/>
        <v>1633753.2599999998</v>
      </c>
      <c r="Z359" s="91">
        <f t="shared" si="67"/>
        <v>-115</v>
      </c>
      <c r="AA359" s="83">
        <f t="shared" si="68"/>
        <v>-313988</v>
      </c>
      <c r="AB359" s="83">
        <f t="shared" si="69"/>
        <v>478</v>
      </c>
      <c r="AC359" s="84">
        <f t="shared" si="70"/>
        <v>559532.12999999803</v>
      </c>
    </row>
    <row r="360" spans="1:29" ht="12.75" customHeight="1" x14ac:dyDescent="0.2">
      <c r="A360" s="120" t="s">
        <v>266</v>
      </c>
      <c r="B360" s="115" t="s">
        <v>268</v>
      </c>
      <c r="C360" s="116" t="s">
        <v>267</v>
      </c>
      <c r="D360" s="117"/>
      <c r="E360" s="118">
        <v>498683</v>
      </c>
      <c r="F360" s="118"/>
      <c r="G360" s="118"/>
      <c r="H360" s="118"/>
      <c r="I360" s="119"/>
      <c r="J360" s="117"/>
      <c r="K360" s="118">
        <v>395016</v>
      </c>
      <c r="L360" s="118">
        <v>378816</v>
      </c>
      <c r="M360" s="118">
        <v>16200</v>
      </c>
      <c r="N360" s="118"/>
      <c r="O360" s="119"/>
      <c r="P360" s="117">
        <v>0</v>
      </c>
      <c r="Q360" s="118">
        <f t="shared" si="72"/>
        <v>368776</v>
      </c>
      <c r="R360" s="118">
        <v>352576</v>
      </c>
      <c r="S360" s="118">
        <v>16200</v>
      </c>
      <c r="T360" s="118">
        <v>0</v>
      </c>
      <c r="U360" s="119">
        <v>0</v>
      </c>
      <c r="V360" s="82">
        <f t="shared" si="63"/>
        <v>0</v>
      </c>
      <c r="W360" s="83">
        <f t="shared" si="64"/>
        <v>-129907</v>
      </c>
      <c r="X360" s="83">
        <f t="shared" si="65"/>
        <v>0</v>
      </c>
      <c r="Y360" s="84">
        <f t="shared" si="66"/>
        <v>0</v>
      </c>
      <c r="Z360" s="91">
        <f t="shared" si="67"/>
        <v>0</v>
      </c>
      <c r="AA360" s="83">
        <f t="shared" si="68"/>
        <v>-26240</v>
      </c>
      <c r="AB360" s="83">
        <f t="shared" si="69"/>
        <v>0</v>
      </c>
      <c r="AC360" s="84">
        <f t="shared" si="70"/>
        <v>0</v>
      </c>
    </row>
    <row r="361" spans="1:29" x14ac:dyDescent="0.2">
      <c r="A361" s="120" t="s">
        <v>266</v>
      </c>
      <c r="B361" s="115" t="s">
        <v>265</v>
      </c>
      <c r="C361" s="116" t="s">
        <v>151</v>
      </c>
      <c r="D361" s="117">
        <v>787</v>
      </c>
      <c r="E361" s="118">
        <v>843533.6</v>
      </c>
      <c r="F361" s="118"/>
      <c r="G361" s="118"/>
      <c r="H361" s="118"/>
      <c r="I361" s="119"/>
      <c r="J361" s="117">
        <v>835</v>
      </c>
      <c r="K361" s="118">
        <v>746482.6</v>
      </c>
      <c r="L361" s="118">
        <v>638842.6</v>
      </c>
      <c r="M361" s="118">
        <v>107640</v>
      </c>
      <c r="N361" s="118"/>
      <c r="O361" s="119"/>
      <c r="P361" s="117">
        <v>836</v>
      </c>
      <c r="Q361" s="118">
        <f t="shared" si="72"/>
        <v>1101359.8999999999</v>
      </c>
      <c r="R361" s="118">
        <v>994679.9</v>
      </c>
      <c r="S361" s="118">
        <v>106680</v>
      </c>
      <c r="T361" s="118">
        <v>0</v>
      </c>
      <c r="U361" s="119">
        <v>0</v>
      </c>
      <c r="V361" s="82">
        <f t="shared" si="63"/>
        <v>49</v>
      </c>
      <c r="W361" s="83">
        <f t="shared" si="64"/>
        <v>257826.29999999993</v>
      </c>
      <c r="X361" s="83">
        <f t="shared" si="65"/>
        <v>0</v>
      </c>
      <c r="Y361" s="84">
        <f t="shared" si="66"/>
        <v>0</v>
      </c>
      <c r="Z361" s="91">
        <f t="shared" si="67"/>
        <v>1</v>
      </c>
      <c r="AA361" s="83">
        <f t="shared" si="68"/>
        <v>354877.29999999993</v>
      </c>
      <c r="AB361" s="83">
        <f t="shared" si="69"/>
        <v>0</v>
      </c>
      <c r="AC361" s="84">
        <f t="shared" si="70"/>
        <v>0</v>
      </c>
    </row>
    <row r="362" spans="1:29" x14ac:dyDescent="0.2">
      <c r="A362" s="120" t="s">
        <v>258</v>
      </c>
      <c r="B362" s="121" t="s">
        <v>264</v>
      </c>
      <c r="C362" s="116" t="s">
        <v>263</v>
      </c>
      <c r="D362" s="117">
        <v>737</v>
      </c>
      <c r="E362" s="118">
        <v>712911.49999999988</v>
      </c>
      <c r="F362" s="118"/>
      <c r="G362" s="118"/>
      <c r="H362" s="118"/>
      <c r="I362" s="119"/>
      <c r="J362" s="117">
        <v>1050</v>
      </c>
      <c r="K362" s="118">
        <v>927907.3</v>
      </c>
      <c r="L362" s="118">
        <v>786787.3</v>
      </c>
      <c r="M362" s="118">
        <v>141120</v>
      </c>
      <c r="N362" s="118"/>
      <c r="O362" s="119"/>
      <c r="P362" s="117">
        <v>918</v>
      </c>
      <c r="Q362" s="118">
        <f>SUM(R362:S362)</f>
        <v>1147859.6000000001</v>
      </c>
      <c r="R362" s="118">
        <v>1000739.6000000001</v>
      </c>
      <c r="S362" s="118">
        <v>147120</v>
      </c>
      <c r="T362" s="118">
        <v>0</v>
      </c>
      <c r="U362" s="119">
        <v>0</v>
      </c>
      <c r="V362" s="82">
        <f t="shared" si="63"/>
        <v>181</v>
      </c>
      <c r="W362" s="83">
        <f t="shared" si="64"/>
        <v>434948.10000000021</v>
      </c>
      <c r="X362" s="83">
        <f t="shared" si="65"/>
        <v>0</v>
      </c>
      <c r="Y362" s="84">
        <f t="shared" si="66"/>
        <v>0</v>
      </c>
      <c r="Z362" s="91">
        <f t="shared" si="67"/>
        <v>-132</v>
      </c>
      <c r="AA362" s="83">
        <f t="shared" si="68"/>
        <v>219952.30000000005</v>
      </c>
      <c r="AB362" s="83">
        <f t="shared" si="69"/>
        <v>0</v>
      </c>
      <c r="AC362" s="84">
        <f t="shared" si="70"/>
        <v>0</v>
      </c>
    </row>
    <row r="363" spans="1:29" x14ac:dyDescent="0.2">
      <c r="A363" s="120" t="s">
        <v>258</v>
      </c>
      <c r="B363" s="121" t="s">
        <v>262</v>
      </c>
      <c r="C363" s="116" t="s">
        <v>261</v>
      </c>
      <c r="D363" s="117">
        <v>776</v>
      </c>
      <c r="E363" s="118">
        <v>919533.59999999986</v>
      </c>
      <c r="F363" s="118"/>
      <c r="G363" s="118"/>
      <c r="H363" s="118">
        <v>20195</v>
      </c>
      <c r="I363" s="119"/>
      <c r="J363" s="117">
        <v>755</v>
      </c>
      <c r="K363" s="118">
        <v>870355.39999999991</v>
      </c>
      <c r="L363" s="118">
        <v>754795.39999999991</v>
      </c>
      <c r="M363" s="118">
        <v>115560</v>
      </c>
      <c r="N363" s="118">
        <v>15491</v>
      </c>
      <c r="O363" s="119"/>
      <c r="P363" s="117">
        <v>700</v>
      </c>
      <c r="Q363" s="118">
        <f>SUM(R363:S363)</f>
        <v>1021757.5</v>
      </c>
      <c r="R363" s="118">
        <v>902117.5</v>
      </c>
      <c r="S363" s="118">
        <v>119640</v>
      </c>
      <c r="T363" s="118">
        <v>24611</v>
      </c>
      <c r="U363" s="119">
        <v>0</v>
      </c>
      <c r="V363" s="82">
        <f t="shared" si="63"/>
        <v>-76</v>
      </c>
      <c r="W363" s="83">
        <f t="shared" si="64"/>
        <v>102223.90000000014</v>
      </c>
      <c r="X363" s="83">
        <f t="shared" si="65"/>
        <v>4416</v>
      </c>
      <c r="Y363" s="84">
        <f t="shared" si="66"/>
        <v>0</v>
      </c>
      <c r="Z363" s="91">
        <f t="shared" si="67"/>
        <v>-55</v>
      </c>
      <c r="AA363" s="83">
        <f t="shared" si="68"/>
        <v>151402.10000000009</v>
      </c>
      <c r="AB363" s="83">
        <f t="shared" si="69"/>
        <v>9120</v>
      </c>
      <c r="AC363" s="84">
        <f t="shared" si="70"/>
        <v>0</v>
      </c>
    </row>
    <row r="364" spans="1:29" x14ac:dyDescent="0.2">
      <c r="A364" s="120" t="s">
        <v>258</v>
      </c>
      <c r="B364" s="121" t="s">
        <v>260</v>
      </c>
      <c r="C364" s="116" t="s">
        <v>259</v>
      </c>
      <c r="D364" s="117">
        <v>2191</v>
      </c>
      <c r="E364" s="118">
        <v>4291430.3000000007</v>
      </c>
      <c r="F364" s="118"/>
      <c r="G364" s="118"/>
      <c r="H364" s="118">
        <v>29613</v>
      </c>
      <c r="I364" s="119"/>
      <c r="J364" s="117">
        <v>2400</v>
      </c>
      <c r="K364" s="118">
        <v>3575897.4</v>
      </c>
      <c r="L364" s="118">
        <v>3175217.4</v>
      </c>
      <c r="M364" s="118">
        <v>400680</v>
      </c>
      <c r="N364" s="118">
        <v>62275</v>
      </c>
      <c r="O364" s="119"/>
      <c r="P364" s="117">
        <v>2347</v>
      </c>
      <c r="Q364" s="118">
        <f>SUM(R364:S364)</f>
        <v>4328272.7200000007</v>
      </c>
      <c r="R364" s="118">
        <v>3950752.72</v>
      </c>
      <c r="S364" s="118">
        <v>377520</v>
      </c>
      <c r="T364" s="118">
        <v>27082</v>
      </c>
      <c r="U364" s="119">
        <v>0</v>
      </c>
      <c r="V364" s="82">
        <f t="shared" si="63"/>
        <v>156</v>
      </c>
      <c r="W364" s="83">
        <f t="shared" si="64"/>
        <v>36842.419999999925</v>
      </c>
      <c r="X364" s="83">
        <f t="shared" si="65"/>
        <v>-2531</v>
      </c>
      <c r="Y364" s="84">
        <f t="shared" si="66"/>
        <v>0</v>
      </c>
      <c r="Z364" s="91">
        <f t="shared" si="67"/>
        <v>-53</v>
      </c>
      <c r="AA364" s="83">
        <f t="shared" si="68"/>
        <v>752375.32000000076</v>
      </c>
      <c r="AB364" s="83">
        <f t="shared" si="69"/>
        <v>-35193</v>
      </c>
      <c r="AC364" s="84">
        <f t="shared" si="70"/>
        <v>0</v>
      </c>
    </row>
    <row r="365" spans="1:29" ht="12.75" customHeight="1" x14ac:dyDescent="0.2">
      <c r="A365" s="120" t="s">
        <v>258</v>
      </c>
      <c r="B365" s="121" t="s">
        <v>257</v>
      </c>
      <c r="C365" s="116" t="s">
        <v>256</v>
      </c>
      <c r="D365" s="117">
        <v>198</v>
      </c>
      <c r="E365" s="118">
        <v>338778.8</v>
      </c>
      <c r="F365" s="118"/>
      <c r="G365" s="118"/>
      <c r="H365" s="118"/>
      <c r="I365" s="119"/>
      <c r="J365" s="117">
        <v>192</v>
      </c>
      <c r="K365" s="118">
        <v>377308</v>
      </c>
      <c r="L365" s="118">
        <v>348868</v>
      </c>
      <c r="M365" s="118">
        <v>28440</v>
      </c>
      <c r="N365" s="118"/>
      <c r="O365" s="119"/>
      <c r="P365" s="117">
        <v>167</v>
      </c>
      <c r="Q365" s="118">
        <f>SUM(R365:S365)</f>
        <v>327462.59999999998</v>
      </c>
      <c r="R365" s="118">
        <v>295902.59999999998</v>
      </c>
      <c r="S365" s="118">
        <v>31560</v>
      </c>
      <c r="T365" s="118">
        <v>0</v>
      </c>
      <c r="U365" s="119">
        <v>0</v>
      </c>
      <c r="V365" s="82">
        <f t="shared" si="63"/>
        <v>-31</v>
      </c>
      <c r="W365" s="83">
        <f t="shared" si="64"/>
        <v>-11316.200000000012</v>
      </c>
      <c r="X365" s="83">
        <f t="shared" si="65"/>
        <v>0</v>
      </c>
      <c r="Y365" s="84">
        <f t="shared" si="66"/>
        <v>0</v>
      </c>
      <c r="Z365" s="91">
        <f t="shared" si="67"/>
        <v>-25</v>
      </c>
      <c r="AA365" s="83">
        <f t="shared" si="68"/>
        <v>-49845.400000000023</v>
      </c>
      <c r="AB365" s="83">
        <f t="shared" si="69"/>
        <v>0</v>
      </c>
      <c r="AC365" s="84">
        <f t="shared" si="70"/>
        <v>0</v>
      </c>
    </row>
    <row r="366" spans="1:29" x14ac:dyDescent="0.2">
      <c r="A366" s="120" t="s">
        <v>238</v>
      </c>
      <c r="B366" s="121" t="s">
        <v>255</v>
      </c>
      <c r="C366" s="116" t="s">
        <v>254</v>
      </c>
      <c r="D366" s="117">
        <v>775</v>
      </c>
      <c r="E366" s="118">
        <v>752535.67999999993</v>
      </c>
      <c r="F366" s="118"/>
      <c r="G366" s="118"/>
      <c r="H366" s="118"/>
      <c r="I366" s="119"/>
      <c r="J366" s="117">
        <v>753</v>
      </c>
      <c r="K366" s="118">
        <v>834254.55999999982</v>
      </c>
      <c r="L366" s="118">
        <v>693014.55999999982</v>
      </c>
      <c r="M366" s="118">
        <v>141240</v>
      </c>
      <c r="N366" s="118"/>
      <c r="O366" s="119"/>
      <c r="P366" s="117">
        <v>870</v>
      </c>
      <c r="Q366" s="118">
        <f t="shared" ref="Q366:Q376" si="73">SUM(R366:S366)</f>
        <v>1097320.22</v>
      </c>
      <c r="R366" s="118">
        <v>955240.22</v>
      </c>
      <c r="S366" s="118">
        <v>142080</v>
      </c>
      <c r="T366" s="118">
        <v>0</v>
      </c>
      <c r="U366" s="119">
        <v>0</v>
      </c>
      <c r="V366" s="82">
        <f t="shared" si="63"/>
        <v>95</v>
      </c>
      <c r="W366" s="83">
        <f t="shared" si="64"/>
        <v>344784.54000000004</v>
      </c>
      <c r="X366" s="83">
        <f t="shared" si="65"/>
        <v>0</v>
      </c>
      <c r="Y366" s="84">
        <f t="shared" si="66"/>
        <v>0</v>
      </c>
      <c r="Z366" s="91">
        <f t="shared" si="67"/>
        <v>117</v>
      </c>
      <c r="AA366" s="83">
        <f t="shared" si="68"/>
        <v>263065.66000000015</v>
      </c>
      <c r="AB366" s="83">
        <f t="shared" si="69"/>
        <v>0</v>
      </c>
      <c r="AC366" s="84">
        <f t="shared" si="70"/>
        <v>0</v>
      </c>
    </row>
    <row r="367" spans="1:29" x14ac:dyDescent="0.2">
      <c r="A367" s="120" t="s">
        <v>238</v>
      </c>
      <c r="B367" s="121" t="s">
        <v>253</v>
      </c>
      <c r="C367" s="116" t="s">
        <v>115</v>
      </c>
      <c r="D367" s="117">
        <v>597</v>
      </c>
      <c r="E367" s="118">
        <v>143233.20000000001</v>
      </c>
      <c r="F367" s="118"/>
      <c r="G367" s="118"/>
      <c r="H367" s="118"/>
      <c r="I367" s="119"/>
      <c r="J367" s="117">
        <v>556</v>
      </c>
      <c r="K367" s="118">
        <v>191367.3</v>
      </c>
      <c r="L367" s="118">
        <v>162207.29999999999</v>
      </c>
      <c r="M367" s="118">
        <v>29160</v>
      </c>
      <c r="N367" s="118"/>
      <c r="O367" s="119"/>
      <c r="P367" s="117">
        <v>408</v>
      </c>
      <c r="Q367" s="118">
        <f t="shared" si="73"/>
        <v>152034.5</v>
      </c>
      <c r="R367" s="118">
        <v>122874.5</v>
      </c>
      <c r="S367" s="118">
        <v>29160</v>
      </c>
      <c r="T367" s="118">
        <v>0</v>
      </c>
      <c r="U367" s="119">
        <v>0</v>
      </c>
      <c r="V367" s="82">
        <f t="shared" si="63"/>
        <v>-189</v>
      </c>
      <c r="W367" s="83">
        <f t="shared" si="64"/>
        <v>8801.2999999999884</v>
      </c>
      <c r="X367" s="83">
        <f t="shared" si="65"/>
        <v>0</v>
      </c>
      <c r="Y367" s="84">
        <f t="shared" si="66"/>
        <v>0</v>
      </c>
      <c r="Z367" s="91">
        <f t="shared" si="67"/>
        <v>-148</v>
      </c>
      <c r="AA367" s="83">
        <f t="shared" si="68"/>
        <v>-39332.799999999988</v>
      </c>
      <c r="AB367" s="83">
        <f t="shared" si="69"/>
        <v>0</v>
      </c>
      <c r="AC367" s="84">
        <f t="shared" si="70"/>
        <v>0</v>
      </c>
    </row>
    <row r="368" spans="1:29" x14ac:dyDescent="0.2">
      <c r="A368" s="120" t="s">
        <v>238</v>
      </c>
      <c r="B368" s="121" t="s">
        <v>252</v>
      </c>
      <c r="C368" s="116" t="s">
        <v>251</v>
      </c>
      <c r="D368" s="117">
        <v>146</v>
      </c>
      <c r="E368" s="118">
        <v>57173.599999999999</v>
      </c>
      <c r="F368" s="118"/>
      <c r="G368" s="118"/>
      <c r="H368" s="118"/>
      <c r="I368" s="119"/>
      <c r="J368" s="117">
        <v>216</v>
      </c>
      <c r="K368" s="118">
        <v>97185.600000000006</v>
      </c>
      <c r="L368" s="118">
        <v>84585.600000000006</v>
      </c>
      <c r="M368" s="118">
        <v>12600</v>
      </c>
      <c r="N368" s="118"/>
      <c r="O368" s="119"/>
      <c r="P368" s="117">
        <v>183</v>
      </c>
      <c r="Q368" s="118">
        <f t="shared" si="73"/>
        <v>83542.799999999988</v>
      </c>
      <c r="R368" s="118">
        <v>71662.799999999988</v>
      </c>
      <c r="S368" s="118">
        <v>11880</v>
      </c>
      <c r="T368" s="118">
        <v>0</v>
      </c>
      <c r="U368" s="119">
        <v>0</v>
      </c>
      <c r="V368" s="82">
        <f t="shared" si="63"/>
        <v>37</v>
      </c>
      <c r="W368" s="83">
        <f t="shared" si="64"/>
        <v>26369.19999999999</v>
      </c>
      <c r="X368" s="83">
        <f t="shared" si="65"/>
        <v>0</v>
      </c>
      <c r="Y368" s="84">
        <f t="shared" si="66"/>
        <v>0</v>
      </c>
      <c r="Z368" s="91">
        <f t="shared" si="67"/>
        <v>-33</v>
      </c>
      <c r="AA368" s="83">
        <f t="shared" si="68"/>
        <v>-13642.800000000017</v>
      </c>
      <c r="AB368" s="83">
        <f t="shared" si="69"/>
        <v>0</v>
      </c>
      <c r="AC368" s="84">
        <f t="shared" si="70"/>
        <v>0</v>
      </c>
    </row>
    <row r="369" spans="1:29" x14ac:dyDescent="0.2">
      <c r="A369" s="120" t="s">
        <v>238</v>
      </c>
      <c r="B369" s="121" t="s">
        <v>250</v>
      </c>
      <c r="C369" s="116" t="s">
        <v>249</v>
      </c>
      <c r="D369" s="117">
        <v>2057</v>
      </c>
      <c r="E369" s="118">
        <v>2006575.06</v>
      </c>
      <c r="F369" s="118"/>
      <c r="G369" s="118"/>
      <c r="H369" s="118"/>
      <c r="I369" s="119"/>
      <c r="J369" s="117">
        <v>1834</v>
      </c>
      <c r="K369" s="118">
        <v>1930905.4000000004</v>
      </c>
      <c r="L369" s="118">
        <v>1784865.4000000004</v>
      </c>
      <c r="M369" s="118">
        <v>146040</v>
      </c>
      <c r="N369" s="118"/>
      <c r="O369" s="119"/>
      <c r="P369" s="117">
        <v>1666</v>
      </c>
      <c r="Q369" s="118">
        <f t="shared" si="73"/>
        <v>2522761.52</v>
      </c>
      <c r="R369" s="118">
        <v>2388361.52</v>
      </c>
      <c r="S369" s="118">
        <v>134400</v>
      </c>
      <c r="T369" s="118">
        <v>0</v>
      </c>
      <c r="U369" s="119">
        <v>0</v>
      </c>
      <c r="V369" s="82">
        <f t="shared" si="63"/>
        <v>-391</v>
      </c>
      <c r="W369" s="83">
        <f t="shared" si="64"/>
        <v>516186.45999999996</v>
      </c>
      <c r="X369" s="83">
        <f t="shared" si="65"/>
        <v>0</v>
      </c>
      <c r="Y369" s="84">
        <f t="shared" si="66"/>
        <v>0</v>
      </c>
      <c r="Z369" s="91">
        <f t="shared" si="67"/>
        <v>-168</v>
      </c>
      <c r="AA369" s="83">
        <f t="shared" si="68"/>
        <v>591856.11999999965</v>
      </c>
      <c r="AB369" s="83">
        <f t="shared" si="69"/>
        <v>0</v>
      </c>
      <c r="AC369" s="84">
        <f t="shared" si="70"/>
        <v>0</v>
      </c>
    </row>
    <row r="370" spans="1:29" x14ac:dyDescent="0.2">
      <c r="A370" s="120" t="s">
        <v>238</v>
      </c>
      <c r="B370" s="121" t="s">
        <v>248</v>
      </c>
      <c r="C370" s="116" t="s">
        <v>124</v>
      </c>
      <c r="D370" s="117">
        <v>54</v>
      </c>
      <c r="E370" s="118">
        <v>42058.45</v>
      </c>
      <c r="F370" s="118"/>
      <c r="G370" s="118"/>
      <c r="H370" s="118"/>
      <c r="I370" s="119"/>
      <c r="J370" s="117">
        <v>54</v>
      </c>
      <c r="K370" s="118">
        <v>59681.8</v>
      </c>
      <c r="L370" s="118">
        <v>42041.8</v>
      </c>
      <c r="M370" s="118">
        <v>17640</v>
      </c>
      <c r="N370" s="118"/>
      <c r="O370" s="119"/>
      <c r="P370" s="117">
        <v>64</v>
      </c>
      <c r="Q370" s="118">
        <f t="shared" si="73"/>
        <v>66062.100000000006</v>
      </c>
      <c r="R370" s="118">
        <v>48302.100000000006</v>
      </c>
      <c r="S370" s="118">
        <v>17760</v>
      </c>
      <c r="T370" s="118">
        <v>0</v>
      </c>
      <c r="U370" s="119">
        <v>0</v>
      </c>
      <c r="V370" s="82">
        <f t="shared" si="63"/>
        <v>10</v>
      </c>
      <c r="W370" s="83">
        <f t="shared" si="64"/>
        <v>24003.650000000009</v>
      </c>
      <c r="X370" s="83">
        <f t="shared" si="65"/>
        <v>0</v>
      </c>
      <c r="Y370" s="84">
        <f t="shared" si="66"/>
        <v>0</v>
      </c>
      <c r="Z370" s="91">
        <f t="shared" si="67"/>
        <v>10</v>
      </c>
      <c r="AA370" s="83">
        <f t="shared" si="68"/>
        <v>6380.3000000000029</v>
      </c>
      <c r="AB370" s="83">
        <f t="shared" si="69"/>
        <v>0</v>
      </c>
      <c r="AC370" s="84">
        <f t="shared" si="70"/>
        <v>0</v>
      </c>
    </row>
    <row r="371" spans="1:29" x14ac:dyDescent="0.2">
      <c r="A371" s="120" t="s">
        <v>238</v>
      </c>
      <c r="B371" s="121" t="s">
        <v>247</v>
      </c>
      <c r="C371" s="116" t="s">
        <v>246</v>
      </c>
      <c r="D371" s="117">
        <v>763</v>
      </c>
      <c r="E371" s="118">
        <v>818203.24</v>
      </c>
      <c r="F371" s="118"/>
      <c r="G371" s="118"/>
      <c r="H371" s="118"/>
      <c r="I371" s="119"/>
      <c r="J371" s="117">
        <v>872</v>
      </c>
      <c r="K371" s="118">
        <v>967816.79999999981</v>
      </c>
      <c r="L371" s="118">
        <v>832936.79999999981</v>
      </c>
      <c r="M371" s="118">
        <v>134880</v>
      </c>
      <c r="N371" s="118"/>
      <c r="O371" s="119"/>
      <c r="P371" s="117">
        <v>592</v>
      </c>
      <c r="Q371" s="118">
        <f t="shared" si="73"/>
        <v>1140710.56</v>
      </c>
      <c r="R371" s="118">
        <v>1005230.5599999999</v>
      </c>
      <c r="S371" s="118">
        <v>135480</v>
      </c>
      <c r="T371" s="118">
        <v>0</v>
      </c>
      <c r="U371" s="119">
        <v>0</v>
      </c>
      <c r="V371" s="82">
        <f t="shared" si="63"/>
        <v>-171</v>
      </c>
      <c r="W371" s="83">
        <f t="shared" si="64"/>
        <v>322507.32000000007</v>
      </c>
      <c r="X371" s="83">
        <f t="shared" si="65"/>
        <v>0</v>
      </c>
      <c r="Y371" s="84">
        <f t="shared" si="66"/>
        <v>0</v>
      </c>
      <c r="Z371" s="91">
        <f t="shared" si="67"/>
        <v>-280</v>
      </c>
      <c r="AA371" s="83">
        <f t="shared" si="68"/>
        <v>172893.76000000024</v>
      </c>
      <c r="AB371" s="83">
        <f t="shared" si="69"/>
        <v>0</v>
      </c>
      <c r="AC371" s="84">
        <f t="shared" si="70"/>
        <v>0</v>
      </c>
    </row>
    <row r="372" spans="1:29" x14ac:dyDescent="0.2">
      <c r="A372" s="120" t="s">
        <v>238</v>
      </c>
      <c r="B372" s="121" t="s">
        <v>245</v>
      </c>
      <c r="C372" s="116" t="s">
        <v>244</v>
      </c>
      <c r="D372" s="117"/>
      <c r="E372" s="118">
        <v>111072</v>
      </c>
      <c r="F372" s="118"/>
      <c r="G372" s="118"/>
      <c r="H372" s="118"/>
      <c r="I372" s="119"/>
      <c r="J372" s="117"/>
      <c r="K372" s="118">
        <v>83799</v>
      </c>
      <c r="L372" s="118">
        <v>83799</v>
      </c>
      <c r="M372" s="118"/>
      <c r="N372" s="118"/>
      <c r="O372" s="119"/>
      <c r="P372" s="117">
        <v>0</v>
      </c>
      <c r="Q372" s="118">
        <f t="shared" si="73"/>
        <v>96167</v>
      </c>
      <c r="R372" s="118">
        <v>96167</v>
      </c>
      <c r="S372" s="118">
        <v>0</v>
      </c>
      <c r="T372" s="118">
        <v>0</v>
      </c>
      <c r="U372" s="119">
        <v>0</v>
      </c>
      <c r="V372" s="82">
        <f t="shared" si="63"/>
        <v>0</v>
      </c>
      <c r="W372" s="83">
        <f t="shared" si="64"/>
        <v>-14905</v>
      </c>
      <c r="X372" s="83">
        <f t="shared" si="65"/>
        <v>0</v>
      </c>
      <c r="Y372" s="84">
        <f t="shared" si="66"/>
        <v>0</v>
      </c>
      <c r="Z372" s="91">
        <f t="shared" si="67"/>
        <v>0</v>
      </c>
      <c r="AA372" s="83">
        <f t="shared" si="68"/>
        <v>12368</v>
      </c>
      <c r="AB372" s="83">
        <f t="shared" si="69"/>
        <v>0</v>
      </c>
      <c r="AC372" s="84">
        <f t="shared" si="70"/>
        <v>0</v>
      </c>
    </row>
    <row r="373" spans="1:29" ht="12.75" customHeight="1" x14ac:dyDescent="0.2">
      <c r="A373" s="120" t="s">
        <v>238</v>
      </c>
      <c r="B373" s="121" t="s">
        <v>243</v>
      </c>
      <c r="C373" s="116" t="s">
        <v>242</v>
      </c>
      <c r="D373" s="117">
        <v>4316</v>
      </c>
      <c r="E373" s="118">
        <v>5435752.3800000008</v>
      </c>
      <c r="F373" s="118"/>
      <c r="G373" s="118"/>
      <c r="H373" s="118">
        <v>44034</v>
      </c>
      <c r="I373" s="119"/>
      <c r="J373" s="117">
        <v>4694</v>
      </c>
      <c r="K373" s="118">
        <v>6177698.3600000013</v>
      </c>
      <c r="L373" s="118">
        <v>5605418.3600000013</v>
      </c>
      <c r="M373" s="118">
        <v>572280</v>
      </c>
      <c r="N373" s="118">
        <v>36676</v>
      </c>
      <c r="O373" s="119"/>
      <c r="P373" s="117">
        <v>4138</v>
      </c>
      <c r="Q373" s="118">
        <f t="shared" si="73"/>
        <v>7671784.6500000013</v>
      </c>
      <c r="R373" s="118">
        <v>7108024.6500000013</v>
      </c>
      <c r="S373" s="118">
        <v>563760</v>
      </c>
      <c r="T373" s="118">
        <v>38251</v>
      </c>
      <c r="U373" s="119">
        <v>0</v>
      </c>
      <c r="V373" s="82">
        <f t="shared" si="63"/>
        <v>-178</v>
      </c>
      <c r="W373" s="83">
        <f t="shared" si="64"/>
        <v>2236032.2700000005</v>
      </c>
      <c r="X373" s="83">
        <f t="shared" si="65"/>
        <v>-5783</v>
      </c>
      <c r="Y373" s="84">
        <f t="shared" si="66"/>
        <v>0</v>
      </c>
      <c r="Z373" s="91">
        <f t="shared" si="67"/>
        <v>-556</v>
      </c>
      <c r="AA373" s="83">
        <f t="shared" si="68"/>
        <v>1494086.29</v>
      </c>
      <c r="AB373" s="83">
        <f t="shared" si="69"/>
        <v>1575</v>
      </c>
      <c r="AC373" s="84">
        <f t="shared" si="70"/>
        <v>0</v>
      </c>
    </row>
    <row r="374" spans="1:29" x14ac:dyDescent="0.2">
      <c r="A374" s="120" t="s">
        <v>238</v>
      </c>
      <c r="B374" s="121" t="s">
        <v>241</v>
      </c>
      <c r="C374" s="116" t="s">
        <v>240</v>
      </c>
      <c r="D374" s="117">
        <v>513</v>
      </c>
      <c r="E374" s="118">
        <v>467143.5</v>
      </c>
      <c r="F374" s="118"/>
      <c r="G374" s="118"/>
      <c r="H374" s="118"/>
      <c r="I374" s="119"/>
      <c r="J374" s="117">
        <v>450</v>
      </c>
      <c r="K374" s="118">
        <v>482244.7</v>
      </c>
      <c r="L374" s="118">
        <v>435084.7</v>
      </c>
      <c r="M374" s="118">
        <v>47160</v>
      </c>
      <c r="N374" s="118"/>
      <c r="O374" s="119"/>
      <c r="P374" s="117">
        <v>452</v>
      </c>
      <c r="Q374" s="118">
        <f t="shared" si="73"/>
        <v>550933.80000000005</v>
      </c>
      <c r="R374" s="118">
        <v>504493.80000000005</v>
      </c>
      <c r="S374" s="118">
        <v>46440</v>
      </c>
      <c r="T374" s="118">
        <v>0</v>
      </c>
      <c r="U374" s="119">
        <v>0</v>
      </c>
      <c r="V374" s="82">
        <f t="shared" si="63"/>
        <v>-61</v>
      </c>
      <c r="W374" s="83">
        <f t="shared" si="64"/>
        <v>83790.300000000047</v>
      </c>
      <c r="X374" s="83">
        <f t="shared" si="65"/>
        <v>0</v>
      </c>
      <c r="Y374" s="84">
        <f t="shared" si="66"/>
        <v>0</v>
      </c>
      <c r="Z374" s="91">
        <f t="shared" si="67"/>
        <v>2</v>
      </c>
      <c r="AA374" s="83">
        <f t="shared" si="68"/>
        <v>68689.100000000035</v>
      </c>
      <c r="AB374" s="83">
        <f t="shared" si="69"/>
        <v>0</v>
      </c>
      <c r="AC374" s="84">
        <f t="shared" si="70"/>
        <v>0</v>
      </c>
    </row>
    <row r="375" spans="1:29" x14ac:dyDescent="0.2">
      <c r="A375" s="120" t="s">
        <v>238</v>
      </c>
      <c r="B375" s="121" t="s">
        <v>239</v>
      </c>
      <c r="C375" s="116" t="s">
        <v>126</v>
      </c>
      <c r="D375" s="117">
        <v>402</v>
      </c>
      <c r="E375" s="118">
        <v>306750.84000000003</v>
      </c>
      <c r="F375" s="118"/>
      <c r="G375" s="118"/>
      <c r="H375" s="118"/>
      <c r="I375" s="119"/>
      <c r="J375" s="117">
        <v>440</v>
      </c>
      <c r="K375" s="118">
        <v>377865.5</v>
      </c>
      <c r="L375" s="118">
        <v>333945.5</v>
      </c>
      <c r="M375" s="118">
        <v>43920</v>
      </c>
      <c r="N375" s="118"/>
      <c r="O375" s="119"/>
      <c r="P375" s="117">
        <v>353</v>
      </c>
      <c r="Q375" s="118">
        <f t="shared" si="73"/>
        <v>542390.94000000006</v>
      </c>
      <c r="R375" s="118">
        <v>498470.94000000006</v>
      </c>
      <c r="S375" s="118">
        <v>43920</v>
      </c>
      <c r="T375" s="118">
        <v>0</v>
      </c>
      <c r="U375" s="119">
        <v>0</v>
      </c>
      <c r="V375" s="82">
        <f t="shared" si="63"/>
        <v>-49</v>
      </c>
      <c r="W375" s="83">
        <f t="shared" si="64"/>
        <v>235640.10000000003</v>
      </c>
      <c r="X375" s="83">
        <f t="shared" si="65"/>
        <v>0</v>
      </c>
      <c r="Y375" s="84">
        <f t="shared" si="66"/>
        <v>0</v>
      </c>
      <c r="Z375" s="91">
        <f t="shared" si="67"/>
        <v>-87</v>
      </c>
      <c r="AA375" s="83">
        <f t="shared" si="68"/>
        <v>164525.44000000006</v>
      </c>
      <c r="AB375" s="83">
        <f t="shared" si="69"/>
        <v>0</v>
      </c>
      <c r="AC375" s="84">
        <f t="shared" si="70"/>
        <v>0</v>
      </c>
    </row>
    <row r="376" spans="1:29" ht="12.75" customHeight="1" x14ac:dyDescent="0.2">
      <c r="A376" s="120" t="s">
        <v>238</v>
      </c>
      <c r="B376" s="121" t="s">
        <v>237</v>
      </c>
      <c r="C376" s="116" t="s">
        <v>125</v>
      </c>
      <c r="D376" s="117">
        <v>547</v>
      </c>
      <c r="E376" s="118">
        <v>587849.04</v>
      </c>
      <c r="F376" s="118"/>
      <c r="G376" s="118"/>
      <c r="H376" s="118"/>
      <c r="I376" s="119">
        <v>1851561.31</v>
      </c>
      <c r="J376" s="117">
        <v>569</v>
      </c>
      <c r="K376" s="118">
        <v>621144.91999999993</v>
      </c>
      <c r="L376" s="118">
        <v>548784.91999999993</v>
      </c>
      <c r="M376" s="118">
        <v>72360</v>
      </c>
      <c r="N376" s="118"/>
      <c r="O376" s="119">
        <v>1907931.6800000002</v>
      </c>
      <c r="P376" s="117">
        <v>496</v>
      </c>
      <c r="Q376" s="118">
        <f t="shared" si="73"/>
        <v>560466.4</v>
      </c>
      <c r="R376" s="118">
        <v>485706.4</v>
      </c>
      <c r="S376" s="118">
        <v>74760</v>
      </c>
      <c r="T376" s="118">
        <v>0</v>
      </c>
      <c r="U376" s="119">
        <v>2039316.0500000003</v>
      </c>
      <c r="V376" s="82">
        <f t="shared" si="63"/>
        <v>-51</v>
      </c>
      <c r="W376" s="83">
        <f t="shared" si="64"/>
        <v>-27382.640000000014</v>
      </c>
      <c r="X376" s="83">
        <f t="shared" si="65"/>
        <v>0</v>
      </c>
      <c r="Y376" s="84">
        <f t="shared" si="66"/>
        <v>187754.74000000022</v>
      </c>
      <c r="Z376" s="91">
        <f t="shared" si="67"/>
        <v>-73</v>
      </c>
      <c r="AA376" s="83">
        <f t="shared" si="68"/>
        <v>-60678.519999999902</v>
      </c>
      <c r="AB376" s="83">
        <f t="shared" si="69"/>
        <v>0</v>
      </c>
      <c r="AC376" s="84">
        <f t="shared" si="70"/>
        <v>131384.37000000011</v>
      </c>
    </row>
    <row r="377" spans="1:29" x14ac:dyDescent="0.2">
      <c r="A377" s="120" t="s">
        <v>226</v>
      </c>
      <c r="B377" s="121" t="s">
        <v>236</v>
      </c>
      <c r="C377" s="116" t="s">
        <v>235</v>
      </c>
      <c r="D377" s="117">
        <v>250</v>
      </c>
      <c r="E377" s="118">
        <v>227279.5</v>
      </c>
      <c r="F377" s="118"/>
      <c r="G377" s="118"/>
      <c r="H377" s="118"/>
      <c r="I377" s="119"/>
      <c r="J377" s="117">
        <v>254</v>
      </c>
      <c r="K377" s="118">
        <v>228313.90000000002</v>
      </c>
      <c r="L377" s="118">
        <v>184513.90000000002</v>
      </c>
      <c r="M377" s="118">
        <v>43800</v>
      </c>
      <c r="N377" s="118"/>
      <c r="O377" s="119"/>
      <c r="P377" s="117">
        <v>210</v>
      </c>
      <c r="Q377" s="118">
        <f t="shared" ref="Q377:Q382" si="74">SUM(R377:S377)</f>
        <v>217317.59999999998</v>
      </c>
      <c r="R377" s="118">
        <v>173877.59999999998</v>
      </c>
      <c r="S377" s="118">
        <v>43440</v>
      </c>
      <c r="T377" s="118">
        <v>0</v>
      </c>
      <c r="U377" s="119">
        <v>0</v>
      </c>
      <c r="V377" s="82">
        <f t="shared" si="63"/>
        <v>-40</v>
      </c>
      <c r="W377" s="83">
        <f t="shared" si="64"/>
        <v>-9961.9000000000233</v>
      </c>
      <c r="X377" s="83">
        <f t="shared" si="65"/>
        <v>0</v>
      </c>
      <c r="Y377" s="84">
        <f t="shared" si="66"/>
        <v>0</v>
      </c>
      <c r="Z377" s="91">
        <f t="shared" si="67"/>
        <v>-44</v>
      </c>
      <c r="AA377" s="83">
        <f t="shared" si="68"/>
        <v>-10996.300000000047</v>
      </c>
      <c r="AB377" s="83">
        <f t="shared" si="69"/>
        <v>0</v>
      </c>
      <c r="AC377" s="84">
        <f t="shared" si="70"/>
        <v>0</v>
      </c>
    </row>
    <row r="378" spans="1:29" x14ac:dyDescent="0.2">
      <c r="A378" s="120" t="s">
        <v>226</v>
      </c>
      <c r="B378" s="121" t="s">
        <v>234</v>
      </c>
      <c r="C378" s="116" t="s">
        <v>233</v>
      </c>
      <c r="D378" s="117"/>
      <c r="E378" s="118"/>
      <c r="F378" s="118"/>
      <c r="G378" s="118"/>
      <c r="H378" s="118"/>
      <c r="I378" s="119"/>
      <c r="J378" s="117"/>
      <c r="K378" s="118"/>
      <c r="L378" s="118"/>
      <c r="M378" s="118"/>
      <c r="N378" s="118"/>
      <c r="O378" s="119"/>
      <c r="P378" s="117">
        <v>0</v>
      </c>
      <c r="Q378" s="118">
        <f t="shared" si="74"/>
        <v>0</v>
      </c>
      <c r="R378" s="118">
        <v>0</v>
      </c>
      <c r="S378" s="118">
        <v>0</v>
      </c>
      <c r="T378" s="118">
        <v>0</v>
      </c>
      <c r="U378" s="119">
        <v>0</v>
      </c>
      <c r="V378" s="82">
        <f t="shared" si="63"/>
        <v>0</v>
      </c>
      <c r="W378" s="83">
        <f t="shared" si="64"/>
        <v>0</v>
      </c>
      <c r="X378" s="83">
        <f t="shared" si="65"/>
        <v>0</v>
      </c>
      <c r="Y378" s="84">
        <f t="shared" si="66"/>
        <v>0</v>
      </c>
      <c r="Z378" s="91">
        <f t="shared" si="67"/>
        <v>0</v>
      </c>
      <c r="AA378" s="83">
        <f t="shared" si="68"/>
        <v>0</v>
      </c>
      <c r="AB378" s="83">
        <f t="shared" si="69"/>
        <v>0</v>
      </c>
      <c r="AC378" s="84">
        <f t="shared" si="70"/>
        <v>0</v>
      </c>
    </row>
    <row r="379" spans="1:29" x14ac:dyDescent="0.2">
      <c r="A379" s="120" t="s">
        <v>226</v>
      </c>
      <c r="B379" s="121" t="s">
        <v>232</v>
      </c>
      <c r="C379" s="116" t="s">
        <v>231</v>
      </c>
      <c r="D379" s="117">
        <v>3956</v>
      </c>
      <c r="E379" s="118">
        <v>5848281.6199999992</v>
      </c>
      <c r="F379" s="118"/>
      <c r="G379" s="118"/>
      <c r="H379" s="118">
        <v>41953</v>
      </c>
      <c r="I379" s="119"/>
      <c r="J379" s="117">
        <v>4072</v>
      </c>
      <c r="K379" s="118">
        <v>5368780.4799999995</v>
      </c>
      <c r="L379" s="118">
        <v>4805860.4799999995</v>
      </c>
      <c r="M379" s="118">
        <v>562920</v>
      </c>
      <c r="N379" s="118">
        <v>36158</v>
      </c>
      <c r="O379" s="119"/>
      <c r="P379" s="117">
        <v>3747</v>
      </c>
      <c r="Q379" s="118">
        <f t="shared" si="74"/>
        <v>6672889.2999999998</v>
      </c>
      <c r="R379" s="118">
        <v>6111529.2999999998</v>
      </c>
      <c r="S379" s="118">
        <v>561360</v>
      </c>
      <c r="T379" s="118">
        <v>36709</v>
      </c>
      <c r="U379" s="119">
        <v>0</v>
      </c>
      <c r="V379" s="82">
        <f t="shared" si="63"/>
        <v>-209</v>
      </c>
      <c r="W379" s="83">
        <f t="shared" si="64"/>
        <v>824607.68000000063</v>
      </c>
      <c r="X379" s="83">
        <f t="shared" si="65"/>
        <v>-5244</v>
      </c>
      <c r="Y379" s="84">
        <f t="shared" si="66"/>
        <v>0</v>
      </c>
      <c r="Z379" s="91">
        <f t="shared" si="67"/>
        <v>-325</v>
      </c>
      <c r="AA379" s="83">
        <f t="shared" si="68"/>
        <v>1304108.8200000003</v>
      </c>
      <c r="AB379" s="83">
        <f t="shared" si="69"/>
        <v>551</v>
      </c>
      <c r="AC379" s="84">
        <f t="shared" si="70"/>
        <v>0</v>
      </c>
    </row>
    <row r="380" spans="1:29" x14ac:dyDescent="0.2">
      <c r="A380" s="120">
        <v>27</v>
      </c>
      <c r="B380" s="121" t="s">
        <v>230</v>
      </c>
      <c r="C380" s="116" t="s">
        <v>229</v>
      </c>
      <c r="D380" s="117">
        <v>329</v>
      </c>
      <c r="E380" s="118">
        <v>1038908.4</v>
      </c>
      <c r="F380" s="118"/>
      <c r="G380" s="118"/>
      <c r="H380" s="118">
        <v>480</v>
      </c>
      <c r="I380" s="119"/>
      <c r="J380" s="117">
        <v>422</v>
      </c>
      <c r="K380" s="118">
        <v>1086824.3</v>
      </c>
      <c r="L380" s="118">
        <v>1043144.3</v>
      </c>
      <c r="M380" s="118">
        <v>43680</v>
      </c>
      <c r="N380" s="118">
        <v>3270</v>
      </c>
      <c r="O380" s="119"/>
      <c r="P380" s="117">
        <v>484</v>
      </c>
      <c r="Q380" s="118">
        <f t="shared" si="74"/>
        <v>1266823</v>
      </c>
      <c r="R380" s="118">
        <v>1220263</v>
      </c>
      <c r="S380" s="118">
        <v>46560</v>
      </c>
      <c r="T380" s="118">
        <v>7920</v>
      </c>
      <c r="U380" s="119">
        <v>0</v>
      </c>
      <c r="V380" s="82">
        <f t="shared" si="63"/>
        <v>155</v>
      </c>
      <c r="W380" s="83">
        <f t="shared" si="64"/>
        <v>227914.59999999998</v>
      </c>
      <c r="X380" s="83">
        <f t="shared" si="65"/>
        <v>7440</v>
      </c>
      <c r="Y380" s="84">
        <f t="shared" si="66"/>
        <v>0</v>
      </c>
      <c r="Z380" s="91">
        <f t="shared" si="67"/>
        <v>62</v>
      </c>
      <c r="AA380" s="83">
        <f t="shared" si="68"/>
        <v>179998.69999999995</v>
      </c>
      <c r="AB380" s="83">
        <f t="shared" si="69"/>
        <v>4650</v>
      </c>
      <c r="AC380" s="84">
        <f t="shared" si="70"/>
        <v>0</v>
      </c>
    </row>
    <row r="381" spans="1:29" ht="12.75" customHeight="1" x14ac:dyDescent="0.2">
      <c r="A381" s="120" t="s">
        <v>226</v>
      </c>
      <c r="B381" s="121" t="s">
        <v>228</v>
      </c>
      <c r="C381" s="116" t="s">
        <v>227</v>
      </c>
      <c r="D381" s="117">
        <v>1979</v>
      </c>
      <c r="E381" s="118">
        <v>3277386.1000000006</v>
      </c>
      <c r="F381" s="118"/>
      <c r="G381" s="118"/>
      <c r="H381" s="118"/>
      <c r="I381" s="119">
        <v>2746653.9100000011</v>
      </c>
      <c r="J381" s="117">
        <v>2082</v>
      </c>
      <c r="K381" s="118">
        <v>3112351.8</v>
      </c>
      <c r="L381" s="118">
        <v>2913511.8</v>
      </c>
      <c r="M381" s="118">
        <v>198840</v>
      </c>
      <c r="N381" s="118">
        <v>4704</v>
      </c>
      <c r="O381" s="119">
        <v>2531246.4699999997</v>
      </c>
      <c r="P381" s="117">
        <v>1794</v>
      </c>
      <c r="Q381" s="118">
        <f t="shared" si="74"/>
        <v>3445977.4000000004</v>
      </c>
      <c r="R381" s="118">
        <v>3239457.4000000004</v>
      </c>
      <c r="S381" s="118">
        <v>206520</v>
      </c>
      <c r="T381" s="118">
        <v>43200</v>
      </c>
      <c r="U381" s="119">
        <v>2676947.62</v>
      </c>
      <c r="V381" s="82">
        <f t="shared" si="63"/>
        <v>-185</v>
      </c>
      <c r="W381" s="83">
        <f t="shared" si="64"/>
        <v>168591.29999999981</v>
      </c>
      <c r="X381" s="83">
        <f t="shared" si="65"/>
        <v>43200</v>
      </c>
      <c r="Y381" s="84">
        <f t="shared" si="66"/>
        <v>-69706.290000000969</v>
      </c>
      <c r="Z381" s="91">
        <f t="shared" si="67"/>
        <v>-288</v>
      </c>
      <c r="AA381" s="83">
        <f t="shared" si="68"/>
        <v>333625.60000000056</v>
      </c>
      <c r="AB381" s="83">
        <f t="shared" si="69"/>
        <v>38496</v>
      </c>
      <c r="AC381" s="84">
        <f t="shared" si="70"/>
        <v>145701.15000000037</v>
      </c>
    </row>
    <row r="382" spans="1:29" x14ac:dyDescent="0.2">
      <c r="A382" s="120" t="s">
        <v>226</v>
      </c>
      <c r="B382" s="121" t="s">
        <v>225</v>
      </c>
      <c r="C382" s="116" t="s">
        <v>224</v>
      </c>
      <c r="D382" s="117"/>
      <c r="E382" s="118">
        <v>289248</v>
      </c>
      <c r="F382" s="118"/>
      <c r="G382" s="118"/>
      <c r="H382" s="118"/>
      <c r="I382" s="119"/>
      <c r="J382" s="117"/>
      <c r="K382" s="118">
        <v>257070</v>
      </c>
      <c r="L382" s="118">
        <v>247350</v>
      </c>
      <c r="M382" s="118">
        <v>9720</v>
      </c>
      <c r="N382" s="118"/>
      <c r="O382" s="119"/>
      <c r="P382" s="117">
        <v>0</v>
      </c>
      <c r="Q382" s="118">
        <f t="shared" si="74"/>
        <v>258770</v>
      </c>
      <c r="R382" s="118">
        <v>249050</v>
      </c>
      <c r="S382" s="118">
        <v>9720</v>
      </c>
      <c r="T382" s="118">
        <v>0</v>
      </c>
      <c r="U382" s="119">
        <v>0</v>
      </c>
      <c r="V382" s="82">
        <f t="shared" si="63"/>
        <v>0</v>
      </c>
      <c r="W382" s="83">
        <f t="shared" si="64"/>
        <v>-30478</v>
      </c>
      <c r="X382" s="83">
        <f t="shared" si="65"/>
        <v>0</v>
      </c>
      <c r="Y382" s="84">
        <f t="shared" si="66"/>
        <v>0</v>
      </c>
      <c r="Z382" s="91">
        <f t="shared" si="67"/>
        <v>0</v>
      </c>
      <c r="AA382" s="83">
        <f t="shared" si="68"/>
        <v>1700</v>
      </c>
      <c r="AB382" s="83">
        <f t="shared" si="69"/>
        <v>0</v>
      </c>
      <c r="AC382" s="84">
        <f t="shared" si="70"/>
        <v>0</v>
      </c>
    </row>
    <row r="383" spans="1:29" x14ac:dyDescent="0.2">
      <c r="A383" s="120" t="s">
        <v>217</v>
      </c>
      <c r="B383" s="121" t="s">
        <v>223</v>
      </c>
      <c r="C383" s="116" t="s">
        <v>222</v>
      </c>
      <c r="D383" s="117">
        <v>296</v>
      </c>
      <c r="E383" s="118">
        <v>371741.4</v>
      </c>
      <c r="F383" s="118"/>
      <c r="G383" s="118"/>
      <c r="H383" s="118"/>
      <c r="I383" s="119"/>
      <c r="J383" s="117">
        <v>254</v>
      </c>
      <c r="K383" s="118">
        <v>362538.3</v>
      </c>
      <c r="L383" s="118">
        <v>299298.3</v>
      </c>
      <c r="M383" s="118">
        <v>63240</v>
      </c>
      <c r="N383" s="118"/>
      <c r="O383" s="119"/>
      <c r="P383" s="117">
        <v>230</v>
      </c>
      <c r="Q383" s="118">
        <f>SUM(R383:S383)</f>
        <v>460831.39999999997</v>
      </c>
      <c r="R383" s="118">
        <v>397831.39999999997</v>
      </c>
      <c r="S383" s="118">
        <v>63000</v>
      </c>
      <c r="T383" s="118">
        <v>0</v>
      </c>
      <c r="U383" s="119">
        <v>0</v>
      </c>
      <c r="V383" s="82">
        <f t="shared" si="63"/>
        <v>-66</v>
      </c>
      <c r="W383" s="83">
        <f t="shared" si="64"/>
        <v>89089.999999999942</v>
      </c>
      <c r="X383" s="83">
        <f t="shared" si="65"/>
        <v>0</v>
      </c>
      <c r="Y383" s="84">
        <f t="shared" si="66"/>
        <v>0</v>
      </c>
      <c r="Z383" s="91">
        <f t="shared" si="67"/>
        <v>-24</v>
      </c>
      <c r="AA383" s="83">
        <f t="shared" si="68"/>
        <v>98293.099999999977</v>
      </c>
      <c r="AB383" s="83">
        <f t="shared" si="69"/>
        <v>0</v>
      </c>
      <c r="AC383" s="84">
        <f t="shared" si="70"/>
        <v>0</v>
      </c>
    </row>
    <row r="384" spans="1:29" x14ac:dyDescent="0.2">
      <c r="A384" s="120" t="s">
        <v>217</v>
      </c>
      <c r="B384" s="121" t="s">
        <v>221</v>
      </c>
      <c r="C384" s="116" t="s">
        <v>220</v>
      </c>
      <c r="D384" s="117">
        <v>2064</v>
      </c>
      <c r="E384" s="118">
        <v>3471176.03</v>
      </c>
      <c r="F384" s="118"/>
      <c r="G384" s="118"/>
      <c r="H384" s="118">
        <v>23069</v>
      </c>
      <c r="I384" s="119"/>
      <c r="J384" s="117">
        <v>2054</v>
      </c>
      <c r="K384" s="118">
        <v>3113443.72</v>
      </c>
      <c r="L384" s="118">
        <v>2724523.72</v>
      </c>
      <c r="M384" s="118">
        <v>388920</v>
      </c>
      <c r="N384" s="118">
        <v>22036</v>
      </c>
      <c r="O384" s="119"/>
      <c r="P384" s="117">
        <v>1737</v>
      </c>
      <c r="Q384" s="118">
        <f>SUM(R384:S384)</f>
        <v>3650010.4000000004</v>
      </c>
      <c r="R384" s="118">
        <v>3278010.4000000004</v>
      </c>
      <c r="S384" s="118">
        <v>372000</v>
      </c>
      <c r="T384" s="118">
        <v>22684</v>
      </c>
      <c r="U384" s="119">
        <v>0</v>
      </c>
      <c r="V384" s="82">
        <f t="shared" si="63"/>
        <v>-327</v>
      </c>
      <c r="W384" s="83">
        <f t="shared" si="64"/>
        <v>178834.37000000058</v>
      </c>
      <c r="X384" s="83">
        <f t="shared" si="65"/>
        <v>-385</v>
      </c>
      <c r="Y384" s="84">
        <f t="shared" si="66"/>
        <v>0</v>
      </c>
      <c r="Z384" s="91">
        <f t="shared" si="67"/>
        <v>-317</v>
      </c>
      <c r="AA384" s="83">
        <f t="shared" si="68"/>
        <v>536566.68000000017</v>
      </c>
      <c r="AB384" s="83">
        <f t="shared" si="69"/>
        <v>648</v>
      </c>
      <c r="AC384" s="84">
        <f t="shared" si="70"/>
        <v>0</v>
      </c>
    </row>
    <row r="385" spans="1:29" ht="12.75" customHeight="1" x14ac:dyDescent="0.2">
      <c r="A385" s="120" t="s">
        <v>217</v>
      </c>
      <c r="B385" s="121" t="s">
        <v>219</v>
      </c>
      <c r="C385" s="116" t="s">
        <v>218</v>
      </c>
      <c r="D385" s="117">
        <v>658</v>
      </c>
      <c r="E385" s="118">
        <v>630759.89999999991</v>
      </c>
      <c r="F385" s="118"/>
      <c r="G385" s="118"/>
      <c r="H385" s="118"/>
      <c r="I385" s="119"/>
      <c r="J385" s="117">
        <v>695</v>
      </c>
      <c r="K385" s="118">
        <v>563749</v>
      </c>
      <c r="L385" s="118">
        <v>488029</v>
      </c>
      <c r="M385" s="118">
        <v>75720</v>
      </c>
      <c r="N385" s="118"/>
      <c r="O385" s="119"/>
      <c r="P385" s="117">
        <v>650</v>
      </c>
      <c r="Q385" s="118">
        <f>SUM(R385:S385)</f>
        <v>1311157.1000000001</v>
      </c>
      <c r="R385" s="118">
        <v>1228837.1000000001</v>
      </c>
      <c r="S385" s="118">
        <v>82320</v>
      </c>
      <c r="T385" s="118">
        <v>0</v>
      </c>
      <c r="U385" s="119">
        <v>0</v>
      </c>
      <c r="V385" s="82">
        <f t="shared" si="63"/>
        <v>-8</v>
      </c>
      <c r="W385" s="83">
        <f t="shared" si="64"/>
        <v>680397.20000000019</v>
      </c>
      <c r="X385" s="83">
        <f t="shared" si="65"/>
        <v>0</v>
      </c>
      <c r="Y385" s="84">
        <f t="shared" si="66"/>
        <v>0</v>
      </c>
      <c r="Z385" s="91">
        <f t="shared" si="67"/>
        <v>-45</v>
      </c>
      <c r="AA385" s="83">
        <f t="shared" si="68"/>
        <v>747408.10000000009</v>
      </c>
      <c r="AB385" s="83">
        <f t="shared" si="69"/>
        <v>0</v>
      </c>
      <c r="AC385" s="84">
        <f t="shared" si="70"/>
        <v>0</v>
      </c>
    </row>
    <row r="386" spans="1:29" ht="12.75" customHeight="1" thickBot="1" x14ac:dyDescent="0.25">
      <c r="A386" s="124" t="s">
        <v>217</v>
      </c>
      <c r="B386" s="125" t="s">
        <v>216</v>
      </c>
      <c r="C386" s="126" t="s">
        <v>215</v>
      </c>
      <c r="D386" s="127">
        <v>583</v>
      </c>
      <c r="E386" s="128">
        <v>1485607.8</v>
      </c>
      <c r="F386" s="128"/>
      <c r="G386" s="128"/>
      <c r="H386" s="128">
        <v>120</v>
      </c>
      <c r="I386" s="129"/>
      <c r="J386" s="127">
        <v>693</v>
      </c>
      <c r="K386" s="128">
        <v>1636940.4</v>
      </c>
      <c r="L386" s="128">
        <v>1583300.4</v>
      </c>
      <c r="M386" s="128">
        <v>53640</v>
      </c>
      <c r="N386" s="128"/>
      <c r="O386" s="129"/>
      <c r="P386" s="127">
        <v>686</v>
      </c>
      <c r="Q386" s="128">
        <f>SUM(R386:S386)</f>
        <v>1624917.7</v>
      </c>
      <c r="R386" s="128">
        <v>1570917.7</v>
      </c>
      <c r="S386" s="128">
        <v>54000</v>
      </c>
      <c r="T386" s="128">
        <v>6090</v>
      </c>
      <c r="U386" s="129">
        <v>0</v>
      </c>
      <c r="V386" s="94">
        <f t="shared" si="63"/>
        <v>103</v>
      </c>
      <c r="W386" s="88">
        <f t="shared" si="64"/>
        <v>139309.89999999991</v>
      </c>
      <c r="X386" s="88">
        <f t="shared" si="65"/>
        <v>5970</v>
      </c>
      <c r="Y386" s="89">
        <f t="shared" si="66"/>
        <v>0</v>
      </c>
      <c r="Z386" s="92">
        <f t="shared" si="67"/>
        <v>-7</v>
      </c>
      <c r="AA386" s="88">
        <f t="shared" si="68"/>
        <v>-12022.699999999953</v>
      </c>
      <c r="AB386" s="88">
        <f t="shared" si="69"/>
        <v>6090</v>
      </c>
      <c r="AC386" s="89">
        <f t="shared" si="70"/>
        <v>0</v>
      </c>
    </row>
    <row r="387" spans="1:29" x14ac:dyDescent="0.2">
      <c r="P387" s="78"/>
      <c r="Q387" s="78"/>
      <c r="R387" s="78"/>
      <c r="S387" s="78"/>
      <c r="T387" s="78"/>
      <c r="U387" s="78"/>
    </row>
    <row r="388" spans="1:29" x14ac:dyDescent="0.2">
      <c r="P388" s="78"/>
      <c r="Q388" s="78"/>
      <c r="R388" s="78"/>
      <c r="S388" s="78"/>
      <c r="T388" s="78"/>
      <c r="U388" s="78"/>
    </row>
    <row r="389" spans="1:29" x14ac:dyDescent="0.2">
      <c r="B389" s="79"/>
      <c r="C389" s="79"/>
      <c r="D389" s="79"/>
      <c r="E389" s="79"/>
      <c r="F389" s="79"/>
      <c r="G389" s="79"/>
      <c r="H389" s="79"/>
      <c r="I389" s="79"/>
      <c r="J389" s="79"/>
      <c r="K389" s="79"/>
      <c r="L389" s="79"/>
      <c r="M389" s="79"/>
      <c r="N389" s="79"/>
      <c r="O389" s="79"/>
      <c r="P389" s="78"/>
      <c r="Q389" s="78"/>
      <c r="R389" s="78"/>
      <c r="S389" s="78"/>
      <c r="T389" s="78"/>
      <c r="U389" s="78"/>
    </row>
    <row r="390" spans="1:29" x14ac:dyDescent="0.2">
      <c r="B390" s="79"/>
      <c r="P390" s="78"/>
      <c r="Q390" s="78"/>
      <c r="R390" s="78"/>
      <c r="S390" s="78"/>
      <c r="T390" s="78"/>
      <c r="U390" s="78"/>
    </row>
  </sheetData>
  <sheetProtection algorithmName="SHA-512" hashValue="/mhKB+UZdVFsYOMbs+LV2yqTsmi9F/5x+H4Vs06sGh38mcN+/zIPi8YDf+b0NENR2GLoZ/9dvgWVjXnK47KbbA==" saltValue="d7UqHX9NRdcEsEp0KeC38A==" spinCount="100000" sheet="1" objects="1" scenarios="1"/>
  <autoFilter ref="A6:U386" xr:uid="{00000000-0009-0000-0000-000000000000}"/>
  <mergeCells count="36">
    <mergeCell ref="U4:U5"/>
    <mergeCell ref="A3:A5"/>
    <mergeCell ref="B3:B5"/>
    <mergeCell ref="C3:C5"/>
    <mergeCell ref="P3:U3"/>
    <mergeCell ref="P4:P5"/>
    <mergeCell ref="Q4:Q5"/>
    <mergeCell ref="R4:R5"/>
    <mergeCell ref="S4:S5"/>
    <mergeCell ref="T4:T5"/>
    <mergeCell ref="D4:D5"/>
    <mergeCell ref="E4:E5"/>
    <mergeCell ref="F4:F5"/>
    <mergeCell ref="J3:O3"/>
    <mergeCell ref="J4:J5"/>
    <mergeCell ref="K4:K5"/>
    <mergeCell ref="L4:L5"/>
    <mergeCell ref="M4:M5"/>
    <mergeCell ref="N4:N5"/>
    <mergeCell ref="O4:O5"/>
    <mergeCell ref="A2:AC2"/>
    <mergeCell ref="A1:AC1"/>
    <mergeCell ref="V3:Y3"/>
    <mergeCell ref="Z3:AC3"/>
    <mergeCell ref="V4:V5"/>
    <mergeCell ref="W4:W5"/>
    <mergeCell ref="X4:X5"/>
    <mergeCell ref="Y4:Y5"/>
    <mergeCell ref="Z4:Z5"/>
    <mergeCell ref="AA4:AA5"/>
    <mergeCell ref="AB4:AB5"/>
    <mergeCell ref="AC4:AC5"/>
    <mergeCell ref="G4:G5"/>
    <mergeCell ref="H4:H5"/>
    <mergeCell ref="I4:I5"/>
    <mergeCell ref="D3:I3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8" orientation="portrait" r:id="rId1"/>
  <headerFooter>
    <oddFooter>&amp;R&amp;P/&amp;N</oddFooter>
  </headerFooter>
  <rowBreaks count="4" manualBreakCount="4">
    <brk id="35" max="7" man="1"/>
    <brk id="207" max="7" man="1"/>
    <brk id="302" max="7" man="1"/>
    <brk id="35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Държавни ЛЗБП Q4</vt:lpstr>
      <vt:lpstr>Общински ЛЗБП Q4</vt:lpstr>
      <vt:lpstr>НЗОК Q4</vt:lpstr>
      <vt:lpstr>'НЗОК Q4'!Print_Area</vt:lpstr>
      <vt:lpstr>'НЗОК Q4'!Print_Titles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</dc:creator>
  <cp:lastModifiedBy>George</cp:lastModifiedBy>
  <dcterms:created xsi:type="dcterms:W3CDTF">2022-07-20T07:24:11Z</dcterms:created>
  <dcterms:modified xsi:type="dcterms:W3CDTF">2022-07-28T11:42:51Z</dcterms:modified>
</cp:coreProperties>
</file>